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8_{FA387FAE-0282-4879-A1A2-77593ED51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12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">'Табела 1'!$A$1:$U$42</definedName>
    <definedName name="_xlnm.Print_Area" localSheetId="10">'Табела 12'!$A$1:$T$6</definedName>
    <definedName name="_xlnm.Print_Area" localSheetId="4">'Табела 4'!$A$1:$U$42</definedName>
    <definedName name="_xlnm.Print_Area" localSheetId="5">'Табела 5'!$A$1:$U$42</definedName>
    <definedName name="_xlnm.Print_Area" localSheetId="6">'Табела 6'!$A$1:$U$42</definedName>
  </definedNames>
  <calcPr calcId="191029"/>
</workbook>
</file>

<file path=xl/calcChain.xml><?xml version="1.0" encoding="utf-8"?>
<calcChain xmlns="http://schemas.openxmlformats.org/spreadsheetml/2006/main">
  <c r="H23" i="12" l="1"/>
  <c r="G23" i="12"/>
  <c r="F23" i="12"/>
  <c r="E23" i="12"/>
  <c r="D23" i="12"/>
  <c r="C23" i="12"/>
  <c r="I23" i="12" s="1"/>
  <c r="I22" i="12"/>
  <c r="I21" i="12"/>
  <c r="I20" i="12"/>
  <c r="I19" i="12"/>
  <c r="B19" i="12"/>
  <c r="B20" i="12" s="1"/>
  <c r="B21" i="12" s="1"/>
  <c r="I18" i="12"/>
  <c r="B18" i="12"/>
  <c r="B22" i="12" s="1"/>
  <c r="H17" i="12"/>
  <c r="H24" i="12" s="1"/>
  <c r="G17" i="12"/>
  <c r="G24" i="12" s="1"/>
  <c r="F17" i="12"/>
  <c r="F24" i="12" s="1"/>
  <c r="E17" i="12"/>
  <c r="E24" i="12" s="1"/>
  <c r="D17" i="12"/>
  <c r="D24" i="12" s="1"/>
  <c r="C17" i="12"/>
  <c r="C24" i="12" s="1"/>
  <c r="I16" i="12"/>
  <c r="B16" i="12"/>
  <c r="I15" i="12"/>
  <c r="B15" i="12"/>
  <c r="I14" i="12"/>
  <c r="B14" i="12"/>
  <c r="I13" i="12"/>
  <c r="B13" i="12"/>
  <c r="I12" i="12"/>
  <c r="B12" i="12"/>
  <c r="I11" i="12"/>
  <c r="B11" i="12"/>
  <c r="I10" i="12"/>
  <c r="B10" i="12"/>
  <c r="I9" i="12"/>
  <c r="B9" i="12"/>
  <c r="I8" i="12"/>
  <c r="B8" i="12"/>
  <c r="I7" i="12"/>
  <c r="B7" i="12"/>
  <c r="I6" i="12"/>
  <c r="B6" i="12"/>
  <c r="P46" i="4"/>
  <c r="Q46" i="4"/>
  <c r="R46" i="4"/>
  <c r="S46" i="4"/>
  <c r="O46" i="4"/>
  <c r="S6" i="10"/>
  <c r="M6" i="10"/>
  <c r="T6" i="10" s="1"/>
  <c r="S5" i="10"/>
  <c r="M5" i="10"/>
  <c r="T5" i="10" s="1"/>
  <c r="B52" i="9"/>
  <c r="L51" i="9"/>
  <c r="B51" i="9"/>
  <c r="L50" i="9"/>
  <c r="B50" i="9"/>
  <c r="L49" i="9"/>
  <c r="B49" i="9"/>
  <c r="L48" i="9"/>
  <c r="B48" i="9"/>
  <c r="L47" i="9"/>
  <c r="B47" i="9"/>
  <c r="K46" i="9"/>
  <c r="J46" i="9"/>
  <c r="I46" i="9"/>
  <c r="H46" i="9"/>
  <c r="G46" i="9"/>
  <c r="F46" i="9"/>
  <c r="E46" i="9"/>
  <c r="D46" i="9"/>
  <c r="C46" i="9"/>
  <c r="L46" i="9" s="1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L35" i="9"/>
  <c r="B35" i="9"/>
  <c r="K34" i="9"/>
  <c r="K52" i="9" s="1"/>
  <c r="J34" i="9"/>
  <c r="J52" i="9" s="1"/>
  <c r="I34" i="9"/>
  <c r="I52" i="9" s="1"/>
  <c r="H34" i="9"/>
  <c r="H52" i="9" s="1"/>
  <c r="G34" i="9"/>
  <c r="G52" i="9" s="1"/>
  <c r="F34" i="9"/>
  <c r="F52" i="9" s="1"/>
  <c r="E34" i="9"/>
  <c r="E52" i="9" s="1"/>
  <c r="D34" i="9"/>
  <c r="D52" i="9" s="1"/>
  <c r="C34" i="9"/>
  <c r="C52" i="9" s="1"/>
  <c r="L52" i="9" s="1"/>
  <c r="B34" i="9"/>
  <c r="G25" i="9"/>
  <c r="F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L19" i="9" s="1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5" i="9" s="1"/>
  <c r="J7" i="9"/>
  <c r="J25" i="9" s="1"/>
  <c r="I7" i="9"/>
  <c r="I25" i="9" s="1"/>
  <c r="H7" i="9"/>
  <c r="H25" i="9" s="1"/>
  <c r="G7" i="9"/>
  <c r="F7" i="9"/>
  <c r="E7" i="9"/>
  <c r="E25" i="9" s="1"/>
  <c r="D7" i="9"/>
  <c r="D25" i="9" s="1"/>
  <c r="C7" i="9"/>
  <c r="C25" i="9" s="1"/>
  <c r="B7" i="9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4" i="8" s="1"/>
  <c r="D6" i="8"/>
  <c r="D24" i="8" s="1"/>
  <c r="C6" i="8"/>
  <c r="C24" i="8" s="1"/>
  <c r="B6" i="8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T41" i="6"/>
  <c r="N41" i="6"/>
  <c r="U41" i="6" s="1"/>
  <c r="T40" i="6"/>
  <c r="N40" i="6"/>
  <c r="U40" i="6" s="1"/>
  <c r="U39" i="6"/>
  <c r="T39" i="6"/>
  <c r="N39" i="6"/>
  <c r="T38" i="6"/>
  <c r="N38" i="6"/>
  <c r="U38" i="6" s="1"/>
  <c r="T37" i="6"/>
  <c r="N37" i="6"/>
  <c r="U37" i="6" s="1"/>
  <c r="T36" i="6"/>
  <c r="N36" i="6"/>
  <c r="U36" i="6" s="1"/>
  <c r="U35" i="6"/>
  <c r="T35" i="6"/>
  <c r="N35" i="6"/>
  <c r="T34" i="6"/>
  <c r="U34" i="6" s="1"/>
  <c r="N34" i="6"/>
  <c r="T33" i="6"/>
  <c r="N33" i="6"/>
  <c r="U33" i="6" s="1"/>
  <c r="T32" i="6"/>
  <c r="N32" i="6"/>
  <c r="U32" i="6" s="1"/>
  <c r="U31" i="6"/>
  <c r="T31" i="6"/>
  <c r="N31" i="6"/>
  <c r="T30" i="6"/>
  <c r="N30" i="6"/>
  <c r="N42" i="6" s="1"/>
  <c r="T29" i="6"/>
  <c r="N29" i="6"/>
  <c r="U29" i="6" s="1"/>
  <c r="T28" i="6"/>
  <c r="N28" i="6"/>
  <c r="U28" i="6" s="1"/>
  <c r="U27" i="6"/>
  <c r="T27" i="6"/>
  <c r="N27" i="6"/>
  <c r="T26" i="6"/>
  <c r="U26" i="6" s="1"/>
  <c r="N26" i="6"/>
  <c r="T25" i="6"/>
  <c r="N25" i="6"/>
  <c r="U25" i="6" s="1"/>
  <c r="T24" i="6"/>
  <c r="N24" i="6"/>
  <c r="U24" i="6" s="1"/>
  <c r="U23" i="6"/>
  <c r="T23" i="6"/>
  <c r="N23" i="6"/>
  <c r="T22" i="6"/>
  <c r="N22" i="6"/>
  <c r="U22" i="6" s="1"/>
  <c r="T21" i="6"/>
  <c r="N21" i="6"/>
  <c r="U21" i="6" s="1"/>
  <c r="T20" i="6"/>
  <c r="N20" i="6"/>
  <c r="U20" i="6" s="1"/>
  <c r="U19" i="6"/>
  <c r="T19" i="6"/>
  <c r="N19" i="6"/>
  <c r="T18" i="6"/>
  <c r="U18" i="6" s="1"/>
  <c r="N18" i="6"/>
  <c r="T17" i="6"/>
  <c r="N17" i="6"/>
  <c r="U17" i="6" s="1"/>
  <c r="T16" i="6"/>
  <c r="N16" i="6"/>
  <c r="U16" i="6" s="1"/>
  <c r="U15" i="6"/>
  <c r="T15" i="6"/>
  <c r="N15" i="6"/>
  <c r="T14" i="6"/>
  <c r="N14" i="6"/>
  <c r="U14" i="6" s="1"/>
  <c r="T13" i="6"/>
  <c r="N13" i="6"/>
  <c r="U13" i="6" s="1"/>
  <c r="T12" i="6"/>
  <c r="N12" i="6"/>
  <c r="U12" i="6" s="1"/>
  <c r="U11" i="6"/>
  <c r="T11" i="6"/>
  <c r="N11" i="6"/>
  <c r="T10" i="6"/>
  <c r="U10" i="6" s="1"/>
  <c r="N10" i="6"/>
  <c r="T9" i="6"/>
  <c r="N9" i="6"/>
  <c r="U9" i="6" s="1"/>
  <c r="T8" i="6"/>
  <c r="N8" i="6"/>
  <c r="U8" i="6" s="1"/>
  <c r="U7" i="6"/>
  <c r="T7" i="6"/>
  <c r="N7" i="6"/>
  <c r="T6" i="6"/>
  <c r="N6" i="6"/>
  <c r="U6" i="6" s="1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S42" i="5"/>
  <c r="K42" i="5"/>
  <c r="C42" i="5"/>
  <c r="S41" i="5"/>
  <c r="R41" i="5"/>
  <c r="Q41" i="5"/>
  <c r="P41" i="5"/>
  <c r="O41" i="5"/>
  <c r="T41" i="5" s="1"/>
  <c r="M41" i="5"/>
  <c r="L41" i="5"/>
  <c r="K41" i="5"/>
  <c r="J41" i="5"/>
  <c r="I41" i="5"/>
  <c r="H41" i="5"/>
  <c r="G41" i="5"/>
  <c r="F41" i="5"/>
  <c r="N41" i="5" s="1"/>
  <c r="U41" i="5" s="1"/>
  <c r="E41" i="5"/>
  <c r="D41" i="5"/>
  <c r="C41" i="5"/>
  <c r="T40" i="5"/>
  <c r="N40" i="5"/>
  <c r="U40" i="5" s="1"/>
  <c r="T39" i="5"/>
  <c r="N39" i="5"/>
  <c r="U39" i="5" s="1"/>
  <c r="T38" i="5"/>
  <c r="N38" i="5"/>
  <c r="U38" i="5" s="1"/>
  <c r="T37" i="5"/>
  <c r="N37" i="5"/>
  <c r="U37" i="5" s="1"/>
  <c r="U36" i="5"/>
  <c r="T36" i="5"/>
  <c r="N36" i="5"/>
  <c r="U35" i="5"/>
  <c r="T35" i="5"/>
  <c r="N35" i="5"/>
  <c r="T34" i="5"/>
  <c r="N34" i="5"/>
  <c r="U34" i="5" s="1"/>
  <c r="T33" i="5"/>
  <c r="N33" i="5"/>
  <c r="U33" i="5" s="1"/>
  <c r="T32" i="5"/>
  <c r="N32" i="5"/>
  <c r="U32" i="5" s="1"/>
  <c r="T31" i="5"/>
  <c r="N31" i="5"/>
  <c r="U31" i="5" s="1"/>
  <c r="S30" i="5"/>
  <c r="R30" i="5"/>
  <c r="R42" i="5" s="1"/>
  <c r="Q30" i="5"/>
  <c r="Q42" i="5" s="1"/>
  <c r="P30" i="5"/>
  <c r="P42" i="5" s="1"/>
  <c r="O30" i="5"/>
  <c r="T30" i="5" s="1"/>
  <c r="M30" i="5"/>
  <c r="M42" i="5" s="1"/>
  <c r="L30" i="5"/>
  <c r="L42" i="5" s="1"/>
  <c r="K30" i="5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N30" i="5" s="1"/>
  <c r="T29" i="5"/>
  <c r="N29" i="5"/>
  <c r="U29" i="5" s="1"/>
  <c r="U28" i="5"/>
  <c r="T28" i="5"/>
  <c r="N28" i="5"/>
  <c r="T27" i="5"/>
  <c r="N27" i="5"/>
  <c r="U27" i="5" s="1"/>
  <c r="T26" i="5"/>
  <c r="N26" i="5"/>
  <c r="U26" i="5" s="1"/>
  <c r="T25" i="5"/>
  <c r="N25" i="5"/>
  <c r="U25" i="5" s="1"/>
  <c r="T24" i="5"/>
  <c r="N24" i="5"/>
  <c r="U24" i="5" s="1"/>
  <c r="T23" i="5"/>
  <c r="N23" i="5"/>
  <c r="U23" i="5" s="1"/>
  <c r="T22" i="5"/>
  <c r="N22" i="5"/>
  <c r="U22" i="5" s="1"/>
  <c r="T21" i="5"/>
  <c r="N21" i="5"/>
  <c r="U21" i="5" s="1"/>
  <c r="U20" i="5"/>
  <c r="T20" i="5"/>
  <c r="N20" i="5"/>
  <c r="T19" i="5"/>
  <c r="N19" i="5"/>
  <c r="U19" i="5" s="1"/>
  <c r="T18" i="5"/>
  <c r="N18" i="5"/>
  <c r="U18" i="5" s="1"/>
  <c r="T17" i="5"/>
  <c r="N17" i="5"/>
  <c r="U17" i="5" s="1"/>
  <c r="T16" i="5"/>
  <c r="N16" i="5"/>
  <c r="U16" i="5" s="1"/>
  <c r="T15" i="5"/>
  <c r="N15" i="5"/>
  <c r="U15" i="5" s="1"/>
  <c r="T14" i="5"/>
  <c r="N14" i="5"/>
  <c r="U14" i="5" s="1"/>
  <c r="T13" i="5"/>
  <c r="N13" i="5"/>
  <c r="U13" i="5" s="1"/>
  <c r="U12" i="5"/>
  <c r="T12" i="5"/>
  <c r="N12" i="5"/>
  <c r="T11" i="5"/>
  <c r="N11" i="5"/>
  <c r="U11" i="5" s="1"/>
  <c r="T10" i="5"/>
  <c r="N10" i="5"/>
  <c r="U10" i="5" s="1"/>
  <c r="T9" i="5"/>
  <c r="N9" i="5"/>
  <c r="U9" i="5" s="1"/>
  <c r="T8" i="5"/>
  <c r="N8" i="5"/>
  <c r="U8" i="5" s="1"/>
  <c r="T7" i="5"/>
  <c r="U7" i="5" s="1"/>
  <c r="N7" i="5"/>
  <c r="T6" i="5"/>
  <c r="N6" i="5"/>
  <c r="U6" i="5" s="1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T41" i="4"/>
  <c r="N41" i="4"/>
  <c r="T40" i="4"/>
  <c r="N40" i="4"/>
  <c r="U40" i="4" s="1"/>
  <c r="T39" i="4"/>
  <c r="N39" i="4"/>
  <c r="U39" i="4" s="1"/>
  <c r="T38" i="4"/>
  <c r="N38" i="4"/>
  <c r="U38" i="4" s="1"/>
  <c r="T37" i="4"/>
  <c r="N37" i="4"/>
  <c r="U37" i="4" s="1"/>
  <c r="T36" i="4"/>
  <c r="N36" i="4"/>
  <c r="U36" i="4" s="1"/>
  <c r="T35" i="4"/>
  <c r="N35" i="4"/>
  <c r="U35" i="4" s="1"/>
  <c r="T34" i="4"/>
  <c r="N34" i="4"/>
  <c r="U34" i="4" s="1"/>
  <c r="U33" i="4"/>
  <c r="T33" i="4"/>
  <c r="N33" i="4"/>
  <c r="T32" i="4"/>
  <c r="N32" i="4"/>
  <c r="U32" i="4" s="1"/>
  <c r="T31" i="4"/>
  <c r="N31" i="4"/>
  <c r="U31" i="4" s="1"/>
  <c r="T30" i="4"/>
  <c r="T42" i="4" s="1"/>
  <c r="N30" i="4"/>
  <c r="U30" i="4" s="1"/>
  <c r="T29" i="4"/>
  <c r="N29" i="4"/>
  <c r="U29" i="4" s="1"/>
  <c r="T28" i="4"/>
  <c r="N28" i="4"/>
  <c r="U28" i="4" s="1"/>
  <c r="T27" i="4"/>
  <c r="N27" i="4"/>
  <c r="U27" i="4" s="1"/>
  <c r="T26" i="4"/>
  <c r="N26" i="4"/>
  <c r="U26" i="4" s="1"/>
  <c r="U25" i="4"/>
  <c r="T25" i="4"/>
  <c r="N25" i="4"/>
  <c r="T24" i="4"/>
  <c r="N24" i="4"/>
  <c r="U24" i="4" s="1"/>
  <c r="T23" i="4"/>
  <c r="N23" i="4"/>
  <c r="U23" i="4" s="1"/>
  <c r="T22" i="4"/>
  <c r="N22" i="4"/>
  <c r="U22" i="4" s="1"/>
  <c r="T21" i="4"/>
  <c r="N21" i="4"/>
  <c r="U21" i="4" s="1"/>
  <c r="T20" i="4"/>
  <c r="N20" i="4"/>
  <c r="U20" i="4" s="1"/>
  <c r="T19" i="4"/>
  <c r="N19" i="4"/>
  <c r="U19" i="4" s="1"/>
  <c r="T18" i="4"/>
  <c r="N18" i="4"/>
  <c r="U18" i="4" s="1"/>
  <c r="U17" i="4"/>
  <c r="T17" i="4"/>
  <c r="N17" i="4"/>
  <c r="T16" i="4"/>
  <c r="N16" i="4"/>
  <c r="U16" i="4" s="1"/>
  <c r="T15" i="4"/>
  <c r="N15" i="4"/>
  <c r="U15" i="4" s="1"/>
  <c r="T14" i="4"/>
  <c r="N14" i="4"/>
  <c r="U14" i="4" s="1"/>
  <c r="T13" i="4"/>
  <c r="N13" i="4"/>
  <c r="U13" i="4" s="1"/>
  <c r="T12" i="4"/>
  <c r="N12" i="4"/>
  <c r="U12" i="4" s="1"/>
  <c r="T11" i="4"/>
  <c r="N11" i="4"/>
  <c r="U11" i="4" s="1"/>
  <c r="T10" i="4"/>
  <c r="N10" i="4"/>
  <c r="U10" i="4" s="1"/>
  <c r="U9" i="4"/>
  <c r="T9" i="4"/>
  <c r="N9" i="4"/>
  <c r="T8" i="4"/>
  <c r="U8" i="4" s="1"/>
  <c r="N8" i="4"/>
  <c r="T7" i="4"/>
  <c r="N7" i="4"/>
  <c r="U7" i="4" s="1"/>
  <c r="T6" i="4"/>
  <c r="N6" i="4"/>
  <c r="U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B24" i="2"/>
  <c r="F23" i="2"/>
  <c r="B23" i="2"/>
  <c r="F22" i="2"/>
  <c r="F18" i="2" s="1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F24" i="2" s="1"/>
  <c r="E6" i="2"/>
  <c r="E24" i="2" s="1"/>
  <c r="D6" i="2"/>
  <c r="D24" i="2" s="1"/>
  <c r="C6" i="2"/>
  <c r="C24" i="2" s="1"/>
  <c r="B6" i="2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L42" i="1"/>
  <c r="D42" i="1"/>
  <c r="S41" i="1"/>
  <c r="R41" i="1"/>
  <c r="Q41" i="1"/>
  <c r="P41" i="1"/>
  <c r="O41" i="1"/>
  <c r="T41" i="1" s="1"/>
  <c r="M41" i="1"/>
  <c r="L41" i="1"/>
  <c r="K41" i="1"/>
  <c r="J41" i="1"/>
  <c r="I41" i="1"/>
  <c r="H41" i="1"/>
  <c r="G41" i="1"/>
  <c r="F41" i="1"/>
  <c r="E41" i="1"/>
  <c r="D41" i="1"/>
  <c r="C41" i="1"/>
  <c r="N41" i="1" s="1"/>
  <c r="U41" i="1" s="1"/>
  <c r="T40" i="1"/>
  <c r="N40" i="1"/>
  <c r="U40" i="1" s="1"/>
  <c r="U39" i="1"/>
  <c r="T39" i="1"/>
  <c r="N39" i="1"/>
  <c r="U38" i="1"/>
  <c r="T38" i="1"/>
  <c r="N38" i="1"/>
  <c r="T37" i="1"/>
  <c r="N37" i="1"/>
  <c r="U37" i="1" s="1"/>
  <c r="T36" i="1"/>
  <c r="N36" i="1"/>
  <c r="U36" i="1" s="1"/>
  <c r="T35" i="1"/>
  <c r="N35" i="1"/>
  <c r="U35" i="1" s="1"/>
  <c r="T34" i="1"/>
  <c r="U34" i="1" s="1"/>
  <c r="N34" i="1"/>
  <c r="T33" i="1"/>
  <c r="N33" i="1"/>
  <c r="U33" i="1" s="1"/>
  <c r="T32" i="1"/>
  <c r="N32" i="1"/>
  <c r="U32" i="1" s="1"/>
  <c r="U31" i="1"/>
  <c r="T31" i="1"/>
  <c r="N31" i="1"/>
  <c r="S30" i="1"/>
  <c r="S42" i="1" s="1"/>
  <c r="R30" i="1"/>
  <c r="R42" i="1" s="1"/>
  <c r="Q30" i="1"/>
  <c r="Q42" i="1" s="1"/>
  <c r="P30" i="1"/>
  <c r="P42" i="1" s="1"/>
  <c r="O30" i="1"/>
  <c r="O42" i="1" s="1"/>
  <c r="M30" i="1"/>
  <c r="M42" i="1" s="1"/>
  <c r="L30" i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C30" i="1"/>
  <c r="C42" i="1" s="1"/>
  <c r="T29" i="1"/>
  <c r="N29" i="1"/>
  <c r="U29" i="1" s="1"/>
  <c r="T28" i="1"/>
  <c r="N28" i="1"/>
  <c r="U28" i="1" s="1"/>
  <c r="T27" i="1"/>
  <c r="N27" i="1"/>
  <c r="U27" i="1" s="1"/>
  <c r="T26" i="1"/>
  <c r="N26" i="1"/>
  <c r="U26" i="1" s="1"/>
  <c r="T25" i="1"/>
  <c r="N25" i="1"/>
  <c r="U25" i="1" s="1"/>
  <c r="T24" i="1"/>
  <c r="N24" i="1"/>
  <c r="U24" i="1" s="1"/>
  <c r="U23" i="1"/>
  <c r="T23" i="1"/>
  <c r="N23" i="1"/>
  <c r="T22" i="1"/>
  <c r="N22" i="1"/>
  <c r="U22" i="1" s="1"/>
  <c r="T21" i="1"/>
  <c r="N21" i="1"/>
  <c r="U21" i="1" s="1"/>
  <c r="T20" i="1"/>
  <c r="N20" i="1"/>
  <c r="U20" i="1" s="1"/>
  <c r="T19" i="1"/>
  <c r="N19" i="1"/>
  <c r="U19" i="1" s="1"/>
  <c r="T18" i="1"/>
  <c r="N18" i="1"/>
  <c r="U18" i="1" s="1"/>
  <c r="T17" i="1"/>
  <c r="N17" i="1"/>
  <c r="U17" i="1" s="1"/>
  <c r="T16" i="1"/>
  <c r="N16" i="1"/>
  <c r="U16" i="1" s="1"/>
  <c r="U15" i="1"/>
  <c r="T15" i="1"/>
  <c r="N15" i="1"/>
  <c r="T14" i="1"/>
  <c r="N14" i="1"/>
  <c r="U14" i="1" s="1"/>
  <c r="T13" i="1"/>
  <c r="N13" i="1"/>
  <c r="U13" i="1" s="1"/>
  <c r="T12" i="1"/>
  <c r="N12" i="1"/>
  <c r="U12" i="1" s="1"/>
  <c r="T11" i="1"/>
  <c r="N11" i="1"/>
  <c r="U11" i="1" s="1"/>
  <c r="T10" i="1"/>
  <c r="N10" i="1"/>
  <c r="U10" i="1" s="1"/>
  <c r="T9" i="1"/>
  <c r="N9" i="1"/>
  <c r="U9" i="1" s="1"/>
  <c r="T8" i="1"/>
  <c r="N8" i="1"/>
  <c r="U8" i="1" s="1"/>
  <c r="U7" i="1"/>
  <c r="T7" i="1"/>
  <c r="N7" i="1"/>
  <c r="T6" i="1"/>
  <c r="N6" i="1"/>
  <c r="U6" i="1" s="1"/>
  <c r="I24" i="12" l="1"/>
  <c r="I17" i="12"/>
  <c r="F31" i="3"/>
  <c r="L25" i="9"/>
  <c r="J46" i="4"/>
  <c r="U42" i="4"/>
  <c r="I46" i="4"/>
  <c r="H46" i="4"/>
  <c r="F46" i="4"/>
  <c r="M46" i="4"/>
  <c r="E46" i="4"/>
  <c r="G46" i="4"/>
  <c r="L46" i="4"/>
  <c r="D46" i="4"/>
  <c r="K46" i="4"/>
  <c r="C46" i="4"/>
  <c r="T42" i="5"/>
  <c r="N42" i="5"/>
  <c r="U30" i="5"/>
  <c r="T30" i="1"/>
  <c r="T42" i="1" s="1"/>
  <c r="N42" i="4"/>
  <c r="O42" i="5"/>
  <c r="U30" i="6"/>
  <c r="L7" i="9"/>
  <c r="N30" i="1"/>
  <c r="L34" i="9"/>
  <c r="K46" i="5" l="1"/>
  <c r="C46" i="5"/>
  <c r="S46" i="5"/>
  <c r="J46" i="5"/>
  <c r="U42" i="5"/>
  <c r="R46" i="5"/>
  <c r="I46" i="5"/>
  <c r="P46" i="5"/>
  <c r="G46" i="5"/>
  <c r="H46" i="5"/>
  <c r="O46" i="5"/>
  <c r="F46" i="5"/>
  <c r="M46" i="5"/>
  <c r="E46" i="5"/>
  <c r="Q46" i="5"/>
  <c r="L46" i="5"/>
  <c r="D46" i="5"/>
  <c r="N42" i="1"/>
  <c r="U30" i="1"/>
  <c r="L46" i="6"/>
  <c r="D46" i="6"/>
  <c r="K46" i="6"/>
  <c r="C46" i="6"/>
  <c r="S46" i="6"/>
  <c r="J46" i="6"/>
  <c r="U42" i="6"/>
  <c r="R46" i="6"/>
  <c r="I46" i="6"/>
  <c r="Q46" i="6"/>
  <c r="H46" i="6"/>
  <c r="P46" i="6"/>
  <c r="G46" i="6"/>
  <c r="O46" i="6"/>
  <c r="F46" i="6"/>
  <c r="M46" i="6"/>
  <c r="E46" i="6"/>
  <c r="S46" i="1" l="1"/>
  <c r="L46" i="1"/>
  <c r="D46" i="1"/>
  <c r="K46" i="1"/>
  <c r="C46" i="1"/>
  <c r="J46" i="1"/>
  <c r="U42" i="1"/>
  <c r="I46" i="1"/>
  <c r="Q46" i="1"/>
  <c r="H46" i="1"/>
  <c r="P46" i="1"/>
  <c r="G46" i="1"/>
  <c r="O46" i="1"/>
  <c r="F46" i="1"/>
  <c r="M46" i="1"/>
  <c r="E46" i="1"/>
  <c r="R46" i="1"/>
</calcChain>
</file>

<file path=xl/sharedStrings.xml><?xml version="1.0" encoding="utf-8"?>
<sst xmlns="http://schemas.openxmlformats.org/spreadsheetml/2006/main" count="607" uniqueCount="150">
  <si>
    <t>Табела: Бруто полисирана премија за периодот ('000мкд) / 2023Q1</t>
  </si>
  <si>
    <t>Класа на осигурување</t>
  </si>
  <si>
    <t>Македонија</t>
  </si>
  <si>
    <t>Триглав</t>
  </si>
  <si>
    <t>Сава</t>
  </si>
  <si>
    <t>Евроинс</t>
  </si>
  <si>
    <t>Винер</t>
  </si>
  <si>
    <t>Еуролинк</t>
  </si>
  <si>
    <t>Граве</t>
  </si>
  <si>
    <t>Уника</t>
  </si>
  <si>
    <t>Осигурителна полиса</t>
  </si>
  <si>
    <t>Халк</t>
  </si>
  <si>
    <t>Кроациа неживот</t>
  </si>
  <si>
    <t>ВКУПНО НЕЖИВОТ</t>
  </si>
  <si>
    <t>Кроациа живот</t>
  </si>
  <si>
    <t>Граве живот</t>
  </si>
  <si>
    <t>Винер живот</t>
  </si>
  <si>
    <t>Уника живот</t>
  </si>
  <si>
    <t>Триглав живот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</si>
  <si>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</si>
  <si>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</si>
  <si>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</si>
  <si>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</si>
  <si>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</si>
  <si>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</si>
  <si>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</si>
  <si>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</si>
  <si>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</si>
  <si>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</si>
  <si>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</si>
  <si>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</si>
  <si>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</si>
  <si>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</si>
  <si>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</si>
  <si>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</si>
  <si>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</si>
  <si>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</si>
  <si>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</si>
  <si>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</si>
  <si>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</si>
  <si>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</si>
  <si>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</si>
  <si>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</si>
  <si>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</si>
  <si>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</si>
  <si>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</si>
  <si>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</si>
  <si>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</si>
  <si>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</si>
  <si>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</si>
  <si>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</si>
  <si>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</si>
  <si>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</si>
  <si>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</si>
  <si>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</si>
  <si>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</si>
  <si>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</si>
  <si>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</si>
  <si>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</si>
  <si>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</si>
  <si>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</si>
  <si>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</si>
  <si>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</si>
  <si>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</si>
  <si>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</si>
  <si>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</si>
  <si>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</si>
  <si>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</si>
  <si>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</si>
  <si>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</si>
  <si>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</si>
  <si>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</si>
  <si>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</si>
  <si>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</si>
  <si>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</si>
  <si>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</si>
  <si>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</si>
  <si>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</si>
  <si>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</si>
  <si>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</si>
  <si>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</si>
  <si>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</si>
  <si>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</si>
  <si>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</si>
  <si>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</si>
  <si>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</si>
  <si>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</si>
  <si>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</si>
  <si>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</si>
  <si>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</si>
  <si>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</si>
  <si>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</si>
  <si>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</si>
  <si>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2023Q1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</si>
  <si>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</si>
  <si>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</si>
  <si>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</si>
  <si>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</si>
  <si>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</si>
  <si>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</si>
  <si>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</si>
  <si>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</si>
  <si>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</si>
  <si>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</si>
  <si>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2023Q1</t>
  </si>
  <si>
    <t>Табела: Број на склучени договори / 2023Q1</t>
  </si>
  <si>
    <t>Табела: Бруто исплатени (ликвидирани) штети (000мкд) / 2023Q1</t>
  </si>
  <si>
    <t>Табела: Број на ликвидирани штети / 2023Q1</t>
  </si>
  <si>
    <t>Табела: Структура на штети по друштва за осигурување / 2023Q1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</si>
  <si>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</si>
  <si>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</si>
  <si>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</si>
  <si>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</si>
  <si>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</si>
  <si>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</si>
  <si>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</si>
  <si>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</si>
  <si>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</si>
  <si>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</si>
  <si>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2023Q1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</si>
  <si>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</si>
  <si>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</si>
  <si>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</si>
  <si>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2023Q1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</si>
  <si>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</si>
  <si>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</si>
  <si>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</si>
  <si>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</si>
  <si>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</si>
  <si>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</si>
  <si>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</si>
  <si>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</si>
  <si>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</si>
  <si>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</si>
  <si>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</si>
  <si>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</si>
  <si>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2023Q1</t>
  </si>
  <si>
    <t>Резерви за пријавени штети</t>
  </si>
  <si>
    <t>Табела: Капитал и маргина на солвентност / 2023Q1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</si>
  <si>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</si>
  <si>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</si>
  <si>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</si>
  <si>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</si>
  <si>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</si>
  <si>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</si>
  <si>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</si>
  <si>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</si>
  <si>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2023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</si>
  <si>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</si>
  <si>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1.1-31.3.2023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</si>
</sst>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4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wrapText="1"/>
    </xf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1" fillId="0" borderId="0" xfId="3" applyAlignment="1">
      <alignment horizontal="justify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3" fontId="6" fillId="7" borderId="25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3" xr:uid="{09324A47-9F35-4751-BB1F-66CA5C32FC19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('Табела 1'!$C$45:$M$45,'Табела 1'!$O$45:$S$45)</c:f>
              <c:strCache>
                <c:ptCount val="16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1">
                  <c:v>Кроациа живот</c:v>
                </c:pt>
                <c:pt idx="12">
                  <c:v>Граве живот</c:v>
                </c:pt>
                <c:pt idx="13">
                  <c:v>Винер живот</c:v>
                </c:pt>
                <c:pt idx="14">
                  <c:v>Уника живот</c:v>
                </c:pt>
                <c:pt idx="15">
                  <c:v>Триглав живот</c:v>
                </c:pt>
              </c:strCache>
            </c:strRef>
          </c:xVal>
          <c:yVal>
            <c:numRef>
              <c:f>('Табела 1'!$C$46:$M$46,'Табела 1'!$O$46:$S$46)</c:f>
              <c:numCache>
                <c:formatCode>0.00%</c:formatCode>
                <c:ptCount val="16"/>
                <c:pt idx="0">
                  <c:v>8.0080493770976729E-2</c:v>
                </c:pt>
                <c:pt idx="1">
                  <c:v>0.10554866602195802</c:v>
                </c:pt>
                <c:pt idx="2">
                  <c:v>8.5743785198247907E-2</c:v>
                </c:pt>
                <c:pt idx="3">
                  <c:v>7.142641788497639E-2</c:v>
                </c:pt>
                <c:pt idx="4">
                  <c:v>6.7781728198418573E-2</c:v>
                </c:pt>
                <c:pt idx="5">
                  <c:v>0.12524375675521929</c:v>
                </c:pt>
                <c:pt idx="6">
                  <c:v>2.721229876557256E-2</c:v>
                </c:pt>
                <c:pt idx="7">
                  <c:v>8.9988338358268388E-2</c:v>
                </c:pt>
                <c:pt idx="8">
                  <c:v>4.7504977530007396E-2</c:v>
                </c:pt>
                <c:pt idx="9">
                  <c:v>6.0526764889925477E-2</c:v>
                </c:pt>
                <c:pt idx="10">
                  <c:v>8.5827123272086012E-2</c:v>
                </c:pt>
                <c:pt idx="11">
                  <c:v>4.4111439786108424E-2</c:v>
                </c:pt>
                <c:pt idx="12">
                  <c:v>3.0563456396837135E-2</c:v>
                </c:pt>
                <c:pt idx="13">
                  <c:v>3.1864724955913304E-2</c:v>
                </c:pt>
                <c:pt idx="14">
                  <c:v>1.7820410717333181E-2</c:v>
                </c:pt>
                <c:pt idx="15">
                  <c:v>2.8755617498151202E-2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6446943"/>
        <c:axId val="1041140592"/>
      </c:scatterChart>
      <c:valAx>
        <c:axId val="-964469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41140592"/>
        <c:crosses val="autoZero"/>
        <c:crossBetween val="midCat"/>
        <c:majorUnit val="1"/>
      </c:valAx>
      <c:valAx>
        <c:axId val="104114059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-96446943"/>
        <c:crossesAt val="0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9E5F3645-4840-446E-BF1D-AC6E0F80A580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EA201D2D-8E42-41AD-ABD6-919A240F6C3F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F034-42BF-9D19-D3368E30318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CE52C81-8BCE-4079-A6FC-C073E4BC3E7A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1BFEEB53-F904-46B7-BE2B-1ECF000F9184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034-42BF-9D19-D3368E30318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1753B56-D44E-4BC7-8748-C5953893B3B2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729CB850-A562-487C-992E-28BDC232EEC3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F034-42BF-9D19-D3368E30318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2E91D59-9256-4C85-9D0C-B3C6DDA775B6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598ABC75-B63E-47FA-B316-C7E307C79170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F034-42BF-9D19-D3368E30318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C2F4A3E-FAEA-49F6-BA59-E779FF2B9D00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05567989-110D-4DBA-8FB8-8FB381ACC11E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F034-42BF-9D19-D3368E30318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39B7588-84ED-4CC3-93F9-42A946C8DF15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591BD829-31E1-49D2-9D0C-A8B5AC1AA297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F034-42BF-9D19-D3368E30318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D1A4BEF-D1B1-424B-A557-DF37FAFBA1C7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F52E200C-7807-4558-9364-3306D2D314E0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F034-42BF-9D19-D3368E30318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461A931-306C-4DD3-BA07-9376091030E5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D281AB81-7E88-4F82-A4C0-2C85F139539A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F034-42BF-9D19-D3368E30318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630CEC9-D50B-405A-B950-F4E5A0C6FAAA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C272E03A-8601-414A-9B6D-60CF902B8844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F034-42BF-9D19-D3368E30318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BB8A987-71BE-4E9D-A4FA-440FC895E946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093742AA-97D6-4D41-AAEA-5DE90436D4EE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F034-42BF-9D19-D3368E30318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DA3BC17-0713-4A1C-98C2-1F29E2CEDEDA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C04726AE-013B-440D-98FD-8DEED4619CB2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F034-42BF-9D19-D3368E303182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'Табела 4'!$C$45:$M$45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xVal>
          <c:yVal>
            <c:numRef>
              <c:f>'Табела 4'!$C$46:$M$46</c:f>
              <c:numCache>
                <c:formatCode>0.00%</c:formatCode>
                <c:ptCount val="11"/>
                <c:pt idx="0">
                  <c:v>4.5955358392197304E-2</c:v>
                </c:pt>
                <c:pt idx="1">
                  <c:v>0.11435849066381977</c:v>
                </c:pt>
                <c:pt idx="2">
                  <c:v>0.12499287413388337</c:v>
                </c:pt>
                <c:pt idx="3">
                  <c:v>6.901466114563197E-2</c:v>
                </c:pt>
                <c:pt idx="4">
                  <c:v>8.6982208655724785E-2</c:v>
                </c:pt>
                <c:pt idx="5">
                  <c:v>0.10759798713716386</c:v>
                </c:pt>
                <c:pt idx="6">
                  <c:v>5.5973030540166564E-2</c:v>
                </c:pt>
                <c:pt idx="7">
                  <c:v>0.10025186697692255</c:v>
                </c:pt>
                <c:pt idx="8">
                  <c:v>6.9517358609860122E-2</c:v>
                </c:pt>
                <c:pt idx="9">
                  <c:v>6.3500536383376785E-2</c:v>
                </c:pt>
                <c:pt idx="10">
                  <c:v>0.11779445374405961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'Табела 4'!$C$45:$M$45</c15:f>
                <c15:dlblRangeCache>
                  <c:ptCount val="11"/>
                  <c:pt idx="0">
                    <c:v>Македонија</c:v>
                  </c:pt>
                  <c:pt idx="1">
                    <c:v>Триглав</c:v>
                  </c:pt>
                  <c:pt idx="2">
                    <c:v>Сава</c:v>
                  </c:pt>
                  <c:pt idx="3">
                    <c:v>Евроинс</c:v>
                  </c:pt>
                  <c:pt idx="4">
                    <c:v>Винер</c:v>
                  </c:pt>
                  <c:pt idx="5">
                    <c:v>Еуролинк</c:v>
                  </c:pt>
                  <c:pt idx="6">
                    <c:v>Граве</c:v>
                  </c:pt>
                  <c:pt idx="7">
                    <c:v>Уника</c:v>
                  </c:pt>
                  <c:pt idx="8">
                    <c:v>Осигурителна полиса</c:v>
                  </c:pt>
                  <c:pt idx="9">
                    <c:v>Халк</c:v>
                  </c:pt>
                  <c:pt idx="10">
                    <c:v>Кроациа неживот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66938462"/>
        <c:axId val="2102026673"/>
      </c:scatterChart>
      <c:valAx>
        <c:axId val="-156693846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2026673"/>
        <c:crosses val="autoZero"/>
        <c:crossBetween val="midCat"/>
        <c:majorUnit val="1"/>
      </c:valAx>
      <c:valAx>
        <c:axId val="2102026673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-1566938462"/>
        <c:crosses val="autoZero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9E5F3645-4840-446E-BF1D-AC6E0F80A580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EA201D2D-8E42-41AD-ABD6-919A240F6C3F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A252-4108-A21A-96F410FB6DA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CE52C81-8BCE-4079-A6FC-C073E4BC3E7A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1BFEEB53-F904-46B7-BE2B-1ECF000F9184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252-4108-A21A-96F410FB6DA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1753B56-D44E-4BC7-8748-C5953893B3B2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729CB850-A562-487C-992E-28BDC232EEC3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A252-4108-A21A-96F410FB6DA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2E91D59-9256-4C85-9D0C-B3C6DDA775B6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598ABC75-B63E-47FA-B316-C7E307C79170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A252-4108-A21A-96F410FB6DA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C2F4A3E-FAEA-49F6-BA59-E779FF2B9D00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05567989-110D-4DBA-8FB8-8FB381ACC11E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A252-4108-A21A-96F410FB6DA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39B7588-84ED-4CC3-93F9-42A946C8DF15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591BD829-31E1-49D2-9D0C-A8B5AC1AA297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252-4108-A21A-96F410FB6DA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D1A4BEF-D1B1-424B-A557-DF37FAFBA1C7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F52E200C-7807-4558-9364-3306D2D314E0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A252-4108-A21A-96F410FB6DA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461A931-306C-4DD3-BA07-9376091030E5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D281AB81-7E88-4F82-A4C0-2C85F139539A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252-4108-A21A-96F410FB6DA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630CEC9-D50B-405A-B950-F4E5A0C6FAAA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C272E03A-8601-414A-9B6D-60CF902B8844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A252-4108-A21A-96F410FB6DA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BB8A987-71BE-4E9D-A4FA-440FC895E946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093742AA-97D6-4D41-AAEA-5DE90436D4EE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A252-4108-A21A-96F410FB6DA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DA3BC17-0713-4A1C-98C2-1F29E2CEDEDA}" type="CELLRANGE">
                      <a:rPr lang="mk-MK"/>
                      <a:pPr/>
                      <a:t>[CELLRANGE]</a:t>
                    </a:fld>
                    <a:endParaRPr lang="mk-MK" baseline="0"/>
                  </a:p>
                  <a:p>
                    <a:fld id="{C04726AE-013B-440D-98FD-8DEED4619CB2}" type="YVALUE">
                      <a:rPr lang="mk-MK"/>
                      <a:pPr/>
                      <a:t>[Y 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A252-4108-A21A-96F410FB6DA9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'Табела 4'!$O$45:$S$45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xVal>
          <c:yVal>
            <c:numRef>
              <c:f>'Табела 4'!$O$46:$S$46</c:f>
              <c:numCache>
                <c:formatCode>0.00%</c:formatCode>
                <c:ptCount val="5"/>
                <c:pt idx="0">
                  <c:v>7.1512585274053159E-2</c:v>
                </c:pt>
                <c:pt idx="1">
                  <c:v>1.7407668783815573E-2</c:v>
                </c:pt>
                <c:pt idx="2">
                  <c:v>4.9517760526934837E-2</c:v>
                </c:pt>
                <c:pt idx="3">
                  <c:v>0.16496118560338743</c:v>
                </c:pt>
                <c:pt idx="4">
                  <c:v>0.696600799811809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'Табела 4'!$O$45:$S$45</c15:f>
                <c15:dlblRangeCache>
                  <c:ptCount val="5"/>
                  <c:pt idx="0">
                    <c:v>Кроациа живот</c:v>
                  </c:pt>
                  <c:pt idx="1">
                    <c:v>Граве живот</c:v>
                  </c:pt>
                  <c:pt idx="2">
                    <c:v>Винер живот</c:v>
                  </c:pt>
                  <c:pt idx="3">
                    <c:v>Уника живот</c:v>
                  </c:pt>
                  <c:pt idx="4">
                    <c:v>Триглав живот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A252-4108-A21A-96F410FB6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66938462"/>
        <c:axId val="2102026673"/>
      </c:scatterChart>
      <c:valAx>
        <c:axId val="-156693846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2026673"/>
        <c:crosses val="autoZero"/>
        <c:crossBetween val="midCat"/>
        <c:majorUnit val="1"/>
      </c:valAx>
      <c:valAx>
        <c:axId val="2102026673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-1566938462"/>
        <c:crosses val="autoZero"/>
        <c:crossBetween val="midCat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'Табела 12'!$A$5</c:f>
              <c:strCache>
                <c:ptCount val="1"/>
                <c:pt idx="0">
                  <c:v>Вкупен капитал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1428884</c:v>
                </c:pt>
                <c:pt idx="1">
                  <c:v>668443</c:v>
                </c:pt>
                <c:pt idx="2">
                  <c:v>476757</c:v>
                </c:pt>
                <c:pt idx="3">
                  <c:v>353349</c:v>
                </c:pt>
                <c:pt idx="4">
                  <c:v>429235</c:v>
                </c:pt>
                <c:pt idx="5">
                  <c:v>621667</c:v>
                </c:pt>
                <c:pt idx="6">
                  <c:v>247821</c:v>
                </c:pt>
                <c:pt idx="7">
                  <c:v>386299</c:v>
                </c:pt>
                <c:pt idx="8">
                  <c:v>526328</c:v>
                </c:pt>
                <c:pt idx="9">
                  <c:v>211532</c:v>
                </c:pt>
                <c:pt idx="10">
                  <c:v>352828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tx>
            <c:strRef>
              <c:f>'Табела 12'!$A$6</c:f>
              <c:strCache>
                <c:ptCount val="1"/>
                <c:pt idx="0">
                  <c:v>Маргина на солвентност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113556</c:v>
                </c:pt>
                <c:pt idx="1">
                  <c:v>211298</c:v>
                </c:pt>
                <c:pt idx="2">
                  <c:v>166090</c:v>
                </c:pt>
                <c:pt idx="3">
                  <c:v>152617</c:v>
                </c:pt>
                <c:pt idx="4">
                  <c:v>89305</c:v>
                </c:pt>
                <c:pt idx="5">
                  <c:v>207196</c:v>
                </c:pt>
                <c:pt idx="6">
                  <c:v>71922</c:v>
                </c:pt>
                <c:pt idx="7">
                  <c:v>197069</c:v>
                </c:pt>
                <c:pt idx="8">
                  <c:v>120935</c:v>
                </c:pt>
                <c:pt idx="9">
                  <c:v>121849</c:v>
                </c:pt>
                <c:pt idx="10">
                  <c:v>113518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30673325"/>
        <c:axId val="1197003470"/>
      </c:barChart>
      <c:catAx>
        <c:axId val="-133067332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197003470"/>
        <c:crosses val="autoZero"/>
        <c:auto val="0"/>
        <c:lblAlgn val="ctr"/>
        <c:lblOffset val="100"/>
        <c:noMultiLvlLbl val="0"/>
      </c:catAx>
      <c:valAx>
        <c:axId val="119700347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b="0"/>
                </a:pPr>
                <a:r>
                  <a:rPr lang="mk-MK" b="0"/>
                  <a:t>во илјади денари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 cap="flat" cmpd="sng"/>
        </c:spPr>
        <c:crossAx val="-1330673325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'Табела 12'!$A$5</c:f>
              <c:strCache>
                <c:ptCount val="1"/>
                <c:pt idx="0">
                  <c:v>Вкупен капитал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12'!$N$4:$R$4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cat>
          <c:val>
            <c:numRef>
              <c:f>'Табела 12'!$N$5:$R$5</c:f>
              <c:numCache>
                <c:formatCode>#,##0</c:formatCode>
                <c:ptCount val="5"/>
                <c:pt idx="0">
                  <c:v>594114</c:v>
                </c:pt>
                <c:pt idx="1">
                  <c:v>599337</c:v>
                </c:pt>
                <c:pt idx="2">
                  <c:v>280596</c:v>
                </c:pt>
                <c:pt idx="3">
                  <c:v>358979</c:v>
                </c:pt>
                <c:pt idx="4">
                  <c:v>293067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tx>
            <c:strRef>
              <c:f>'Табела 12'!$A$6</c:f>
              <c:strCache>
                <c:ptCount val="1"/>
                <c:pt idx="0">
                  <c:v>Маргина на солвентност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12'!$N$4:$R$4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cat>
          <c:val>
            <c:numRef>
              <c:f>'Табела 12'!$N$6:$R$6</c:f>
              <c:numCache>
                <c:formatCode>#,##0</c:formatCode>
                <c:ptCount val="5"/>
                <c:pt idx="0">
                  <c:v>200363</c:v>
                </c:pt>
                <c:pt idx="1">
                  <c:v>156148</c:v>
                </c:pt>
                <c:pt idx="2">
                  <c:v>74947</c:v>
                </c:pt>
                <c:pt idx="3">
                  <c:v>70370</c:v>
                </c:pt>
                <c:pt idx="4">
                  <c:v>51921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85349356"/>
        <c:axId val="-1226306520"/>
      </c:barChart>
      <c:catAx>
        <c:axId val="-10853493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226306520"/>
        <c:crosses val="autoZero"/>
        <c:auto val="0"/>
        <c:lblAlgn val="ctr"/>
        <c:lblOffset val="100"/>
        <c:noMultiLvlLbl val="0"/>
      </c:catAx>
      <c:valAx>
        <c:axId val="-122630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b="0"/>
                </a:pPr>
                <a:r>
                  <a:rPr lang="mk-MK" b="0"/>
                  <a:t>во илјади денари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 cap="flat" cmpd="sng"/>
        </c:spPr>
        <c:crossAx val="-1085349356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D3FABF0-6594-4744-970C-73C57449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CF5EC40D-76BF-4B53-AF8B-96FB8BDC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116417</xdr:colOff>
      <xdr:row>46</xdr:row>
      <xdr:rowOff>175269</xdr:rowOff>
    </xdr:from>
    <xdr:to>
      <xdr:col>9</xdr:col>
      <xdr:colOff>899584</xdr:colOff>
      <xdr:row>67</xdr:row>
      <xdr:rowOff>68147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486832</xdr:colOff>
      <xdr:row>49</xdr:row>
      <xdr:rowOff>69436</xdr:rowOff>
    </xdr:from>
    <xdr:to>
      <xdr:col>13</xdr:col>
      <xdr:colOff>31749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624417</xdr:colOff>
      <xdr:row>48</xdr:row>
      <xdr:rowOff>169334</xdr:rowOff>
    </xdr:from>
    <xdr:to>
      <xdr:col>20</xdr:col>
      <xdr:colOff>0</xdr:colOff>
      <xdr:row>69</xdr:row>
      <xdr:rowOff>41045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1EE5C48-802D-4EF6-B869-BBA67F8CEE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20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20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D920-D907-41EE-BB64-352B26270C3F}">
  <dimension ref="A1:K50"/>
  <sheetViews>
    <sheetView showGridLines="0" tabSelected="1" zoomScale="70" zoomScaleNormal="70" workbookViewId="0">
      <selection activeCell="A24" sqref="A24"/>
    </sheetView>
  </sheetViews>
  <sheetFormatPr defaultRowHeight="15" x14ac:dyDescent="0.25"/>
  <cols>
    <col min="1" max="16384" width="9.140625" style="129"/>
  </cols>
  <sheetData>
    <row r="1" spans="1:11" ht="15.75" thickTop="1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2"/>
    </row>
    <row r="3" spans="1:11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2"/>
    </row>
    <row r="4" spans="1:11" ht="21" customHeight="1" x14ac:dyDescent="0.35">
      <c r="A4" s="130"/>
      <c r="B4" s="131"/>
      <c r="C4" s="131"/>
      <c r="D4" s="131"/>
      <c r="E4" s="131"/>
      <c r="F4" s="133" t="s">
        <v>143</v>
      </c>
      <c r="G4" s="134"/>
      <c r="H4" s="131"/>
      <c r="I4" s="131"/>
      <c r="J4" s="131"/>
      <c r="K4" s="132"/>
    </row>
    <row r="5" spans="1:11" ht="21" customHeight="1" x14ac:dyDescent="0.35">
      <c r="A5" s="130"/>
      <c r="B5" s="131"/>
      <c r="C5" s="131"/>
      <c r="D5" s="131"/>
      <c r="E5" s="131"/>
      <c r="F5" s="133" t="s">
        <v>144</v>
      </c>
      <c r="G5" s="134"/>
      <c r="H5" s="131"/>
      <c r="I5" s="131"/>
      <c r="J5" s="131"/>
      <c r="K5" s="132"/>
    </row>
    <row r="6" spans="1:11" ht="21" customHeight="1" x14ac:dyDescent="0.35">
      <c r="A6" s="130"/>
      <c r="B6" s="131"/>
      <c r="C6" s="131"/>
      <c r="D6" s="131"/>
      <c r="E6" s="131"/>
      <c r="F6" s="133" t="s">
        <v>145</v>
      </c>
      <c r="G6" s="134"/>
      <c r="H6" s="131"/>
      <c r="I6" s="131"/>
      <c r="J6" s="131"/>
      <c r="K6" s="132"/>
    </row>
    <row r="7" spans="1:11" ht="21" x14ac:dyDescent="0.35">
      <c r="A7" s="130"/>
      <c r="B7" s="131"/>
      <c r="C7" s="131"/>
      <c r="D7" s="131"/>
      <c r="E7" s="131"/>
      <c r="F7" s="133"/>
      <c r="G7" s="134"/>
      <c r="H7" s="131"/>
      <c r="I7" s="131"/>
      <c r="J7" s="131"/>
      <c r="K7" s="132"/>
    </row>
    <row r="8" spans="1:11" ht="21" x14ac:dyDescent="0.35">
      <c r="A8" s="130"/>
      <c r="B8" s="131"/>
      <c r="C8" s="131"/>
      <c r="D8" s="131"/>
      <c r="E8" s="131"/>
      <c r="F8" s="134"/>
      <c r="G8" s="134"/>
      <c r="H8" s="131"/>
      <c r="I8" s="131"/>
      <c r="J8" s="131"/>
      <c r="K8" s="132"/>
    </row>
    <row r="9" spans="1:11" ht="15" customHeight="1" x14ac:dyDescent="0.25">
      <c r="A9" s="143" t="s">
        <v>146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35"/>
      <c r="B11" s="136"/>
      <c r="C11" s="136"/>
      <c r="D11" s="136"/>
      <c r="E11" s="136"/>
      <c r="F11" s="136"/>
      <c r="G11" s="136"/>
      <c r="H11" s="136"/>
      <c r="I11" s="136"/>
      <c r="J11" s="136"/>
      <c r="K11" s="137"/>
    </row>
    <row r="12" spans="1:11" ht="15" customHeight="1" x14ac:dyDescent="0.25">
      <c r="A12" s="135"/>
      <c r="B12" s="136"/>
      <c r="C12" s="136"/>
      <c r="D12" s="136"/>
      <c r="E12" s="136"/>
      <c r="F12" s="136"/>
      <c r="G12" s="136"/>
      <c r="H12" s="136"/>
      <c r="I12" s="136"/>
      <c r="J12" s="136"/>
      <c r="K12" s="137"/>
    </row>
    <row r="13" spans="1:11" ht="15" customHeight="1" x14ac:dyDescent="0.25">
      <c r="A13" s="135"/>
      <c r="B13" s="136"/>
      <c r="C13" s="136"/>
      <c r="D13" s="136"/>
      <c r="E13" s="136"/>
      <c r="F13" s="136"/>
      <c r="G13" s="136"/>
      <c r="H13" s="136"/>
      <c r="I13" s="136"/>
      <c r="J13" s="136"/>
      <c r="K13" s="137"/>
    </row>
    <row r="14" spans="1:11" ht="15" customHeight="1" x14ac:dyDescent="0.25">
      <c r="A14" s="135"/>
      <c r="B14" s="136"/>
      <c r="C14" s="136"/>
      <c r="D14" s="136"/>
      <c r="E14" s="136"/>
      <c r="F14" s="136"/>
      <c r="G14" s="136"/>
      <c r="H14" s="136"/>
      <c r="I14" s="136"/>
      <c r="J14" s="136"/>
      <c r="K14" s="137"/>
    </row>
    <row r="15" spans="1:11" ht="15" customHeight="1" x14ac:dyDescent="0.25">
      <c r="A15" s="135"/>
      <c r="B15" s="136"/>
      <c r="C15" s="136"/>
      <c r="D15" s="136"/>
      <c r="E15" s="136"/>
      <c r="F15" s="136"/>
      <c r="G15" s="136"/>
      <c r="H15" s="136"/>
      <c r="I15" s="136"/>
      <c r="J15" s="136"/>
      <c r="K15" s="137"/>
    </row>
    <row r="16" spans="1:11" ht="15" customHeight="1" x14ac:dyDescent="0.25">
      <c r="A16" s="146" t="s">
        <v>149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8"/>
    </row>
    <row r="17" spans="1:11" ht="15" customHeight="1" x14ac:dyDescent="0.25">
      <c r="A17" s="146"/>
      <c r="B17" s="147"/>
      <c r="C17" s="147"/>
      <c r="D17" s="147"/>
      <c r="E17" s="147"/>
      <c r="F17" s="147"/>
      <c r="G17" s="147"/>
      <c r="H17" s="147"/>
      <c r="I17" s="147"/>
      <c r="J17" s="147"/>
      <c r="K17" s="148"/>
    </row>
    <row r="18" spans="1:11" ht="15" customHeight="1" x14ac:dyDescent="0.25">
      <c r="A18" s="146"/>
      <c r="B18" s="147"/>
      <c r="C18" s="147"/>
      <c r="D18" s="147"/>
      <c r="E18" s="147"/>
      <c r="F18" s="147"/>
      <c r="G18" s="147"/>
      <c r="H18" s="147"/>
      <c r="I18" s="147"/>
      <c r="J18" s="147"/>
      <c r="K18" s="148"/>
    </row>
    <row r="19" spans="1:11" ht="15" customHeight="1" x14ac:dyDescent="0.25">
      <c r="A19" s="146"/>
      <c r="B19" s="147"/>
      <c r="C19" s="147"/>
      <c r="D19" s="147"/>
      <c r="E19" s="147"/>
      <c r="F19" s="147"/>
      <c r="G19" s="147"/>
      <c r="H19" s="147"/>
      <c r="I19" s="147"/>
      <c r="J19" s="147"/>
      <c r="K19" s="148"/>
    </row>
    <row r="20" spans="1:11" ht="15" customHeight="1" x14ac:dyDescent="0.25">
      <c r="A20" s="146"/>
      <c r="B20" s="147"/>
      <c r="C20" s="147"/>
      <c r="D20" s="147"/>
      <c r="E20" s="147"/>
      <c r="F20" s="147"/>
      <c r="G20" s="147"/>
      <c r="H20" s="147"/>
      <c r="I20" s="147"/>
      <c r="J20" s="147"/>
      <c r="K20" s="148"/>
    </row>
    <row r="21" spans="1:11" ht="15" customHeight="1" x14ac:dyDescent="0.25">
      <c r="A21" s="146"/>
      <c r="B21" s="147"/>
      <c r="C21" s="147"/>
      <c r="D21" s="147"/>
      <c r="E21" s="147"/>
      <c r="F21" s="147"/>
      <c r="G21" s="147"/>
      <c r="H21" s="147"/>
      <c r="I21" s="147"/>
      <c r="J21" s="147"/>
      <c r="K21" s="148"/>
    </row>
    <row r="22" spans="1:11" ht="15" customHeight="1" x14ac:dyDescent="0.25">
      <c r="A22" s="146"/>
      <c r="B22" s="147"/>
      <c r="C22" s="147"/>
      <c r="D22" s="147"/>
      <c r="E22" s="147"/>
      <c r="F22" s="147"/>
      <c r="G22" s="147"/>
      <c r="H22" s="147"/>
      <c r="I22" s="147"/>
      <c r="J22" s="147"/>
      <c r="K22" s="148"/>
    </row>
    <row r="23" spans="1:11" x14ac:dyDescent="0.25">
      <c r="A23" s="146"/>
      <c r="B23" s="147"/>
      <c r="C23" s="147"/>
      <c r="D23" s="147"/>
      <c r="E23" s="147"/>
      <c r="F23" s="147"/>
      <c r="G23" s="147"/>
      <c r="H23" s="147"/>
      <c r="I23" s="147"/>
      <c r="J23" s="147"/>
      <c r="K23" s="148"/>
    </row>
    <row r="24" spans="1:11" x14ac:dyDescent="0.25">
      <c r="A24" s="130"/>
      <c r="B24" s="131"/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 x14ac:dyDescent="0.25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2"/>
    </row>
    <row r="26" spans="1:11" x14ac:dyDescent="0.25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2"/>
    </row>
    <row r="27" spans="1:11" x14ac:dyDescent="0.25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2"/>
    </row>
    <row r="28" spans="1:11" x14ac:dyDescent="0.25">
      <c r="A28" s="130"/>
      <c r="B28" s="131"/>
      <c r="C28" s="131"/>
      <c r="D28" s="131"/>
      <c r="E28" s="131"/>
      <c r="F28" s="131"/>
      <c r="G28" s="131"/>
      <c r="H28" s="131"/>
      <c r="I28" s="131"/>
      <c r="J28" s="131"/>
      <c r="K28" s="132"/>
    </row>
    <row r="29" spans="1:11" x14ac:dyDescent="0.25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2"/>
    </row>
    <row r="30" spans="1:11" x14ac:dyDescent="0.25">
      <c r="A30" s="130"/>
      <c r="B30" s="131"/>
      <c r="C30" s="131"/>
      <c r="D30" s="131"/>
      <c r="E30" s="131"/>
      <c r="F30" s="131"/>
      <c r="G30" s="138"/>
      <c r="H30" s="131"/>
      <c r="I30" s="131"/>
      <c r="J30" s="131"/>
      <c r="K30" s="132"/>
    </row>
    <row r="31" spans="1:11" x14ac:dyDescent="0.25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2"/>
    </row>
    <row r="32" spans="1:11" x14ac:dyDescent="0.2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2"/>
    </row>
    <row r="33" spans="1:11" x14ac:dyDescent="0.25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2"/>
    </row>
    <row r="34" spans="1:11" x14ac:dyDescent="0.25">
      <c r="A34" s="130"/>
      <c r="B34" s="131"/>
      <c r="C34" s="131"/>
      <c r="D34" s="131"/>
      <c r="E34" s="131"/>
      <c r="F34" s="131"/>
      <c r="G34" s="131"/>
      <c r="H34" s="131"/>
      <c r="I34" s="131"/>
      <c r="J34" s="131"/>
      <c r="K34" s="132"/>
    </row>
    <row r="35" spans="1:11" x14ac:dyDescent="0.25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2"/>
    </row>
    <row r="36" spans="1:11" x14ac:dyDescent="0.25">
      <c r="A36" s="130"/>
      <c r="B36" s="131"/>
      <c r="C36" s="131"/>
      <c r="D36" s="131"/>
      <c r="E36" s="131"/>
      <c r="F36" s="131"/>
      <c r="G36" s="131"/>
      <c r="H36" s="131"/>
      <c r="I36" s="131"/>
      <c r="J36" s="131"/>
      <c r="K36" s="132"/>
    </row>
    <row r="37" spans="1:11" x14ac:dyDescent="0.25">
      <c r="A37" s="130"/>
      <c r="B37" s="131"/>
      <c r="C37" s="131"/>
      <c r="D37" s="131"/>
      <c r="E37" s="131"/>
      <c r="F37" s="131"/>
      <c r="G37" s="131"/>
      <c r="H37" s="131"/>
      <c r="I37" s="131"/>
      <c r="J37" s="131"/>
      <c r="K37" s="132"/>
    </row>
    <row r="38" spans="1:11" x14ac:dyDescent="0.25">
      <c r="A38" s="130"/>
      <c r="B38" s="131"/>
      <c r="C38" s="131"/>
      <c r="D38" s="131"/>
      <c r="E38" s="131"/>
      <c r="F38" s="131"/>
      <c r="G38" s="131"/>
      <c r="H38" s="131"/>
      <c r="I38" s="131"/>
      <c r="J38" s="131"/>
      <c r="K38" s="132"/>
    </row>
    <row r="39" spans="1:11" x14ac:dyDescent="0.25">
      <c r="A39" s="130"/>
      <c r="B39" s="131"/>
      <c r="C39" s="131"/>
      <c r="D39" s="131"/>
      <c r="E39" s="131"/>
      <c r="F39" s="131"/>
      <c r="G39" s="131"/>
      <c r="H39" s="131"/>
      <c r="I39" s="131"/>
      <c r="J39" s="131"/>
      <c r="K39" s="132"/>
    </row>
    <row r="40" spans="1:11" ht="18.75" customHeight="1" x14ac:dyDescent="0.35">
      <c r="A40" s="130"/>
      <c r="B40" s="131"/>
      <c r="C40" s="131"/>
      <c r="D40" s="149" t="s">
        <v>147</v>
      </c>
      <c r="E40" s="149"/>
      <c r="F40" s="149"/>
      <c r="G40" s="149"/>
      <c r="H40" s="149"/>
      <c r="I40" s="131"/>
      <c r="J40" s="131"/>
      <c r="K40" s="132"/>
    </row>
    <row r="41" spans="1:11" x14ac:dyDescent="0.25">
      <c r="A41" s="130"/>
      <c r="B41" s="131"/>
      <c r="C41" s="131"/>
      <c r="D41" s="131"/>
      <c r="E41" s="131"/>
      <c r="F41" s="131"/>
      <c r="G41" s="131"/>
      <c r="H41" s="131"/>
      <c r="I41" s="131"/>
      <c r="J41" s="131"/>
      <c r="K41" s="132"/>
    </row>
    <row r="42" spans="1:11" x14ac:dyDescent="0.25">
      <c r="A42" s="130"/>
      <c r="B42" s="131"/>
      <c r="C42" s="131"/>
      <c r="D42" s="131"/>
      <c r="E42" s="131"/>
      <c r="F42" s="131"/>
      <c r="G42" s="131"/>
      <c r="H42" s="131"/>
      <c r="I42" s="131"/>
      <c r="J42" s="131"/>
      <c r="K42" s="132"/>
    </row>
    <row r="43" spans="1:11" x14ac:dyDescent="0.25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2"/>
    </row>
    <row r="44" spans="1:11" ht="15.75" thickBot="1" x14ac:dyDescent="0.3">
      <c r="A44" s="139"/>
      <c r="B44" s="140"/>
      <c r="C44" s="140"/>
      <c r="D44" s="140"/>
      <c r="E44" s="140"/>
      <c r="F44" s="140"/>
      <c r="G44" s="140"/>
      <c r="H44" s="140"/>
      <c r="I44" s="140"/>
      <c r="J44" s="140"/>
      <c r="K44" s="141"/>
    </row>
    <row r="45" spans="1:11" ht="15.75" thickTop="1" x14ac:dyDescent="0.25"/>
    <row r="46" spans="1:11" ht="15" customHeight="1" x14ac:dyDescent="0.25">
      <c r="A46" s="150" t="s">
        <v>148</v>
      </c>
      <c r="B46" s="150"/>
      <c r="C46" s="150"/>
      <c r="D46" s="150"/>
      <c r="E46" s="150"/>
      <c r="F46" s="150"/>
      <c r="G46" s="150"/>
      <c r="H46" s="150"/>
      <c r="I46" s="150"/>
      <c r="J46" s="150"/>
      <c r="K46" s="150"/>
    </row>
    <row r="47" spans="1:11" x14ac:dyDescent="0.25">
      <c r="A47" s="150"/>
      <c r="B47" s="150"/>
      <c r="C47" s="150"/>
      <c r="D47" s="150"/>
      <c r="E47" s="150"/>
      <c r="F47" s="150"/>
      <c r="G47" s="150"/>
      <c r="H47" s="150"/>
      <c r="I47" s="150"/>
      <c r="J47" s="150"/>
      <c r="K47" s="150"/>
    </row>
    <row r="48" spans="1:11" x14ac:dyDescent="0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</row>
    <row r="49" spans="1:11" ht="32.25" customHeight="1" x14ac:dyDescent="0.25">
      <c r="A49" s="150"/>
      <c r="B49" s="150"/>
      <c r="C49" s="150"/>
      <c r="D49" s="150"/>
      <c r="E49" s="150"/>
      <c r="F49" s="150"/>
      <c r="G49" s="150"/>
      <c r="H49" s="150"/>
      <c r="I49" s="150"/>
      <c r="J49" s="150"/>
      <c r="K49" s="150"/>
    </row>
    <row r="50" spans="1:11" x14ac:dyDescent="0.25">
      <c r="A50" s="142"/>
      <c r="B50" s="142"/>
      <c r="C50" s="142"/>
      <c r="D50" s="142"/>
      <c r="E50" s="142"/>
      <c r="F50" s="142"/>
      <c r="G50" s="142"/>
      <c r="H50" s="142"/>
      <c r="I50" s="142"/>
      <c r="J50" s="142"/>
      <c r="K50" s="142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888F-A216-4AA9-9C8E-0BE1C2D33608}">
  <dimension ref="A1:X59"/>
  <sheetViews>
    <sheetView showGridLines="0" topLeftCell="A19" zoomScale="90" zoomScaleNormal="90" workbookViewId="0">
      <selection activeCell="E13" sqref="E13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8" width="14.28515625" style="9" customWidth="1"/>
    <col min="19" max="21" width="14.28515625" style="6" customWidth="1"/>
    <col min="22" max="23" width="9.140625" style="10" customWidth="1"/>
    <col min="24" max="24" width="9.140625" style="6" customWidth="1"/>
    <col min="25" max="16384" width="9.140625" style="6"/>
  </cols>
  <sheetData>
    <row r="1" spans="1:24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4" s="14" customFormat="1" ht="14.25" customHeight="1" x14ac:dyDescent="0.25">
      <c r="A2" s="15" t="s">
        <v>0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4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4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8" t="s">
        <v>19</v>
      </c>
      <c r="U4" s="19" t="s">
        <v>20</v>
      </c>
      <c r="V4" s="10"/>
      <c r="W4" s="20"/>
      <c r="X4" s="6"/>
    </row>
    <row r="5" spans="1:24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4">
        <v>200</v>
      </c>
      <c r="U5" s="25">
        <v>300</v>
      </c>
      <c r="V5" s="10"/>
      <c r="W5" s="20"/>
      <c r="X5" s="6"/>
    </row>
    <row r="6" spans="1:24" s="8" customFormat="1" ht="14.25" customHeight="1" x14ac:dyDescent="0.25">
      <c r="A6" s="26" t="s">
        <v>21</v>
      </c>
      <c r="B6" s="27" t="s">
        <v>22</v>
      </c>
      <c r="C6" s="28">
        <v>20622</v>
      </c>
      <c r="D6" s="28">
        <v>69087</v>
      </c>
      <c r="E6" s="28">
        <v>19592</v>
      </c>
      <c r="F6" s="28">
        <v>7628</v>
      </c>
      <c r="G6" s="28">
        <v>12486</v>
      </c>
      <c r="H6" s="28">
        <v>36337</v>
      </c>
      <c r="I6" s="28">
        <v>4573</v>
      </c>
      <c r="J6" s="28">
        <v>18414</v>
      </c>
      <c r="K6" s="28">
        <v>12614</v>
      </c>
      <c r="L6" s="28">
        <v>9976</v>
      </c>
      <c r="M6" s="28">
        <v>31609</v>
      </c>
      <c r="N6" s="29">
        <f t="shared" ref="N6:N41" si="0">SUM(C6:M6)</f>
        <v>242938</v>
      </c>
      <c r="O6" s="28">
        <v>0</v>
      </c>
      <c r="P6" s="28">
        <v>0</v>
      </c>
      <c r="Q6" s="28">
        <v>0</v>
      </c>
      <c r="R6" s="28">
        <v>0</v>
      </c>
      <c r="S6" s="30">
        <v>0</v>
      </c>
      <c r="T6" s="29">
        <f t="shared" ref="T6:T41" si="1">SUM(O6:S6)</f>
        <v>0</v>
      </c>
      <c r="U6" s="31">
        <f t="shared" ref="U6:U41" si="2">N6+T6</f>
        <v>242938</v>
      </c>
      <c r="V6" s="10"/>
      <c r="W6" s="20"/>
      <c r="X6" s="6"/>
    </row>
    <row r="7" spans="1:24" s="9" customFormat="1" ht="14.25" customHeight="1" x14ac:dyDescent="0.25">
      <c r="A7" s="26" t="s">
        <v>23</v>
      </c>
      <c r="B7" s="27" t="s">
        <v>24</v>
      </c>
      <c r="C7" s="28">
        <v>39319</v>
      </c>
      <c r="D7" s="28">
        <v>60712</v>
      </c>
      <c r="E7" s="28">
        <v>22083</v>
      </c>
      <c r="F7" s="28">
        <v>9164</v>
      </c>
      <c r="G7" s="28">
        <v>1140</v>
      </c>
      <c r="H7" s="28">
        <v>50780</v>
      </c>
      <c r="I7" s="28">
        <v>0</v>
      </c>
      <c r="J7" s="28">
        <v>23484</v>
      </c>
      <c r="K7" s="28">
        <v>0</v>
      </c>
      <c r="L7" s="28">
        <v>52807</v>
      </c>
      <c r="M7" s="28">
        <v>107991</v>
      </c>
      <c r="N7" s="32">
        <f t="shared" si="0"/>
        <v>367480</v>
      </c>
      <c r="O7" s="33">
        <v>0</v>
      </c>
      <c r="P7" s="33">
        <v>0</v>
      </c>
      <c r="Q7" s="33">
        <v>0</v>
      </c>
      <c r="R7" s="33">
        <v>0</v>
      </c>
      <c r="S7" s="34">
        <v>0</v>
      </c>
      <c r="T7" s="32">
        <f t="shared" si="1"/>
        <v>0</v>
      </c>
      <c r="U7" s="35">
        <f t="shared" si="2"/>
        <v>367480</v>
      </c>
    </row>
    <row r="8" spans="1:24" s="9" customFormat="1" ht="14.25" customHeight="1" x14ac:dyDescent="0.25">
      <c r="A8" s="26" t="s">
        <v>25</v>
      </c>
      <c r="B8" s="27" t="s">
        <v>26</v>
      </c>
      <c r="C8" s="28">
        <v>14788</v>
      </c>
      <c r="D8" s="28">
        <v>42412</v>
      </c>
      <c r="E8" s="28">
        <v>48119</v>
      </c>
      <c r="F8" s="28">
        <v>20420</v>
      </c>
      <c r="G8" s="28">
        <v>20516</v>
      </c>
      <c r="H8" s="28">
        <v>26341</v>
      </c>
      <c r="I8" s="28">
        <v>3613</v>
      </c>
      <c r="J8" s="28">
        <v>24134</v>
      </c>
      <c r="K8" s="28">
        <v>22508</v>
      </c>
      <c r="L8" s="28">
        <v>28946</v>
      </c>
      <c r="M8" s="28">
        <v>20272</v>
      </c>
      <c r="N8" s="32">
        <f t="shared" si="0"/>
        <v>272069</v>
      </c>
      <c r="O8" s="33">
        <v>0</v>
      </c>
      <c r="P8" s="33">
        <v>0</v>
      </c>
      <c r="Q8" s="33">
        <v>0</v>
      </c>
      <c r="R8" s="33">
        <v>0</v>
      </c>
      <c r="S8" s="34">
        <v>0</v>
      </c>
      <c r="T8" s="32">
        <f t="shared" si="1"/>
        <v>0</v>
      </c>
      <c r="U8" s="35">
        <f t="shared" si="2"/>
        <v>272069</v>
      </c>
    </row>
    <row r="9" spans="1:24" s="9" customFormat="1" ht="14.25" customHeight="1" x14ac:dyDescent="0.25">
      <c r="A9" s="26" t="s">
        <v>27</v>
      </c>
      <c r="B9" s="27" t="s">
        <v>28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 t="shared" si="0"/>
        <v>0</v>
      </c>
      <c r="O9" s="33">
        <v>0</v>
      </c>
      <c r="P9" s="33">
        <v>0</v>
      </c>
      <c r="Q9" s="33">
        <v>0</v>
      </c>
      <c r="R9" s="33">
        <v>0</v>
      </c>
      <c r="S9" s="34">
        <v>0</v>
      </c>
      <c r="T9" s="32">
        <f t="shared" si="1"/>
        <v>0</v>
      </c>
      <c r="U9" s="35">
        <f t="shared" si="2"/>
        <v>0</v>
      </c>
    </row>
    <row r="10" spans="1:24" s="9" customFormat="1" ht="14.25" customHeight="1" x14ac:dyDescent="0.25">
      <c r="A10" s="26" t="s">
        <v>29</v>
      </c>
      <c r="B10" s="27" t="s">
        <v>30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78100</v>
      </c>
      <c r="I10" s="28">
        <v>0</v>
      </c>
      <c r="J10" s="28">
        <v>0</v>
      </c>
      <c r="K10" s="28">
        <v>1194</v>
      </c>
      <c r="L10" s="28">
        <v>0</v>
      </c>
      <c r="M10" s="28">
        <v>0</v>
      </c>
      <c r="N10" s="32">
        <f t="shared" si="0"/>
        <v>79294</v>
      </c>
      <c r="O10" s="33">
        <v>0</v>
      </c>
      <c r="P10" s="33">
        <v>0</v>
      </c>
      <c r="Q10" s="33">
        <v>0</v>
      </c>
      <c r="R10" s="33">
        <v>0</v>
      </c>
      <c r="S10" s="34">
        <v>0</v>
      </c>
      <c r="T10" s="32">
        <f t="shared" si="1"/>
        <v>0</v>
      </c>
      <c r="U10" s="35">
        <f t="shared" si="2"/>
        <v>79294</v>
      </c>
    </row>
    <row r="11" spans="1:24" s="9" customFormat="1" ht="14.25" customHeight="1" x14ac:dyDescent="0.25">
      <c r="A11" s="26" t="s">
        <v>31</v>
      </c>
      <c r="B11" s="27" t="s">
        <v>32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13</v>
      </c>
      <c r="L11" s="28">
        <v>0</v>
      </c>
      <c r="M11" s="28">
        <v>0</v>
      </c>
      <c r="N11" s="32">
        <f t="shared" si="0"/>
        <v>13</v>
      </c>
      <c r="O11" s="33">
        <v>0</v>
      </c>
      <c r="P11" s="33">
        <v>0</v>
      </c>
      <c r="Q11" s="33">
        <v>0</v>
      </c>
      <c r="R11" s="33">
        <v>0</v>
      </c>
      <c r="S11" s="34">
        <v>0</v>
      </c>
      <c r="T11" s="32">
        <f t="shared" si="1"/>
        <v>0</v>
      </c>
      <c r="U11" s="35">
        <f t="shared" si="2"/>
        <v>13</v>
      </c>
    </row>
    <row r="12" spans="1:24" s="9" customFormat="1" ht="14.25" customHeight="1" x14ac:dyDescent="0.25">
      <c r="A12" s="26" t="s">
        <v>33</v>
      </c>
      <c r="B12" s="27" t="s">
        <v>34</v>
      </c>
      <c r="C12" s="28">
        <v>7188</v>
      </c>
      <c r="D12" s="28">
        <v>7694</v>
      </c>
      <c r="E12" s="28">
        <v>666</v>
      </c>
      <c r="F12" s="28">
        <v>5052</v>
      </c>
      <c r="G12" s="28">
        <v>886</v>
      </c>
      <c r="H12" s="28">
        <v>1556</v>
      </c>
      <c r="I12" s="28">
        <v>0</v>
      </c>
      <c r="J12" s="28">
        <v>8190</v>
      </c>
      <c r="K12" s="28">
        <v>1081</v>
      </c>
      <c r="L12" s="28">
        <v>484</v>
      </c>
      <c r="M12" s="28">
        <v>2446</v>
      </c>
      <c r="N12" s="32">
        <f t="shared" si="0"/>
        <v>35243</v>
      </c>
      <c r="O12" s="33">
        <v>0</v>
      </c>
      <c r="P12" s="33">
        <v>0</v>
      </c>
      <c r="Q12" s="33">
        <v>0</v>
      </c>
      <c r="R12" s="33">
        <v>0</v>
      </c>
      <c r="S12" s="34">
        <v>0</v>
      </c>
      <c r="T12" s="32">
        <f t="shared" si="1"/>
        <v>0</v>
      </c>
      <c r="U12" s="35">
        <f t="shared" si="2"/>
        <v>35243</v>
      </c>
    </row>
    <row r="13" spans="1:24" s="9" customFormat="1" ht="14.25" customHeight="1" x14ac:dyDescent="0.25">
      <c r="A13" s="26" t="s">
        <v>35</v>
      </c>
      <c r="B13" s="27" t="s">
        <v>36</v>
      </c>
      <c r="C13" s="28">
        <v>46608</v>
      </c>
      <c r="D13" s="28">
        <v>19765</v>
      </c>
      <c r="E13" s="28">
        <v>28772</v>
      </c>
      <c r="F13" s="28">
        <v>19099</v>
      </c>
      <c r="G13" s="28">
        <v>4145</v>
      </c>
      <c r="H13" s="28">
        <v>63527</v>
      </c>
      <c r="I13" s="28">
        <v>802</v>
      </c>
      <c r="J13" s="28">
        <v>15054</v>
      </c>
      <c r="K13" s="28">
        <v>11869</v>
      </c>
      <c r="L13" s="28">
        <v>13174</v>
      </c>
      <c r="M13" s="28">
        <v>19210</v>
      </c>
      <c r="N13" s="32">
        <f t="shared" si="0"/>
        <v>242025</v>
      </c>
      <c r="O13" s="33">
        <v>0</v>
      </c>
      <c r="P13" s="33">
        <v>0</v>
      </c>
      <c r="Q13" s="33">
        <v>0</v>
      </c>
      <c r="R13" s="33">
        <v>0</v>
      </c>
      <c r="S13" s="34">
        <v>0</v>
      </c>
      <c r="T13" s="32">
        <f t="shared" si="1"/>
        <v>0</v>
      </c>
      <c r="U13" s="35">
        <f t="shared" si="2"/>
        <v>242025</v>
      </c>
    </row>
    <row r="14" spans="1:24" s="9" customFormat="1" ht="14.25" customHeight="1" x14ac:dyDescent="0.25">
      <c r="A14" s="26" t="s">
        <v>37</v>
      </c>
      <c r="B14" s="27" t="s">
        <v>38</v>
      </c>
      <c r="C14" s="28">
        <v>72149</v>
      </c>
      <c r="D14" s="28">
        <v>31778</v>
      </c>
      <c r="E14" s="28">
        <v>51748</v>
      </c>
      <c r="F14" s="28">
        <v>85445</v>
      </c>
      <c r="G14" s="28">
        <v>30488</v>
      </c>
      <c r="H14" s="28">
        <v>41339</v>
      </c>
      <c r="I14" s="28">
        <v>304</v>
      </c>
      <c r="J14" s="28">
        <v>32233</v>
      </c>
      <c r="K14" s="28">
        <v>5186</v>
      </c>
      <c r="L14" s="28">
        <v>10214</v>
      </c>
      <c r="M14" s="28">
        <v>8974</v>
      </c>
      <c r="N14" s="32">
        <f t="shared" si="0"/>
        <v>369858</v>
      </c>
      <c r="O14" s="33">
        <v>0</v>
      </c>
      <c r="P14" s="33">
        <v>0</v>
      </c>
      <c r="Q14" s="33">
        <v>0</v>
      </c>
      <c r="R14" s="33">
        <v>0</v>
      </c>
      <c r="S14" s="34">
        <v>0</v>
      </c>
      <c r="T14" s="32">
        <f t="shared" si="1"/>
        <v>0</v>
      </c>
      <c r="U14" s="35">
        <f t="shared" si="2"/>
        <v>369858</v>
      </c>
    </row>
    <row r="15" spans="1:24" s="9" customFormat="1" ht="14.25" customHeight="1" x14ac:dyDescent="0.25">
      <c r="A15" s="26" t="s">
        <v>39</v>
      </c>
      <c r="B15" s="27" t="s">
        <v>40</v>
      </c>
      <c r="C15" s="28">
        <v>118757</v>
      </c>
      <c r="D15" s="28">
        <v>51543</v>
      </c>
      <c r="E15" s="28">
        <v>80519</v>
      </c>
      <c r="F15" s="28">
        <v>104544</v>
      </c>
      <c r="G15" s="28">
        <v>34633</v>
      </c>
      <c r="H15" s="28">
        <v>104866</v>
      </c>
      <c r="I15" s="28">
        <v>1106</v>
      </c>
      <c r="J15" s="28">
        <v>47287</v>
      </c>
      <c r="K15" s="28">
        <v>17055</v>
      </c>
      <c r="L15" s="28">
        <v>23389</v>
      </c>
      <c r="M15" s="28">
        <v>28184</v>
      </c>
      <c r="N15" s="32">
        <f t="shared" si="0"/>
        <v>611883</v>
      </c>
      <c r="O15" s="33">
        <v>0</v>
      </c>
      <c r="P15" s="33">
        <v>0</v>
      </c>
      <c r="Q15" s="33">
        <v>0</v>
      </c>
      <c r="R15" s="33">
        <v>0</v>
      </c>
      <c r="S15" s="34">
        <v>0</v>
      </c>
      <c r="T15" s="32">
        <f t="shared" si="1"/>
        <v>0</v>
      </c>
      <c r="U15" s="35">
        <f t="shared" si="2"/>
        <v>611883</v>
      </c>
    </row>
    <row r="16" spans="1:24" s="9" customFormat="1" ht="14.25" customHeight="1" x14ac:dyDescent="0.25">
      <c r="A16" s="36" t="s">
        <v>41</v>
      </c>
      <c r="B16" s="37" t="s">
        <v>42</v>
      </c>
      <c r="C16" s="38">
        <v>10040</v>
      </c>
      <c r="D16" s="38">
        <v>14402</v>
      </c>
      <c r="E16" s="38">
        <v>26765</v>
      </c>
      <c r="F16" s="38">
        <v>90476</v>
      </c>
      <c r="G16" s="38">
        <v>2264</v>
      </c>
      <c r="H16" s="38">
        <v>10914</v>
      </c>
      <c r="I16" s="38">
        <v>367</v>
      </c>
      <c r="J16" s="38">
        <v>3738</v>
      </c>
      <c r="K16" s="38">
        <v>4045</v>
      </c>
      <c r="L16" s="38">
        <v>1813</v>
      </c>
      <c r="M16" s="38">
        <v>10314</v>
      </c>
      <c r="N16" s="39">
        <f t="shared" si="0"/>
        <v>175138</v>
      </c>
      <c r="O16" s="40">
        <v>0</v>
      </c>
      <c r="P16" s="40">
        <v>0</v>
      </c>
      <c r="Q16" s="40">
        <v>0</v>
      </c>
      <c r="R16" s="40">
        <v>0</v>
      </c>
      <c r="S16" s="41">
        <v>0</v>
      </c>
      <c r="T16" s="39">
        <f t="shared" si="1"/>
        <v>0</v>
      </c>
      <c r="U16" s="42">
        <f t="shared" si="2"/>
        <v>175138</v>
      </c>
    </row>
    <row r="17" spans="1:24" s="10" customFormat="1" ht="14.25" customHeight="1" x14ac:dyDescent="0.25">
      <c r="A17" s="43" t="s">
        <v>43</v>
      </c>
      <c r="B17" s="44" t="s">
        <v>44</v>
      </c>
      <c r="C17" s="38">
        <v>108717</v>
      </c>
      <c r="D17" s="38">
        <v>37140</v>
      </c>
      <c r="E17" s="38">
        <v>53755</v>
      </c>
      <c r="F17" s="38">
        <v>14068</v>
      </c>
      <c r="G17" s="38">
        <v>32369</v>
      </c>
      <c r="H17" s="38">
        <v>93952</v>
      </c>
      <c r="I17" s="38">
        <v>739</v>
      </c>
      <c r="J17" s="38">
        <v>43549</v>
      </c>
      <c r="K17" s="38">
        <v>13010</v>
      </c>
      <c r="L17" s="38">
        <v>21576</v>
      </c>
      <c r="M17" s="38">
        <v>17870</v>
      </c>
      <c r="N17" s="39">
        <f t="shared" si="0"/>
        <v>436745</v>
      </c>
      <c r="O17" s="40">
        <v>0</v>
      </c>
      <c r="P17" s="40">
        <v>0</v>
      </c>
      <c r="Q17" s="40">
        <v>0</v>
      </c>
      <c r="R17" s="40">
        <v>0</v>
      </c>
      <c r="S17" s="41">
        <v>0</v>
      </c>
      <c r="T17" s="39">
        <f t="shared" si="1"/>
        <v>0</v>
      </c>
      <c r="U17" s="42">
        <f t="shared" si="2"/>
        <v>436745</v>
      </c>
      <c r="X17" s="6"/>
    </row>
    <row r="18" spans="1:24" s="10" customFormat="1" ht="14.25" customHeight="1" x14ac:dyDescent="0.25">
      <c r="A18" s="45" t="s">
        <v>45</v>
      </c>
      <c r="B18" s="46" t="s">
        <v>46</v>
      </c>
      <c r="C18" s="28">
        <v>65464</v>
      </c>
      <c r="D18" s="28">
        <v>105333</v>
      </c>
      <c r="E18" s="28">
        <v>109856</v>
      </c>
      <c r="F18" s="28">
        <v>101761</v>
      </c>
      <c r="G18" s="28">
        <v>157784</v>
      </c>
      <c r="H18" s="28">
        <v>95936</v>
      </c>
      <c r="I18" s="28">
        <v>86172</v>
      </c>
      <c r="J18" s="28">
        <v>175023</v>
      </c>
      <c r="K18" s="28">
        <v>102858</v>
      </c>
      <c r="L18" s="28">
        <v>78142</v>
      </c>
      <c r="M18" s="28">
        <v>101451</v>
      </c>
      <c r="N18" s="32">
        <f t="shared" si="0"/>
        <v>1179780</v>
      </c>
      <c r="O18" s="33">
        <v>0</v>
      </c>
      <c r="P18" s="33">
        <v>0</v>
      </c>
      <c r="Q18" s="33">
        <v>0</v>
      </c>
      <c r="R18" s="33">
        <v>0</v>
      </c>
      <c r="S18" s="34">
        <v>0</v>
      </c>
      <c r="T18" s="32">
        <f t="shared" si="1"/>
        <v>0</v>
      </c>
      <c r="U18" s="35">
        <f t="shared" si="2"/>
        <v>1179780</v>
      </c>
      <c r="X18" s="6"/>
    </row>
    <row r="19" spans="1:24" s="10" customFormat="1" ht="14.25" customHeight="1" x14ac:dyDescent="0.25">
      <c r="A19" s="43" t="s">
        <v>47</v>
      </c>
      <c r="B19" s="44" t="s">
        <v>48</v>
      </c>
      <c r="C19" s="38">
        <v>45866</v>
      </c>
      <c r="D19" s="38">
        <v>75298</v>
      </c>
      <c r="E19" s="38">
        <v>77770</v>
      </c>
      <c r="F19" s="38">
        <v>67156</v>
      </c>
      <c r="G19" s="38">
        <v>124618</v>
      </c>
      <c r="H19" s="38">
        <v>71895</v>
      </c>
      <c r="I19" s="38">
        <v>69230</v>
      </c>
      <c r="J19" s="38">
        <v>135661</v>
      </c>
      <c r="K19" s="38">
        <v>78381</v>
      </c>
      <c r="L19" s="38">
        <v>57050</v>
      </c>
      <c r="M19" s="38">
        <v>78764</v>
      </c>
      <c r="N19" s="39">
        <f t="shared" si="0"/>
        <v>881689</v>
      </c>
      <c r="O19" s="40">
        <v>0</v>
      </c>
      <c r="P19" s="40">
        <v>0</v>
      </c>
      <c r="Q19" s="40">
        <v>0</v>
      </c>
      <c r="R19" s="40">
        <v>0</v>
      </c>
      <c r="S19" s="41">
        <v>0</v>
      </c>
      <c r="T19" s="39">
        <f t="shared" si="1"/>
        <v>0</v>
      </c>
      <c r="U19" s="42">
        <f t="shared" si="2"/>
        <v>881689</v>
      </c>
      <c r="X19" s="6"/>
    </row>
    <row r="20" spans="1:24" s="10" customFormat="1" ht="14.25" customHeight="1" x14ac:dyDescent="0.25">
      <c r="A20" s="43" t="s">
        <v>49</v>
      </c>
      <c r="B20" s="44" t="s">
        <v>50</v>
      </c>
      <c r="C20" s="38">
        <v>12371</v>
      </c>
      <c r="D20" s="38">
        <v>25460</v>
      </c>
      <c r="E20" s="38">
        <v>25160</v>
      </c>
      <c r="F20" s="38">
        <v>16405</v>
      </c>
      <c r="G20" s="38">
        <v>30724</v>
      </c>
      <c r="H20" s="38">
        <v>21350</v>
      </c>
      <c r="I20" s="38">
        <v>16612</v>
      </c>
      <c r="J20" s="38">
        <v>37159</v>
      </c>
      <c r="K20" s="38">
        <v>22215</v>
      </c>
      <c r="L20" s="38">
        <v>16773</v>
      </c>
      <c r="M20" s="38">
        <v>20791</v>
      </c>
      <c r="N20" s="39">
        <f t="shared" si="0"/>
        <v>245020</v>
      </c>
      <c r="O20" s="40">
        <v>0</v>
      </c>
      <c r="P20" s="40">
        <v>0</v>
      </c>
      <c r="Q20" s="40">
        <v>0</v>
      </c>
      <c r="R20" s="40">
        <v>0</v>
      </c>
      <c r="S20" s="41">
        <v>0</v>
      </c>
      <c r="T20" s="39">
        <f t="shared" si="1"/>
        <v>0</v>
      </c>
      <c r="U20" s="42">
        <f t="shared" si="2"/>
        <v>245020</v>
      </c>
      <c r="X20" s="6"/>
    </row>
    <row r="21" spans="1:24" s="10" customFormat="1" ht="14.25" customHeight="1" x14ac:dyDescent="0.25">
      <c r="A21" s="43" t="s">
        <v>51</v>
      </c>
      <c r="B21" s="44" t="s">
        <v>52</v>
      </c>
      <c r="C21" s="38">
        <v>1487</v>
      </c>
      <c r="D21" s="38">
        <v>170</v>
      </c>
      <c r="E21" s="38">
        <v>875</v>
      </c>
      <c r="F21" s="38">
        <v>16624</v>
      </c>
      <c r="G21" s="38">
        <v>180</v>
      </c>
      <c r="H21" s="38">
        <v>227</v>
      </c>
      <c r="I21" s="38">
        <v>330</v>
      </c>
      <c r="J21" s="38">
        <v>565</v>
      </c>
      <c r="K21" s="38">
        <v>216</v>
      </c>
      <c r="L21" s="38">
        <v>252</v>
      </c>
      <c r="M21" s="38">
        <v>119</v>
      </c>
      <c r="N21" s="39">
        <f t="shared" si="0"/>
        <v>21045</v>
      </c>
      <c r="O21" s="40">
        <v>0</v>
      </c>
      <c r="P21" s="40">
        <v>0</v>
      </c>
      <c r="Q21" s="40">
        <v>0</v>
      </c>
      <c r="R21" s="40">
        <v>0</v>
      </c>
      <c r="S21" s="41">
        <v>0</v>
      </c>
      <c r="T21" s="39">
        <f t="shared" si="1"/>
        <v>0</v>
      </c>
      <c r="U21" s="42">
        <f t="shared" si="2"/>
        <v>21045</v>
      </c>
      <c r="X21" s="6"/>
    </row>
    <row r="22" spans="1:24" s="10" customFormat="1" ht="14.25" customHeight="1" x14ac:dyDescent="0.25">
      <c r="A22" s="45" t="s">
        <v>53</v>
      </c>
      <c r="B22" s="46" t="s">
        <v>54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6300</v>
      </c>
      <c r="I22" s="28">
        <v>0</v>
      </c>
      <c r="J22" s="28">
        <v>0</v>
      </c>
      <c r="K22" s="28">
        <v>387</v>
      </c>
      <c r="L22" s="28">
        <v>0</v>
      </c>
      <c r="M22" s="28">
        <v>0</v>
      </c>
      <c r="N22" s="32">
        <f t="shared" si="0"/>
        <v>6687</v>
      </c>
      <c r="O22" s="33">
        <v>0</v>
      </c>
      <c r="P22" s="33">
        <v>0</v>
      </c>
      <c r="Q22" s="33">
        <v>0</v>
      </c>
      <c r="R22" s="33">
        <v>0</v>
      </c>
      <c r="S22" s="34">
        <v>0</v>
      </c>
      <c r="T22" s="32">
        <f t="shared" si="1"/>
        <v>0</v>
      </c>
      <c r="U22" s="35">
        <f t="shared" si="2"/>
        <v>6687</v>
      </c>
      <c r="X22" s="6"/>
    </row>
    <row r="23" spans="1:24" s="10" customFormat="1" ht="14.25" customHeight="1" x14ac:dyDescent="0.25">
      <c r="A23" s="45" t="s">
        <v>55</v>
      </c>
      <c r="B23" s="46" t="s">
        <v>56</v>
      </c>
      <c r="C23" s="28">
        <v>7</v>
      </c>
      <c r="D23" s="28">
        <v>8</v>
      </c>
      <c r="E23" s="28">
        <v>54</v>
      </c>
      <c r="F23" s="28">
        <v>0</v>
      </c>
      <c r="G23" s="28">
        <v>7</v>
      </c>
      <c r="H23" s="28">
        <v>20</v>
      </c>
      <c r="I23" s="28">
        <v>0</v>
      </c>
      <c r="J23" s="28">
        <v>2</v>
      </c>
      <c r="K23" s="28">
        <v>16</v>
      </c>
      <c r="L23" s="28">
        <v>31</v>
      </c>
      <c r="M23" s="28">
        <v>13</v>
      </c>
      <c r="N23" s="32">
        <f t="shared" si="0"/>
        <v>158</v>
      </c>
      <c r="O23" s="33">
        <v>0</v>
      </c>
      <c r="P23" s="33">
        <v>0</v>
      </c>
      <c r="Q23" s="33">
        <v>0</v>
      </c>
      <c r="R23" s="33">
        <v>0</v>
      </c>
      <c r="S23" s="34">
        <v>0</v>
      </c>
      <c r="T23" s="32">
        <f t="shared" si="1"/>
        <v>0</v>
      </c>
      <c r="U23" s="35">
        <f t="shared" si="2"/>
        <v>158</v>
      </c>
      <c r="X23" s="6"/>
    </row>
    <row r="24" spans="1:24" s="10" customFormat="1" ht="14.25" customHeight="1" x14ac:dyDescent="0.25">
      <c r="A24" s="45" t="s">
        <v>57</v>
      </c>
      <c r="B24" s="46" t="s">
        <v>58</v>
      </c>
      <c r="C24" s="28">
        <v>11921</v>
      </c>
      <c r="D24" s="28">
        <v>15018</v>
      </c>
      <c r="E24" s="28">
        <v>5665</v>
      </c>
      <c r="F24" s="28">
        <v>1058</v>
      </c>
      <c r="G24" s="28">
        <v>5975</v>
      </c>
      <c r="H24" s="28">
        <v>31941</v>
      </c>
      <c r="I24" s="28">
        <v>197</v>
      </c>
      <c r="J24" s="28">
        <v>13821</v>
      </c>
      <c r="K24" s="28">
        <v>5618</v>
      </c>
      <c r="L24" s="28">
        <v>15923</v>
      </c>
      <c r="M24" s="28">
        <v>5251</v>
      </c>
      <c r="N24" s="32">
        <f t="shared" si="0"/>
        <v>112388</v>
      </c>
      <c r="O24" s="33">
        <v>0</v>
      </c>
      <c r="P24" s="33">
        <v>0</v>
      </c>
      <c r="Q24" s="33">
        <v>0</v>
      </c>
      <c r="R24" s="33">
        <v>0</v>
      </c>
      <c r="S24" s="34">
        <v>0</v>
      </c>
      <c r="T24" s="32">
        <f t="shared" si="1"/>
        <v>0</v>
      </c>
      <c r="U24" s="35">
        <f t="shared" si="2"/>
        <v>112388</v>
      </c>
      <c r="X24" s="6"/>
    </row>
    <row r="25" spans="1:24" s="10" customFormat="1" ht="14.25" customHeight="1" x14ac:dyDescent="0.25">
      <c r="A25" s="45" t="s">
        <v>59</v>
      </c>
      <c r="B25" s="46" t="s">
        <v>60</v>
      </c>
      <c r="C25" s="28">
        <v>524</v>
      </c>
      <c r="D25" s="28">
        <v>4748</v>
      </c>
      <c r="E25" s="28">
        <v>4062</v>
      </c>
      <c r="F25" s="28">
        <v>154</v>
      </c>
      <c r="G25" s="28">
        <v>2904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1112</v>
      </c>
      <c r="N25" s="32">
        <f t="shared" si="0"/>
        <v>13504</v>
      </c>
      <c r="O25" s="33">
        <v>0</v>
      </c>
      <c r="P25" s="33">
        <v>0</v>
      </c>
      <c r="Q25" s="33">
        <v>0</v>
      </c>
      <c r="R25" s="33">
        <v>0</v>
      </c>
      <c r="S25" s="34">
        <v>0</v>
      </c>
      <c r="T25" s="32">
        <f t="shared" si="1"/>
        <v>0</v>
      </c>
      <c r="U25" s="35">
        <f t="shared" si="2"/>
        <v>13504</v>
      </c>
      <c r="X25" s="6"/>
    </row>
    <row r="26" spans="1:24" s="10" customFormat="1" ht="14.25" customHeight="1" x14ac:dyDescent="0.25">
      <c r="A26" s="45" t="s">
        <v>61</v>
      </c>
      <c r="B26" s="46" t="s">
        <v>62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5</v>
      </c>
      <c r="I26" s="28">
        <v>0</v>
      </c>
      <c r="J26" s="28">
        <v>0</v>
      </c>
      <c r="K26" s="28">
        <v>2</v>
      </c>
      <c r="L26" s="28">
        <v>68</v>
      </c>
      <c r="M26" s="28">
        <v>0</v>
      </c>
      <c r="N26" s="32">
        <f t="shared" si="0"/>
        <v>75</v>
      </c>
      <c r="O26" s="33">
        <v>0</v>
      </c>
      <c r="P26" s="33">
        <v>0</v>
      </c>
      <c r="Q26" s="33">
        <v>0</v>
      </c>
      <c r="R26" s="33">
        <v>0</v>
      </c>
      <c r="S26" s="34">
        <v>0</v>
      </c>
      <c r="T26" s="32">
        <f t="shared" si="1"/>
        <v>0</v>
      </c>
      <c r="U26" s="35">
        <f t="shared" si="2"/>
        <v>75</v>
      </c>
      <c r="X26" s="6"/>
    </row>
    <row r="27" spans="1:24" s="10" customFormat="1" ht="14.25" customHeight="1" x14ac:dyDescent="0.25">
      <c r="A27" s="45" t="s">
        <v>63</v>
      </c>
      <c r="B27" s="46" t="s">
        <v>64</v>
      </c>
      <c r="C27" s="28">
        <v>1019</v>
      </c>
      <c r="D27" s="28">
        <v>4519</v>
      </c>
      <c r="E27" s="28">
        <v>3330</v>
      </c>
      <c r="F27" s="28">
        <v>0</v>
      </c>
      <c r="G27" s="28">
        <v>0</v>
      </c>
      <c r="H27" s="28">
        <v>95</v>
      </c>
      <c r="I27" s="28">
        <v>0</v>
      </c>
      <c r="J27" s="28">
        <v>2168</v>
      </c>
      <c r="K27" s="28">
        <v>0</v>
      </c>
      <c r="L27" s="28">
        <v>943</v>
      </c>
      <c r="M27" s="28">
        <v>55</v>
      </c>
      <c r="N27" s="32">
        <f t="shared" si="0"/>
        <v>12129</v>
      </c>
      <c r="O27" s="33">
        <v>0</v>
      </c>
      <c r="P27" s="33">
        <v>0</v>
      </c>
      <c r="Q27" s="33">
        <v>0</v>
      </c>
      <c r="R27" s="33">
        <v>0</v>
      </c>
      <c r="S27" s="34">
        <v>0</v>
      </c>
      <c r="T27" s="32">
        <f t="shared" si="1"/>
        <v>0</v>
      </c>
      <c r="U27" s="35">
        <f t="shared" si="2"/>
        <v>12129</v>
      </c>
      <c r="X27" s="6"/>
    </row>
    <row r="28" spans="1:24" s="10" customFormat="1" ht="14.25" customHeight="1" x14ac:dyDescent="0.25">
      <c r="A28" s="45" t="s">
        <v>65</v>
      </c>
      <c r="B28" s="46" t="s">
        <v>66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2">
        <f t="shared" si="0"/>
        <v>0</v>
      </c>
      <c r="O28" s="33">
        <v>0</v>
      </c>
      <c r="P28" s="33">
        <v>0</v>
      </c>
      <c r="Q28" s="33">
        <v>0</v>
      </c>
      <c r="R28" s="33">
        <v>0</v>
      </c>
      <c r="S28" s="34">
        <v>0</v>
      </c>
      <c r="T28" s="32">
        <f t="shared" si="1"/>
        <v>0</v>
      </c>
      <c r="U28" s="35">
        <f t="shared" si="2"/>
        <v>0</v>
      </c>
      <c r="X28" s="6"/>
    </row>
    <row r="29" spans="1:24" s="10" customFormat="1" ht="14.25" customHeight="1" x14ac:dyDescent="0.25">
      <c r="A29" s="47" t="s">
        <v>67</v>
      </c>
      <c r="B29" s="48" t="s">
        <v>68</v>
      </c>
      <c r="C29" s="28">
        <v>1938</v>
      </c>
      <c r="D29" s="28">
        <v>10014</v>
      </c>
      <c r="E29" s="28">
        <v>7511</v>
      </c>
      <c r="F29" s="28">
        <v>1340</v>
      </c>
      <c r="G29" s="28">
        <v>1976</v>
      </c>
      <c r="H29" s="28">
        <v>8055</v>
      </c>
      <c r="I29" s="28">
        <v>12</v>
      </c>
      <c r="J29" s="28">
        <v>3858</v>
      </c>
      <c r="K29" s="28">
        <v>3672</v>
      </c>
      <c r="L29" s="28">
        <v>2092</v>
      </c>
      <c r="M29" s="28">
        <v>3367</v>
      </c>
      <c r="N29" s="49">
        <f t="shared" si="0"/>
        <v>43835</v>
      </c>
      <c r="O29" s="50">
        <v>0</v>
      </c>
      <c r="P29" s="50">
        <v>0</v>
      </c>
      <c r="Q29" s="50">
        <v>0</v>
      </c>
      <c r="R29" s="50">
        <v>0</v>
      </c>
      <c r="S29" s="51">
        <v>0</v>
      </c>
      <c r="T29" s="49">
        <f t="shared" si="1"/>
        <v>0</v>
      </c>
      <c r="U29" s="52">
        <f t="shared" si="2"/>
        <v>43835</v>
      </c>
      <c r="X29" s="6"/>
    </row>
    <row r="30" spans="1:24" s="10" customFormat="1" ht="14.25" customHeight="1" x14ac:dyDescent="0.25">
      <c r="A30" s="53" t="s">
        <v>13</v>
      </c>
      <c r="B30" s="54" t="s">
        <v>69</v>
      </c>
      <c r="C30" s="55">
        <f t="shared" ref="C30:M30" si="3">SUM(C6:C14)+C18+SUM(C22:C29)</f>
        <v>281547</v>
      </c>
      <c r="D30" s="55">
        <f t="shared" si="3"/>
        <v>371088</v>
      </c>
      <c r="E30" s="55">
        <f t="shared" si="3"/>
        <v>301458</v>
      </c>
      <c r="F30" s="55">
        <f t="shared" si="3"/>
        <v>251121</v>
      </c>
      <c r="G30" s="55">
        <f t="shared" si="3"/>
        <v>238307</v>
      </c>
      <c r="H30" s="55">
        <f t="shared" si="3"/>
        <v>440332</v>
      </c>
      <c r="I30" s="55">
        <f t="shared" si="3"/>
        <v>95673</v>
      </c>
      <c r="J30" s="55">
        <f t="shared" si="3"/>
        <v>316381</v>
      </c>
      <c r="K30" s="55">
        <f t="shared" si="3"/>
        <v>167018</v>
      </c>
      <c r="L30" s="55">
        <f t="shared" si="3"/>
        <v>212800</v>
      </c>
      <c r="M30" s="55">
        <f t="shared" si="3"/>
        <v>301751</v>
      </c>
      <c r="N30" s="56">
        <f t="shared" si="0"/>
        <v>2977476</v>
      </c>
      <c r="O30" s="55">
        <f>SUM(O6:O14)+O18+SUM(O22:O29)</f>
        <v>0</v>
      </c>
      <c r="P30" s="55">
        <f>SUM(P6:P14)+P18+SUM(P22:P29)</f>
        <v>0</v>
      </c>
      <c r="Q30" s="55">
        <f>SUM(Q6:Q14)+Q18+SUM(Q22:Q29)</f>
        <v>0</v>
      </c>
      <c r="R30" s="55">
        <f>SUM(R6:R14)+R18+SUM(R22:R29)</f>
        <v>0</v>
      </c>
      <c r="S30" s="55">
        <f>SUM(S6:S14)+S18+SUM(S22:S29)</f>
        <v>0</v>
      </c>
      <c r="T30" s="56">
        <f t="shared" si="1"/>
        <v>0</v>
      </c>
      <c r="U30" s="57">
        <f t="shared" si="2"/>
        <v>2977476</v>
      </c>
      <c r="X30" s="6"/>
    </row>
    <row r="31" spans="1:24" s="10" customFormat="1" ht="14.25" customHeight="1" x14ac:dyDescent="0.25">
      <c r="A31" s="58" t="s">
        <v>70</v>
      </c>
      <c r="B31" s="59" t="s">
        <v>71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 t="shared" si="0"/>
        <v>0</v>
      </c>
      <c r="O31" s="28">
        <v>133766</v>
      </c>
      <c r="P31" s="28">
        <v>91696</v>
      </c>
      <c r="Q31" s="28">
        <v>47410</v>
      </c>
      <c r="R31" s="28">
        <v>44910</v>
      </c>
      <c r="S31" s="30">
        <v>100572</v>
      </c>
      <c r="T31" s="29">
        <f t="shared" si="1"/>
        <v>418354</v>
      </c>
      <c r="U31" s="31">
        <f t="shared" si="2"/>
        <v>418354</v>
      </c>
      <c r="X31" s="6"/>
    </row>
    <row r="32" spans="1:24" s="10" customFormat="1" ht="14.25" customHeight="1" x14ac:dyDescent="0.25">
      <c r="A32" s="43" t="s">
        <v>72</v>
      </c>
      <c r="B32" s="60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 t="shared" si="0"/>
        <v>0</v>
      </c>
      <c r="O32" s="40">
        <v>123860</v>
      </c>
      <c r="P32" s="40">
        <v>82085</v>
      </c>
      <c r="Q32" s="40">
        <v>45451</v>
      </c>
      <c r="R32" s="40">
        <v>40546</v>
      </c>
      <c r="S32" s="41">
        <v>99392</v>
      </c>
      <c r="T32" s="39">
        <f t="shared" si="1"/>
        <v>391334</v>
      </c>
      <c r="U32" s="42">
        <f t="shared" si="2"/>
        <v>391334</v>
      </c>
      <c r="X32" s="6"/>
    </row>
    <row r="33" spans="1:24" s="10" customFormat="1" ht="14.25" customHeight="1" x14ac:dyDescent="0.25">
      <c r="A33" s="43" t="s">
        <v>74</v>
      </c>
      <c r="B33" s="44" t="s">
        <v>75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 t="shared" si="0"/>
        <v>0</v>
      </c>
      <c r="O33" s="40">
        <v>9906</v>
      </c>
      <c r="P33" s="40">
        <v>9611</v>
      </c>
      <c r="Q33" s="40">
        <v>1959</v>
      </c>
      <c r="R33" s="40">
        <v>4364</v>
      </c>
      <c r="S33" s="41">
        <v>1180</v>
      </c>
      <c r="T33" s="39">
        <f t="shared" si="1"/>
        <v>27020</v>
      </c>
      <c r="U33" s="42">
        <f t="shared" si="2"/>
        <v>27020</v>
      </c>
      <c r="X33" s="6"/>
    </row>
    <row r="34" spans="1:24" s="10" customFormat="1" ht="14.25" customHeight="1" x14ac:dyDescent="0.25">
      <c r="A34" s="43" t="s">
        <v>76</v>
      </c>
      <c r="B34" s="44" t="s">
        <v>77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 t="shared" si="0"/>
        <v>0</v>
      </c>
      <c r="O34" s="40">
        <v>0</v>
      </c>
      <c r="P34" s="40">
        <v>0</v>
      </c>
      <c r="Q34" s="40">
        <v>0</v>
      </c>
      <c r="R34" s="40">
        <v>0</v>
      </c>
      <c r="S34" s="41">
        <v>0</v>
      </c>
      <c r="T34" s="39">
        <f t="shared" si="1"/>
        <v>0</v>
      </c>
      <c r="U34" s="42">
        <f t="shared" si="2"/>
        <v>0</v>
      </c>
      <c r="X34" s="6"/>
    </row>
    <row r="35" spans="1:24" s="10" customFormat="1" ht="14.25" customHeight="1" x14ac:dyDescent="0.25">
      <c r="A35" s="45" t="s">
        <v>78</v>
      </c>
      <c r="B35" s="61" t="s">
        <v>79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 t="shared" si="0"/>
        <v>0</v>
      </c>
      <c r="O35" s="33">
        <v>0</v>
      </c>
      <c r="P35" s="33">
        <v>0</v>
      </c>
      <c r="Q35" s="33">
        <v>0</v>
      </c>
      <c r="R35" s="33">
        <v>0</v>
      </c>
      <c r="S35" s="34">
        <v>0</v>
      </c>
      <c r="T35" s="32">
        <f t="shared" si="1"/>
        <v>0</v>
      </c>
      <c r="U35" s="35">
        <f t="shared" si="2"/>
        <v>0</v>
      </c>
      <c r="X35" s="6"/>
    </row>
    <row r="36" spans="1:24" s="10" customFormat="1" ht="14.25" customHeight="1" x14ac:dyDescent="0.25">
      <c r="A36" s="45" t="s">
        <v>80</v>
      </c>
      <c r="B36" s="61" t="s">
        <v>81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 t="shared" si="0"/>
        <v>0</v>
      </c>
      <c r="O36" s="33">
        <v>21321</v>
      </c>
      <c r="P36" s="33">
        <v>15759</v>
      </c>
      <c r="Q36" s="33">
        <v>64620</v>
      </c>
      <c r="R36" s="33">
        <v>17743</v>
      </c>
      <c r="S36" s="34">
        <v>527</v>
      </c>
      <c r="T36" s="32">
        <f t="shared" si="1"/>
        <v>119970</v>
      </c>
      <c r="U36" s="35">
        <f t="shared" si="2"/>
        <v>119970</v>
      </c>
      <c r="X36" s="6"/>
    </row>
    <row r="37" spans="1:24" s="10" customFormat="1" ht="14.25" customHeight="1" x14ac:dyDescent="0.25">
      <c r="A37" s="45" t="s">
        <v>82</v>
      </c>
      <c r="B37" s="61" t="s">
        <v>83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 t="shared" si="0"/>
        <v>0</v>
      </c>
      <c r="O37" s="33">
        <v>0</v>
      </c>
      <c r="P37" s="33">
        <v>0</v>
      </c>
      <c r="Q37" s="33">
        <v>0</v>
      </c>
      <c r="R37" s="33">
        <v>0</v>
      </c>
      <c r="S37" s="34">
        <v>0</v>
      </c>
      <c r="T37" s="32">
        <f t="shared" si="1"/>
        <v>0</v>
      </c>
      <c r="U37" s="35">
        <f t="shared" si="2"/>
        <v>0</v>
      </c>
      <c r="X37" s="6"/>
    </row>
    <row r="38" spans="1:24" s="10" customFormat="1" ht="14.25" customHeight="1" x14ac:dyDescent="0.25">
      <c r="A38" s="45" t="s">
        <v>84</v>
      </c>
      <c r="B38" s="61" t="s">
        <v>85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 t="shared" si="0"/>
        <v>0</v>
      </c>
      <c r="O38" s="33">
        <v>0</v>
      </c>
      <c r="P38" s="33">
        <v>0</v>
      </c>
      <c r="Q38" s="33">
        <v>0</v>
      </c>
      <c r="R38" s="33">
        <v>0</v>
      </c>
      <c r="S38" s="34">
        <v>0</v>
      </c>
      <c r="T38" s="32">
        <f t="shared" si="1"/>
        <v>0</v>
      </c>
      <c r="U38" s="35">
        <f t="shared" si="2"/>
        <v>0</v>
      </c>
      <c r="X38" s="6"/>
    </row>
    <row r="39" spans="1:24" s="10" customFormat="1" ht="14.25" customHeight="1" x14ac:dyDescent="0.25">
      <c r="A39" s="45" t="s">
        <v>86</v>
      </c>
      <c r="B39" s="46" t="s">
        <v>87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 t="shared" si="0"/>
        <v>0</v>
      </c>
      <c r="O39" s="33">
        <v>0</v>
      </c>
      <c r="P39" s="33">
        <v>0</v>
      </c>
      <c r="Q39" s="33">
        <v>0</v>
      </c>
      <c r="R39" s="33">
        <v>0</v>
      </c>
      <c r="S39" s="34">
        <v>0</v>
      </c>
      <c r="T39" s="32">
        <f t="shared" si="1"/>
        <v>0</v>
      </c>
      <c r="U39" s="35">
        <f t="shared" si="2"/>
        <v>0</v>
      </c>
      <c r="X39" s="6"/>
    </row>
    <row r="40" spans="1:24" s="10" customFormat="1" ht="14.25" customHeight="1" x14ac:dyDescent="0.25">
      <c r="A40" s="45" t="s">
        <v>88</v>
      </c>
      <c r="B40" s="61" t="s">
        <v>89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 t="shared" si="0"/>
        <v>0</v>
      </c>
      <c r="O40" s="50">
        <v>0</v>
      </c>
      <c r="P40" s="50">
        <v>0</v>
      </c>
      <c r="Q40" s="50">
        <v>0</v>
      </c>
      <c r="R40" s="50">
        <v>0</v>
      </c>
      <c r="S40" s="51">
        <v>0</v>
      </c>
      <c r="T40" s="49">
        <f t="shared" si="1"/>
        <v>0</v>
      </c>
      <c r="U40" s="52">
        <f t="shared" si="2"/>
        <v>0</v>
      </c>
      <c r="X40" s="6"/>
    </row>
    <row r="41" spans="1:24" s="10" customFormat="1" ht="14.25" customHeight="1" x14ac:dyDescent="0.25">
      <c r="A41" s="62" t="s">
        <v>19</v>
      </c>
      <c r="B41" s="63" t="s">
        <v>90</v>
      </c>
      <c r="C41" s="55">
        <f t="shared" ref="C41:M41" si="4">C31+SUM(C35:C40)</f>
        <v>0</v>
      </c>
      <c r="D41" s="55">
        <f t="shared" si="4"/>
        <v>0</v>
      </c>
      <c r="E41" s="55">
        <f t="shared" si="4"/>
        <v>0</v>
      </c>
      <c r="F41" s="55">
        <f t="shared" si="4"/>
        <v>0</v>
      </c>
      <c r="G41" s="55">
        <f t="shared" si="4"/>
        <v>0</v>
      </c>
      <c r="H41" s="55">
        <f t="shared" si="4"/>
        <v>0</v>
      </c>
      <c r="I41" s="55">
        <f t="shared" si="4"/>
        <v>0</v>
      </c>
      <c r="J41" s="55">
        <f t="shared" si="4"/>
        <v>0</v>
      </c>
      <c r="K41" s="55">
        <f t="shared" si="4"/>
        <v>0</v>
      </c>
      <c r="L41" s="55">
        <f t="shared" si="4"/>
        <v>0</v>
      </c>
      <c r="M41" s="55">
        <f t="shared" si="4"/>
        <v>0</v>
      </c>
      <c r="N41" s="56">
        <f t="shared" si="0"/>
        <v>0</v>
      </c>
      <c r="O41" s="55">
        <f>O31+SUM(O35:O40)</f>
        <v>155087</v>
      </c>
      <c r="P41" s="55">
        <f>P31+SUM(P35:P40)</f>
        <v>107455</v>
      </c>
      <c r="Q41" s="55">
        <f>Q31+SUM(Q35:Q40)</f>
        <v>112030</v>
      </c>
      <c r="R41" s="55">
        <f>R31+SUM(R35:R40)</f>
        <v>62653</v>
      </c>
      <c r="S41" s="55">
        <f>S31+SUM(S35:S40)</f>
        <v>101099</v>
      </c>
      <c r="T41" s="56">
        <f t="shared" si="1"/>
        <v>538324</v>
      </c>
      <c r="U41" s="57">
        <f t="shared" si="2"/>
        <v>538324</v>
      </c>
      <c r="X41" s="6"/>
    </row>
    <row r="42" spans="1:24" s="10" customFormat="1" ht="14.25" customHeight="1" thickBot="1" x14ac:dyDescent="0.3">
      <c r="A42" s="64" t="s">
        <v>20</v>
      </c>
      <c r="B42" s="65" t="s">
        <v>91</v>
      </c>
      <c r="C42" s="66">
        <f t="shared" ref="C42:U42" si="5">C30+C41</f>
        <v>281547</v>
      </c>
      <c r="D42" s="66">
        <f t="shared" si="5"/>
        <v>371088</v>
      </c>
      <c r="E42" s="66">
        <f t="shared" si="5"/>
        <v>301458</v>
      </c>
      <c r="F42" s="66">
        <f t="shared" si="5"/>
        <v>251121</v>
      </c>
      <c r="G42" s="66">
        <f t="shared" si="5"/>
        <v>238307</v>
      </c>
      <c r="H42" s="66">
        <f t="shared" si="5"/>
        <v>440332</v>
      </c>
      <c r="I42" s="66">
        <f t="shared" si="5"/>
        <v>95673</v>
      </c>
      <c r="J42" s="66">
        <f t="shared" si="5"/>
        <v>316381</v>
      </c>
      <c r="K42" s="66">
        <f t="shared" si="5"/>
        <v>167018</v>
      </c>
      <c r="L42" s="66">
        <f t="shared" si="5"/>
        <v>212800</v>
      </c>
      <c r="M42" s="66">
        <f t="shared" si="5"/>
        <v>301751</v>
      </c>
      <c r="N42" s="66">
        <f t="shared" si="5"/>
        <v>2977476</v>
      </c>
      <c r="O42" s="66">
        <f t="shared" si="5"/>
        <v>155087</v>
      </c>
      <c r="P42" s="66">
        <f t="shared" si="5"/>
        <v>107455</v>
      </c>
      <c r="Q42" s="66">
        <f t="shared" si="5"/>
        <v>112030</v>
      </c>
      <c r="R42" s="66">
        <f t="shared" si="5"/>
        <v>62653</v>
      </c>
      <c r="S42" s="66">
        <f t="shared" si="5"/>
        <v>101099</v>
      </c>
      <c r="T42" s="66">
        <f t="shared" si="5"/>
        <v>538324</v>
      </c>
      <c r="U42" s="67">
        <f t="shared" si="5"/>
        <v>3515800</v>
      </c>
      <c r="X42" s="6"/>
    </row>
    <row r="43" spans="1:24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X43" s="6"/>
    </row>
    <row r="44" spans="1:24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X44" s="6"/>
    </row>
    <row r="45" spans="1:24" s="10" customFormat="1" ht="44.1" customHeight="1" x14ac:dyDescent="0.25">
      <c r="A45" s="151"/>
      <c r="B45" s="152"/>
      <c r="C45" s="68" t="str">
        <f t="shared" ref="C45:M45" si="6">C4</f>
        <v>Македонија</v>
      </c>
      <c r="D45" s="68" t="str">
        <f t="shared" si="6"/>
        <v>Триглав</v>
      </c>
      <c r="E45" s="68" t="str">
        <f t="shared" si="6"/>
        <v>Сава</v>
      </c>
      <c r="F45" s="68" t="str">
        <f t="shared" si="6"/>
        <v>Евроинс</v>
      </c>
      <c r="G45" s="68" t="str">
        <f t="shared" si="6"/>
        <v>Винер</v>
      </c>
      <c r="H45" s="68" t="str">
        <f t="shared" si="6"/>
        <v>Еуролинк</v>
      </c>
      <c r="I45" s="68" t="str">
        <f t="shared" si="6"/>
        <v>Граве</v>
      </c>
      <c r="J45" s="68" t="str">
        <f t="shared" si="6"/>
        <v>Уника</v>
      </c>
      <c r="K45" s="68" t="str">
        <f t="shared" si="6"/>
        <v>Осигурителна полиса</v>
      </c>
      <c r="L45" s="68" t="str">
        <f t="shared" si="6"/>
        <v>Халк</v>
      </c>
      <c r="M45" s="68" t="str">
        <f t="shared" si="6"/>
        <v>Кроациа неживот</v>
      </c>
      <c r="N45" s="69"/>
      <c r="O45" s="68" t="str">
        <f>O4</f>
        <v>Кроациа живот</v>
      </c>
      <c r="P45" s="68" t="str">
        <f>P4</f>
        <v>Граве живот</v>
      </c>
      <c r="Q45" s="68" t="str">
        <f>Q4</f>
        <v>Винер живот</v>
      </c>
      <c r="R45" s="68" t="str">
        <f>R4</f>
        <v>Уника живот</v>
      </c>
      <c r="S45" s="68" t="str">
        <f>S4</f>
        <v>Триглав живот</v>
      </c>
      <c r="T45" s="70"/>
      <c r="U45" s="6"/>
      <c r="X45" s="6"/>
    </row>
    <row r="46" spans="1:24" s="10" customFormat="1" ht="17.45" customHeight="1" thickBot="1" x14ac:dyDescent="0.3">
      <c r="A46" s="153" t="s">
        <v>92</v>
      </c>
      <c r="B46" s="154"/>
      <c r="C46" s="71">
        <f t="shared" ref="C46:M46" si="7">IF(($U$30+$U$41)=0,0,(C30+C41)/($U$30+$U$41))</f>
        <v>8.0080493770976729E-2</v>
      </c>
      <c r="D46" s="71">
        <f t="shared" si="7"/>
        <v>0.10554866602195802</v>
      </c>
      <c r="E46" s="71">
        <f t="shared" si="7"/>
        <v>8.5743785198247907E-2</v>
      </c>
      <c r="F46" s="71">
        <f t="shared" si="7"/>
        <v>7.142641788497639E-2</v>
      </c>
      <c r="G46" s="71">
        <f t="shared" si="7"/>
        <v>6.7781728198418573E-2</v>
      </c>
      <c r="H46" s="71">
        <f t="shared" si="7"/>
        <v>0.12524375675521929</v>
      </c>
      <c r="I46" s="71">
        <f t="shared" si="7"/>
        <v>2.721229876557256E-2</v>
      </c>
      <c r="J46" s="71">
        <f t="shared" si="7"/>
        <v>8.9988338358268388E-2</v>
      </c>
      <c r="K46" s="71">
        <f t="shared" si="7"/>
        <v>4.7504977530007396E-2</v>
      </c>
      <c r="L46" s="71">
        <f t="shared" si="7"/>
        <v>6.0526764889925477E-2</v>
      </c>
      <c r="M46" s="71">
        <f t="shared" si="7"/>
        <v>8.5827123272086012E-2</v>
      </c>
      <c r="N46" s="72"/>
      <c r="O46" s="71">
        <f t="shared" ref="O46:S46" si="8">IF(($U$30+$U$41)=0,0,(O30+O41)/($U$30+$U$41))</f>
        <v>4.4111439786108424E-2</v>
      </c>
      <c r="P46" s="71">
        <f>IF(($U$30+$U$41)=0,0,(P30+P41)/($U$30+$U$41))</f>
        <v>3.0563456396837135E-2</v>
      </c>
      <c r="Q46" s="71">
        <f>IF(($U$30+$U$41)=0,0,(Q30+Q41)/($U$30+$U$41))</f>
        <v>3.1864724955913304E-2</v>
      </c>
      <c r="R46" s="71">
        <f>IF(($U$30+$U$41)=0,0,(R30+R41)/($U$30+$U$41))</f>
        <v>1.7820410717333181E-2</v>
      </c>
      <c r="S46" s="71">
        <f t="shared" si="8"/>
        <v>2.8755617498151202E-2</v>
      </c>
      <c r="T46" s="70"/>
      <c r="U46" s="6"/>
      <c r="X46" s="6"/>
    </row>
    <row r="47" spans="1:24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X47" s="6"/>
    </row>
    <row r="48" spans="1:24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X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EE10-7E22-42D3-AAE0-F8FEDDC2FAF2}">
  <dimension ref="A1:R53"/>
  <sheetViews>
    <sheetView showGridLines="0" zoomScale="90" zoomScaleNormal="90" workbookViewId="0">
      <selection activeCell="C22" sqref="C22"/>
    </sheetView>
  </sheetViews>
  <sheetFormatPr defaultColWidth="9.140625" defaultRowHeight="15" x14ac:dyDescent="0.25"/>
  <cols>
    <col min="1" max="1" width="30.85546875" style="73" customWidth="1"/>
    <col min="2" max="2" width="5.5703125" style="73" customWidth="1"/>
    <col min="3" max="4" width="21.42578125" style="74" customWidth="1"/>
    <col min="5" max="6" width="21.42578125" style="73" customWidth="1"/>
    <col min="7" max="7" width="15" style="73" customWidth="1"/>
    <col min="8" max="8" width="16.570312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5703125" style="11" customWidth="1"/>
    <col min="15" max="15" width="24.42578125" style="73" customWidth="1"/>
    <col min="16" max="16" width="25.85546875" style="73" customWidth="1"/>
    <col min="17" max="17" width="19.140625" style="73" customWidth="1"/>
    <col min="18" max="18" width="18.42578125" style="73" customWidth="1"/>
    <col min="19" max="19" width="9.140625" style="73" customWidth="1"/>
    <col min="20" max="20" width="17.42578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425781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4.25" customHeight="1" x14ac:dyDescent="0.25">
      <c r="B1" s="75"/>
      <c r="C1" s="75"/>
      <c r="D1" s="75"/>
      <c r="E1" s="75"/>
      <c r="F1" s="75"/>
    </row>
    <row r="2" spans="1:6" s="9" customFormat="1" ht="14.25" customHeight="1" x14ac:dyDescent="0.25">
      <c r="A2" s="76" t="s">
        <v>93</v>
      </c>
    </row>
    <row r="3" spans="1:6" s="9" customFormat="1" ht="14.25" customHeight="1" thickBot="1" x14ac:dyDescent="0.3">
      <c r="A3" s="77"/>
      <c r="B3" s="78"/>
      <c r="C3" s="79"/>
      <c r="D3" s="79"/>
      <c r="E3" s="79"/>
      <c r="F3" s="80" t="s">
        <v>94</v>
      </c>
    </row>
    <row r="4" spans="1:6" s="9" customFormat="1" ht="66.75" customHeight="1" x14ac:dyDescent="0.25">
      <c r="A4" s="81" t="s">
        <v>95</v>
      </c>
      <c r="B4" s="82" t="s">
        <v>96</v>
      </c>
      <c r="C4" s="82" t="s">
        <v>97</v>
      </c>
      <c r="D4" s="82" t="s">
        <v>98</v>
      </c>
      <c r="E4" s="82" t="s">
        <v>99</v>
      </c>
      <c r="F4" s="83" t="s">
        <v>100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101</v>
      </c>
      <c r="B6" s="89">
        <f t="shared" ref="B6:B24" si="0">ROW()-ROW($A$5)</f>
        <v>1</v>
      </c>
      <c r="C6" s="90">
        <f>SUM(C7:C17)</f>
        <v>2977476</v>
      </c>
      <c r="D6" s="90">
        <f>SUM(D7:D17)</f>
        <v>837745</v>
      </c>
      <c r="E6" s="90">
        <f>SUM(E7:E17)</f>
        <v>2180656</v>
      </c>
      <c r="F6" s="91">
        <f>SUM(F7:F17)</f>
        <v>796820</v>
      </c>
    </row>
    <row r="7" spans="1:6" x14ac:dyDescent="0.25">
      <c r="A7" s="92" t="s">
        <v>2</v>
      </c>
      <c r="B7" s="89">
        <f t="shared" si="0"/>
        <v>2</v>
      </c>
      <c r="C7" s="93">
        <v>281546</v>
      </c>
      <c r="D7" s="93">
        <v>86192</v>
      </c>
      <c r="E7" s="93">
        <v>192968</v>
      </c>
      <c r="F7" s="94">
        <f t="shared" ref="F7:F17" si="1">C7-E7</f>
        <v>88578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371089</v>
      </c>
      <c r="D8" s="93">
        <v>106151</v>
      </c>
      <c r="E8" s="93">
        <v>266404</v>
      </c>
      <c r="F8" s="94">
        <f t="shared" si="1"/>
        <v>104685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301457</v>
      </c>
      <c r="D9" s="93">
        <v>64059</v>
      </c>
      <c r="E9" s="93">
        <v>234984</v>
      </c>
      <c r="F9" s="94">
        <f t="shared" si="1"/>
        <v>66473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251121</v>
      </c>
      <c r="D10" s="93">
        <v>10877</v>
      </c>
      <c r="E10" s="93">
        <v>171304</v>
      </c>
      <c r="F10" s="94">
        <f t="shared" si="1"/>
        <v>79817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238307</v>
      </c>
      <c r="D11" s="93">
        <v>116024</v>
      </c>
      <c r="E11" s="93">
        <v>170841</v>
      </c>
      <c r="F11" s="94">
        <f t="shared" si="1"/>
        <v>67466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440332</v>
      </c>
      <c r="D12" s="93">
        <v>216044</v>
      </c>
      <c r="E12" s="93">
        <v>351025</v>
      </c>
      <c r="F12" s="94">
        <f t="shared" si="1"/>
        <v>89307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95673</v>
      </c>
      <c r="D13" s="93">
        <v>16911</v>
      </c>
      <c r="E13" s="93">
        <v>67921</v>
      </c>
      <c r="F13" s="94">
        <f t="shared" si="1"/>
        <v>27752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316381</v>
      </c>
      <c r="D14" s="93">
        <v>69550</v>
      </c>
      <c r="E14" s="93">
        <v>233583</v>
      </c>
      <c r="F14" s="94">
        <f t="shared" si="1"/>
        <v>82798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167018</v>
      </c>
      <c r="D15" s="93">
        <v>38583</v>
      </c>
      <c r="E15" s="93">
        <v>119952</v>
      </c>
      <c r="F15" s="94">
        <f t="shared" si="1"/>
        <v>47066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212801</v>
      </c>
      <c r="D16" s="93">
        <v>76587</v>
      </c>
      <c r="E16" s="93">
        <v>154064</v>
      </c>
      <c r="F16" s="94">
        <f t="shared" si="1"/>
        <v>58737</v>
      </c>
    </row>
    <row r="17" spans="1:6" x14ac:dyDescent="0.25">
      <c r="A17" s="92" t="s">
        <v>12</v>
      </c>
      <c r="B17" s="89">
        <f t="shared" si="0"/>
        <v>12</v>
      </c>
      <c r="C17" s="93">
        <v>301751</v>
      </c>
      <c r="D17" s="93">
        <v>36767</v>
      </c>
      <c r="E17" s="93">
        <v>217610</v>
      </c>
      <c r="F17" s="94">
        <f t="shared" si="1"/>
        <v>84141</v>
      </c>
    </row>
    <row r="18" spans="1:6" s="9" customFormat="1" ht="15.6" customHeight="1" x14ac:dyDescent="0.25">
      <c r="A18" s="88" t="s">
        <v>102</v>
      </c>
      <c r="B18" s="89">
        <f t="shared" si="0"/>
        <v>13</v>
      </c>
      <c r="C18" s="90">
        <f>SUM(C19:C23)</f>
        <v>538324</v>
      </c>
      <c r="D18" s="90">
        <f>SUM(D19:D23)</f>
        <v>13502</v>
      </c>
      <c r="E18" s="90">
        <f>SUM(E19:E23)</f>
        <v>422106</v>
      </c>
      <c r="F18" s="91">
        <f>SUM(F19:F23)</f>
        <v>116218</v>
      </c>
    </row>
    <row r="19" spans="1:6" x14ac:dyDescent="0.25">
      <c r="A19" s="92" t="s">
        <v>14</v>
      </c>
      <c r="B19" s="89">
        <f t="shared" si="0"/>
        <v>14</v>
      </c>
      <c r="C19" s="93">
        <v>155087</v>
      </c>
      <c r="D19" s="93">
        <v>0</v>
      </c>
      <c r="E19" s="93">
        <v>107951</v>
      </c>
      <c r="F19" s="94">
        <f>C19-E19</f>
        <v>47136</v>
      </c>
    </row>
    <row r="20" spans="1:6" s="9" customFormat="1" ht="15" customHeight="1" x14ac:dyDescent="0.25">
      <c r="A20" s="92" t="s">
        <v>15</v>
      </c>
      <c r="B20" s="89">
        <f t="shared" si="0"/>
        <v>15</v>
      </c>
      <c r="C20" s="93">
        <v>107455</v>
      </c>
      <c r="D20" s="93">
        <v>7834</v>
      </c>
      <c r="E20" s="93">
        <v>85291</v>
      </c>
      <c r="F20" s="94">
        <f>C20-E20</f>
        <v>22164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112030</v>
      </c>
      <c r="D21" s="93">
        <v>3784</v>
      </c>
      <c r="E21" s="93">
        <v>90873</v>
      </c>
      <c r="F21" s="94">
        <f>C21-E21</f>
        <v>21157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62653</v>
      </c>
      <c r="D22" s="93">
        <v>390</v>
      </c>
      <c r="E22" s="93">
        <v>59855</v>
      </c>
      <c r="F22" s="94">
        <f>C22-E22</f>
        <v>2798</v>
      </c>
    </row>
    <row r="23" spans="1:6" x14ac:dyDescent="0.25">
      <c r="A23" s="92" t="s">
        <v>18</v>
      </c>
      <c r="B23" s="89">
        <f t="shared" si="0"/>
        <v>18</v>
      </c>
      <c r="C23" s="93">
        <v>101099</v>
      </c>
      <c r="D23" s="93">
        <v>1494</v>
      </c>
      <c r="E23" s="93">
        <v>78136</v>
      </c>
      <c r="F23" s="94">
        <f>C23-E23</f>
        <v>22963</v>
      </c>
    </row>
    <row r="24" spans="1:6" s="9" customFormat="1" ht="16.149999999999999" customHeight="1" thickBot="1" x14ac:dyDescent="0.3">
      <c r="A24" s="88" t="s">
        <v>103</v>
      </c>
      <c r="B24" s="89">
        <f t="shared" si="0"/>
        <v>19</v>
      </c>
      <c r="C24" s="95">
        <f>C6+C18</f>
        <v>3515800</v>
      </c>
      <c r="D24" s="95">
        <f>D6+D18</f>
        <v>851247</v>
      </c>
      <c r="E24" s="95">
        <f>E6+E18</f>
        <v>2602762</v>
      </c>
      <c r="F24" s="96">
        <f>F6+F18</f>
        <v>913038</v>
      </c>
    </row>
    <row r="25" spans="1:6" s="9" customFormat="1" ht="96" customHeight="1" x14ac:dyDescent="0.25"/>
    <row r="26" spans="1:6" s="9" customFormat="1" ht="24" customHeight="1" x14ac:dyDescent="0.25"/>
    <row r="38" spans="9:18" s="74" customFormat="1" ht="15" customHeight="1" x14ac:dyDescent="0.25">
      <c r="I38" s="73"/>
      <c r="J38" s="73"/>
      <c r="K38" s="11"/>
      <c r="L38" s="11"/>
      <c r="M38" s="11"/>
      <c r="N38" s="11"/>
      <c r="O38" s="73"/>
      <c r="P38" s="73"/>
      <c r="Q38" s="73"/>
      <c r="R38" s="73"/>
    </row>
    <row r="39" spans="9:18" s="74" customFormat="1" ht="15" customHeight="1" x14ac:dyDescent="0.25">
      <c r="I39" s="73"/>
      <c r="J39" s="73"/>
      <c r="K39" s="11"/>
      <c r="L39" s="11"/>
      <c r="M39" s="11"/>
      <c r="N39" s="11"/>
      <c r="O39" s="73"/>
      <c r="P39" s="73"/>
      <c r="Q39" s="73"/>
      <c r="R39" s="73"/>
    </row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9ACD-5E91-4348-8308-E586DC766047}">
  <dimension ref="A1:F35"/>
  <sheetViews>
    <sheetView showGridLines="0" zoomScale="90" zoomScaleNormal="90" workbookViewId="0">
      <selection activeCell="F6" sqref="F6"/>
    </sheetView>
  </sheetViews>
  <sheetFormatPr defaultColWidth="9.140625" defaultRowHeight="15" x14ac:dyDescent="0.25"/>
  <cols>
    <col min="1" max="1" width="29.425781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5" customHeight="1" x14ac:dyDescent="0.25">
      <c r="A1" s="97"/>
      <c r="B1" s="97"/>
      <c r="C1" s="97"/>
      <c r="D1" s="97"/>
      <c r="E1" s="97"/>
      <c r="F1" s="97"/>
    </row>
    <row r="2" spans="1:6" s="9" customFormat="1" ht="15" customHeight="1" x14ac:dyDescent="0.25">
      <c r="A2" s="98" t="s">
        <v>104</v>
      </c>
      <c r="B2" s="98"/>
      <c r="C2" s="98"/>
      <c r="D2" s="98"/>
      <c r="E2" s="98"/>
      <c r="F2" s="98"/>
    </row>
    <row r="3" spans="1:6" s="9" customFormat="1" ht="15" customHeight="1" thickBot="1" x14ac:dyDescent="0.3">
      <c r="A3" s="99"/>
      <c r="B3" s="78"/>
      <c r="C3" s="79"/>
      <c r="D3" s="79"/>
      <c r="E3" s="79"/>
      <c r="F3" s="80" t="s">
        <v>94</v>
      </c>
    </row>
    <row r="4" spans="1:6" s="9" customFormat="1" ht="78.75" customHeight="1" x14ac:dyDescent="0.25">
      <c r="A4" s="81" t="s">
        <v>95</v>
      </c>
      <c r="B4" s="82" t="s">
        <v>96</v>
      </c>
      <c r="C4" s="82" t="s">
        <v>97</v>
      </c>
      <c r="D4" s="82" t="s">
        <v>98</v>
      </c>
      <c r="E4" s="82" t="s">
        <v>99</v>
      </c>
      <c r="F4" s="83" t="s">
        <v>100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x14ac:dyDescent="0.25">
      <c r="A6" s="100" t="s">
        <v>21</v>
      </c>
      <c r="B6" s="89">
        <v>1</v>
      </c>
      <c r="C6" s="101">
        <v>242939</v>
      </c>
      <c r="D6" s="101">
        <v>14225</v>
      </c>
      <c r="E6" s="101">
        <v>176248</v>
      </c>
      <c r="F6" s="102">
        <f t="shared" ref="F6:F30" si="0">C6-E6</f>
        <v>66691</v>
      </c>
    </row>
    <row r="7" spans="1:6" x14ac:dyDescent="0.25">
      <c r="A7" s="100" t="s">
        <v>23</v>
      </c>
      <c r="B7" s="89">
        <v>2</v>
      </c>
      <c r="C7" s="101">
        <v>367480</v>
      </c>
      <c r="D7" s="101">
        <v>10606</v>
      </c>
      <c r="E7" s="101">
        <v>268794</v>
      </c>
      <c r="F7" s="102">
        <f t="shared" si="0"/>
        <v>98686</v>
      </c>
    </row>
    <row r="8" spans="1:6" x14ac:dyDescent="0.25">
      <c r="A8" s="100" t="s">
        <v>25</v>
      </c>
      <c r="B8" s="89">
        <v>3</v>
      </c>
      <c r="C8" s="101">
        <v>272069</v>
      </c>
      <c r="D8" s="101">
        <v>35173</v>
      </c>
      <c r="E8" s="101">
        <v>198253</v>
      </c>
      <c r="F8" s="102">
        <f t="shared" si="0"/>
        <v>73816</v>
      </c>
    </row>
    <row r="9" spans="1:6" x14ac:dyDescent="0.25">
      <c r="A9" s="100" t="s">
        <v>27</v>
      </c>
      <c r="B9" s="89">
        <v>4</v>
      </c>
      <c r="C9" s="101">
        <v>0</v>
      </c>
      <c r="D9" s="101">
        <v>0</v>
      </c>
      <c r="E9" s="101">
        <v>0</v>
      </c>
      <c r="F9" s="102">
        <f t="shared" si="0"/>
        <v>0</v>
      </c>
    </row>
    <row r="10" spans="1:6" x14ac:dyDescent="0.25">
      <c r="A10" s="100" t="s">
        <v>29</v>
      </c>
      <c r="B10" s="89">
        <v>5</v>
      </c>
      <c r="C10" s="101">
        <v>79294</v>
      </c>
      <c r="D10" s="101">
        <v>78619</v>
      </c>
      <c r="E10" s="101">
        <v>59411</v>
      </c>
      <c r="F10" s="102">
        <f t="shared" si="0"/>
        <v>19883</v>
      </c>
    </row>
    <row r="11" spans="1:6" x14ac:dyDescent="0.25">
      <c r="A11" s="100" t="s">
        <v>31</v>
      </c>
      <c r="B11" s="89">
        <v>6</v>
      </c>
      <c r="C11" s="101">
        <v>13</v>
      </c>
      <c r="D11" s="101">
        <v>4</v>
      </c>
      <c r="E11" s="101">
        <v>9</v>
      </c>
      <c r="F11" s="102">
        <f t="shared" si="0"/>
        <v>4</v>
      </c>
    </row>
    <row r="12" spans="1:6" x14ac:dyDescent="0.25">
      <c r="A12" s="100" t="s">
        <v>33</v>
      </c>
      <c r="B12" s="89">
        <v>7</v>
      </c>
      <c r="C12" s="101">
        <v>35243</v>
      </c>
      <c r="D12" s="101">
        <v>18079</v>
      </c>
      <c r="E12" s="101">
        <v>25272</v>
      </c>
      <c r="F12" s="102">
        <f t="shared" si="0"/>
        <v>9971</v>
      </c>
    </row>
    <row r="13" spans="1:6" x14ac:dyDescent="0.25">
      <c r="A13" s="100" t="s">
        <v>35</v>
      </c>
      <c r="B13" s="89">
        <v>8</v>
      </c>
      <c r="C13" s="101">
        <v>242025</v>
      </c>
      <c r="D13" s="101">
        <v>152998</v>
      </c>
      <c r="E13" s="101">
        <v>173124</v>
      </c>
      <c r="F13" s="102">
        <f t="shared" si="0"/>
        <v>68901</v>
      </c>
    </row>
    <row r="14" spans="1:6" x14ac:dyDescent="0.25">
      <c r="A14" s="100" t="s">
        <v>37</v>
      </c>
      <c r="B14" s="89">
        <v>9</v>
      </c>
      <c r="C14" s="101">
        <v>369858</v>
      </c>
      <c r="D14" s="101">
        <v>158683</v>
      </c>
      <c r="E14" s="101">
        <v>255351</v>
      </c>
      <c r="F14" s="102">
        <f t="shared" si="0"/>
        <v>114507</v>
      </c>
    </row>
    <row r="15" spans="1:6" x14ac:dyDescent="0.25">
      <c r="A15" s="100" t="s">
        <v>45</v>
      </c>
      <c r="B15" s="89">
        <v>10</v>
      </c>
      <c r="C15" s="101">
        <v>1179779</v>
      </c>
      <c r="D15" s="101">
        <v>264273</v>
      </c>
      <c r="E15" s="101">
        <v>888025</v>
      </c>
      <c r="F15" s="102">
        <f t="shared" si="0"/>
        <v>291754</v>
      </c>
    </row>
    <row r="16" spans="1:6" x14ac:dyDescent="0.25">
      <c r="A16" s="100" t="s">
        <v>53</v>
      </c>
      <c r="B16" s="89">
        <v>11</v>
      </c>
      <c r="C16" s="101">
        <v>6687</v>
      </c>
      <c r="D16" s="101">
        <v>7494</v>
      </c>
      <c r="E16" s="101">
        <v>5015</v>
      </c>
      <c r="F16" s="102">
        <f t="shared" si="0"/>
        <v>1672</v>
      </c>
    </row>
    <row r="17" spans="1:6" x14ac:dyDescent="0.25">
      <c r="A17" s="100" t="s">
        <v>55</v>
      </c>
      <c r="B17" s="89">
        <v>12</v>
      </c>
      <c r="C17" s="101">
        <v>158</v>
      </c>
      <c r="D17" s="101">
        <v>14</v>
      </c>
      <c r="E17" s="101">
        <v>122</v>
      </c>
      <c r="F17" s="102">
        <f t="shared" si="0"/>
        <v>36</v>
      </c>
    </row>
    <row r="18" spans="1:6" x14ac:dyDescent="0.25">
      <c r="A18" s="100" t="s">
        <v>57</v>
      </c>
      <c r="B18" s="89">
        <v>13</v>
      </c>
      <c r="C18" s="101">
        <v>112388</v>
      </c>
      <c r="D18" s="101">
        <v>71513</v>
      </c>
      <c r="E18" s="101">
        <v>86089</v>
      </c>
      <c r="F18" s="102">
        <f t="shared" si="0"/>
        <v>26299</v>
      </c>
    </row>
    <row r="19" spans="1:6" x14ac:dyDescent="0.25">
      <c r="A19" s="100" t="s">
        <v>59</v>
      </c>
      <c r="B19" s="89">
        <v>14</v>
      </c>
      <c r="C19" s="101">
        <v>13504</v>
      </c>
      <c r="D19" s="101">
        <v>10292</v>
      </c>
      <c r="E19" s="101">
        <v>8820</v>
      </c>
      <c r="F19" s="102">
        <f t="shared" si="0"/>
        <v>4684</v>
      </c>
    </row>
    <row r="20" spans="1:6" x14ac:dyDescent="0.25">
      <c r="A20" s="100" t="s">
        <v>61</v>
      </c>
      <c r="B20" s="89">
        <v>15</v>
      </c>
      <c r="C20" s="101">
        <v>75</v>
      </c>
      <c r="D20" s="101">
        <v>113</v>
      </c>
      <c r="E20" s="101">
        <v>59</v>
      </c>
      <c r="F20" s="102">
        <f t="shared" si="0"/>
        <v>16</v>
      </c>
    </row>
    <row r="21" spans="1:6" x14ac:dyDescent="0.25">
      <c r="A21" s="100" t="s">
        <v>63</v>
      </c>
      <c r="B21" s="89">
        <v>16</v>
      </c>
      <c r="C21" s="101">
        <v>12129</v>
      </c>
      <c r="D21" s="101">
        <v>13679</v>
      </c>
      <c r="E21" s="101">
        <v>9380</v>
      </c>
      <c r="F21" s="102">
        <f t="shared" si="0"/>
        <v>2749</v>
      </c>
    </row>
    <row r="22" spans="1:6" x14ac:dyDescent="0.25">
      <c r="A22" s="100" t="s">
        <v>65</v>
      </c>
      <c r="B22" s="89">
        <v>17</v>
      </c>
      <c r="C22" s="101">
        <v>0</v>
      </c>
      <c r="D22" s="101">
        <v>0</v>
      </c>
      <c r="E22" s="101">
        <v>0</v>
      </c>
      <c r="F22" s="102">
        <f t="shared" si="0"/>
        <v>0</v>
      </c>
    </row>
    <row r="23" spans="1:6" x14ac:dyDescent="0.25">
      <c r="A23" s="100" t="s">
        <v>67</v>
      </c>
      <c r="B23" s="89">
        <v>18</v>
      </c>
      <c r="C23" s="101">
        <v>43836</v>
      </c>
      <c r="D23" s="101">
        <v>1981</v>
      </c>
      <c r="E23" s="101">
        <v>26684</v>
      </c>
      <c r="F23" s="102">
        <f t="shared" si="0"/>
        <v>17152</v>
      </c>
    </row>
    <row r="24" spans="1:6" x14ac:dyDescent="0.25">
      <c r="A24" s="100" t="s">
        <v>70</v>
      </c>
      <c r="B24" s="89">
        <v>19</v>
      </c>
      <c r="C24" s="101">
        <v>418354</v>
      </c>
      <c r="D24" s="101">
        <v>12037</v>
      </c>
      <c r="E24" s="101">
        <v>327739</v>
      </c>
      <c r="F24" s="102">
        <f t="shared" si="0"/>
        <v>90615</v>
      </c>
    </row>
    <row r="25" spans="1:6" x14ac:dyDescent="0.25">
      <c r="A25" s="100" t="s">
        <v>78</v>
      </c>
      <c r="B25" s="89">
        <v>20</v>
      </c>
      <c r="C25" s="101">
        <v>0</v>
      </c>
      <c r="D25" s="101">
        <v>0</v>
      </c>
      <c r="E25" s="101">
        <v>389</v>
      </c>
      <c r="F25" s="102">
        <f t="shared" si="0"/>
        <v>-389</v>
      </c>
    </row>
    <row r="26" spans="1:6" x14ac:dyDescent="0.25">
      <c r="A26" s="100" t="s">
        <v>80</v>
      </c>
      <c r="B26" s="89">
        <v>21</v>
      </c>
      <c r="C26" s="101">
        <v>119970</v>
      </c>
      <c r="D26" s="101">
        <v>1464</v>
      </c>
      <c r="E26" s="101">
        <v>93978</v>
      </c>
      <c r="F26" s="102">
        <f t="shared" si="0"/>
        <v>25992</v>
      </c>
    </row>
    <row r="27" spans="1:6" x14ac:dyDescent="0.25">
      <c r="A27" s="100" t="s">
        <v>82</v>
      </c>
      <c r="B27" s="89">
        <v>22</v>
      </c>
      <c r="C27" s="101">
        <v>0</v>
      </c>
      <c r="D27" s="101">
        <v>0</v>
      </c>
      <c r="E27" s="101">
        <v>0</v>
      </c>
      <c r="F27" s="102">
        <f t="shared" si="0"/>
        <v>0</v>
      </c>
    </row>
    <row r="28" spans="1:6" x14ac:dyDescent="0.25">
      <c r="A28" s="100" t="s">
        <v>84</v>
      </c>
      <c r="B28" s="89">
        <v>23</v>
      </c>
      <c r="C28" s="101">
        <v>0</v>
      </c>
      <c r="D28" s="101">
        <v>0</v>
      </c>
      <c r="E28" s="101">
        <v>0</v>
      </c>
      <c r="F28" s="102">
        <f t="shared" si="0"/>
        <v>0</v>
      </c>
    </row>
    <row r="29" spans="1:6" x14ac:dyDescent="0.25">
      <c r="A29" s="100" t="s">
        <v>86</v>
      </c>
      <c r="B29" s="89">
        <v>24</v>
      </c>
      <c r="C29" s="101">
        <v>0</v>
      </c>
      <c r="D29" s="101">
        <v>0</v>
      </c>
      <c r="E29" s="101">
        <v>0</v>
      </c>
      <c r="F29" s="102">
        <f t="shared" si="0"/>
        <v>0</v>
      </c>
    </row>
    <row r="30" spans="1:6" x14ac:dyDescent="0.25">
      <c r="A30" s="100" t="s">
        <v>88</v>
      </c>
      <c r="B30" s="89">
        <v>25</v>
      </c>
      <c r="C30" s="101">
        <v>0</v>
      </c>
      <c r="D30" s="101">
        <v>0</v>
      </c>
      <c r="E30" s="101">
        <v>0</v>
      </c>
      <c r="F30" s="102">
        <f t="shared" si="0"/>
        <v>0</v>
      </c>
    </row>
    <row r="31" spans="1:6" s="9" customFormat="1" ht="16.149999999999999" customHeight="1" thickBot="1" x14ac:dyDescent="0.3">
      <c r="A31" s="103" t="s">
        <v>20</v>
      </c>
      <c r="B31" s="104" t="s">
        <v>91</v>
      </c>
      <c r="C31" s="95">
        <f>SUM(C6:C30)</f>
        <v>3515801</v>
      </c>
      <c r="D31" s="95">
        <f>SUM(D6:D30)</f>
        <v>851247</v>
      </c>
      <c r="E31" s="95">
        <f>SUM(E6:E30)</f>
        <v>2602762</v>
      </c>
      <c r="F31" s="96">
        <f>SUM(F6:F30)</f>
        <v>913039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05BF-ABC2-44C4-BA7C-82D06EAF1590}">
  <dimension ref="A1:X60"/>
  <sheetViews>
    <sheetView showGridLines="0" topLeftCell="D10" zoomScale="90" zoomScaleNormal="90" workbookViewId="0">
      <selection activeCell="G14" sqref="G14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8" width="14.28515625" style="9" customWidth="1"/>
    <col min="19" max="21" width="14.28515625" style="6" customWidth="1"/>
    <col min="22" max="23" width="9.140625" style="10" customWidth="1"/>
    <col min="24" max="24" width="9.140625" style="6" customWidth="1"/>
    <col min="25" max="16384" width="9.140625" style="6"/>
  </cols>
  <sheetData>
    <row r="1" spans="1:24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4" s="14" customFormat="1" ht="14.25" customHeight="1" x14ac:dyDescent="0.25">
      <c r="A2" s="15" t="s">
        <v>105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4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4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8" t="s">
        <v>19</v>
      </c>
      <c r="U4" s="19" t="s">
        <v>20</v>
      </c>
      <c r="V4" s="10"/>
      <c r="W4" s="20"/>
      <c r="X4" s="6"/>
    </row>
    <row r="5" spans="1:24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4">
        <v>200</v>
      </c>
      <c r="U5" s="25">
        <v>300</v>
      </c>
      <c r="V5" s="10"/>
      <c r="W5" s="20"/>
      <c r="X5" s="6"/>
    </row>
    <row r="6" spans="1:24" s="8" customFormat="1" ht="14.25" customHeight="1" x14ac:dyDescent="0.25">
      <c r="A6" s="26" t="s">
        <v>21</v>
      </c>
      <c r="B6" s="27" t="s">
        <v>22</v>
      </c>
      <c r="C6" s="28">
        <v>8161</v>
      </c>
      <c r="D6" s="28">
        <v>11031</v>
      </c>
      <c r="E6" s="28">
        <v>26004</v>
      </c>
      <c r="F6" s="28">
        <v>8806</v>
      </c>
      <c r="G6" s="28">
        <v>18317</v>
      </c>
      <c r="H6" s="28">
        <v>12864</v>
      </c>
      <c r="I6" s="28">
        <v>9267</v>
      </c>
      <c r="J6" s="28">
        <v>16474</v>
      </c>
      <c r="K6" s="28">
        <v>12488</v>
      </c>
      <c r="L6" s="28">
        <v>13659</v>
      </c>
      <c r="M6" s="28">
        <v>26236</v>
      </c>
      <c r="N6" s="29">
        <f t="shared" ref="N6:N41" si="0">SUM(C6:M6)</f>
        <v>163307</v>
      </c>
      <c r="O6" s="28">
        <v>0</v>
      </c>
      <c r="P6" s="28">
        <v>0</v>
      </c>
      <c r="Q6" s="28">
        <v>0</v>
      </c>
      <c r="R6" s="28">
        <v>0</v>
      </c>
      <c r="S6" s="30">
        <v>0</v>
      </c>
      <c r="T6" s="29">
        <f t="shared" ref="T6:T41" si="1">SUM(O6:S6)</f>
        <v>0</v>
      </c>
      <c r="U6" s="31">
        <f t="shared" ref="U6:U41" si="2">N6+T6</f>
        <v>163307</v>
      </c>
      <c r="V6" s="10"/>
      <c r="W6" s="20"/>
      <c r="X6" s="6"/>
    </row>
    <row r="7" spans="1:24" s="9" customFormat="1" ht="14.25" customHeight="1" x14ac:dyDescent="0.25">
      <c r="A7" s="26" t="s">
        <v>23</v>
      </c>
      <c r="B7" s="27" t="s">
        <v>24</v>
      </c>
      <c r="C7" s="28">
        <v>282</v>
      </c>
      <c r="D7" s="28">
        <v>5756</v>
      </c>
      <c r="E7" s="28">
        <v>3124</v>
      </c>
      <c r="F7" s="28">
        <v>606</v>
      </c>
      <c r="G7" s="28">
        <v>60</v>
      </c>
      <c r="H7" s="28">
        <v>403</v>
      </c>
      <c r="I7" s="28">
        <v>0</v>
      </c>
      <c r="J7" s="28">
        <v>96</v>
      </c>
      <c r="K7" s="28">
        <v>0</v>
      </c>
      <c r="L7" s="28">
        <v>272</v>
      </c>
      <c r="M7" s="28">
        <v>1127</v>
      </c>
      <c r="N7" s="32">
        <f t="shared" si="0"/>
        <v>11726</v>
      </c>
      <c r="O7" s="33">
        <v>0</v>
      </c>
      <c r="P7" s="33">
        <v>0</v>
      </c>
      <c r="Q7" s="33">
        <v>0</v>
      </c>
      <c r="R7" s="33">
        <v>0</v>
      </c>
      <c r="S7" s="34">
        <v>0</v>
      </c>
      <c r="T7" s="32">
        <f t="shared" si="1"/>
        <v>0</v>
      </c>
      <c r="U7" s="35">
        <f t="shared" si="2"/>
        <v>11726</v>
      </c>
    </row>
    <row r="8" spans="1:24" s="9" customFormat="1" ht="14.25" customHeight="1" x14ac:dyDescent="0.25">
      <c r="A8" s="26" t="s">
        <v>25</v>
      </c>
      <c r="B8" s="27" t="s">
        <v>26</v>
      </c>
      <c r="C8" s="28">
        <v>613</v>
      </c>
      <c r="D8" s="28">
        <v>1780</v>
      </c>
      <c r="E8" s="28">
        <v>1988</v>
      </c>
      <c r="F8" s="28">
        <v>2760</v>
      </c>
      <c r="G8" s="28">
        <v>936</v>
      </c>
      <c r="H8" s="28">
        <v>1236</v>
      </c>
      <c r="I8" s="28">
        <v>229</v>
      </c>
      <c r="J8" s="28">
        <v>931</v>
      </c>
      <c r="K8" s="28">
        <v>1326</v>
      </c>
      <c r="L8" s="28">
        <v>1121</v>
      </c>
      <c r="M8" s="28">
        <v>1121</v>
      </c>
      <c r="N8" s="32">
        <f t="shared" si="0"/>
        <v>14041</v>
      </c>
      <c r="O8" s="33">
        <v>0</v>
      </c>
      <c r="P8" s="33">
        <v>0</v>
      </c>
      <c r="Q8" s="33">
        <v>0</v>
      </c>
      <c r="R8" s="33">
        <v>0</v>
      </c>
      <c r="S8" s="34">
        <v>0</v>
      </c>
      <c r="T8" s="32">
        <f t="shared" si="1"/>
        <v>0</v>
      </c>
      <c r="U8" s="35">
        <f t="shared" si="2"/>
        <v>14041</v>
      </c>
    </row>
    <row r="9" spans="1:24" s="9" customFormat="1" ht="14.25" customHeight="1" x14ac:dyDescent="0.25">
      <c r="A9" s="26" t="s">
        <v>27</v>
      </c>
      <c r="B9" s="27" t="s">
        <v>28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 t="shared" si="0"/>
        <v>0</v>
      </c>
      <c r="O9" s="33">
        <v>0</v>
      </c>
      <c r="P9" s="33">
        <v>0</v>
      </c>
      <c r="Q9" s="33">
        <v>0</v>
      </c>
      <c r="R9" s="33">
        <v>0</v>
      </c>
      <c r="S9" s="34">
        <v>0</v>
      </c>
      <c r="T9" s="32">
        <f t="shared" si="1"/>
        <v>0</v>
      </c>
      <c r="U9" s="35">
        <f t="shared" si="2"/>
        <v>0</v>
      </c>
    </row>
    <row r="10" spans="1:24" s="9" customFormat="1" ht="14.25" customHeight="1" x14ac:dyDescent="0.25">
      <c r="A10" s="26" t="s">
        <v>29</v>
      </c>
      <c r="B10" s="27" t="s">
        <v>30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2</v>
      </c>
      <c r="I10" s="28">
        <v>0</v>
      </c>
      <c r="J10" s="28">
        <v>0</v>
      </c>
      <c r="K10" s="28">
        <v>15</v>
      </c>
      <c r="L10" s="28">
        <v>0</v>
      </c>
      <c r="M10" s="28">
        <v>0</v>
      </c>
      <c r="N10" s="32">
        <f t="shared" si="0"/>
        <v>17</v>
      </c>
      <c r="O10" s="33">
        <v>0</v>
      </c>
      <c r="P10" s="33">
        <v>0</v>
      </c>
      <c r="Q10" s="33">
        <v>0</v>
      </c>
      <c r="R10" s="33">
        <v>0</v>
      </c>
      <c r="S10" s="34">
        <v>0</v>
      </c>
      <c r="T10" s="32">
        <f t="shared" si="1"/>
        <v>0</v>
      </c>
      <c r="U10" s="35">
        <f t="shared" si="2"/>
        <v>17</v>
      </c>
    </row>
    <row r="11" spans="1:24" s="9" customFormat="1" ht="14.25" customHeight="1" x14ac:dyDescent="0.25">
      <c r="A11" s="26" t="s">
        <v>31</v>
      </c>
      <c r="B11" s="27" t="s">
        <v>32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32">
        <f t="shared" si="0"/>
        <v>1</v>
      </c>
      <c r="O11" s="33">
        <v>0</v>
      </c>
      <c r="P11" s="33">
        <v>0</v>
      </c>
      <c r="Q11" s="33">
        <v>0</v>
      </c>
      <c r="R11" s="33">
        <v>0</v>
      </c>
      <c r="S11" s="34">
        <v>0</v>
      </c>
      <c r="T11" s="32">
        <f t="shared" si="1"/>
        <v>0</v>
      </c>
      <c r="U11" s="35">
        <f t="shared" si="2"/>
        <v>1</v>
      </c>
    </row>
    <row r="12" spans="1:24" s="9" customFormat="1" ht="14.25" customHeight="1" x14ac:dyDescent="0.25">
      <c r="A12" s="26" t="s">
        <v>33</v>
      </c>
      <c r="B12" s="27" t="s">
        <v>34</v>
      </c>
      <c r="C12" s="28">
        <v>64</v>
      </c>
      <c r="D12" s="28">
        <v>228</v>
      </c>
      <c r="E12" s="28">
        <v>35</v>
      </c>
      <c r="F12" s="28">
        <v>66</v>
      </c>
      <c r="G12" s="28">
        <v>42</v>
      </c>
      <c r="H12" s="28">
        <v>121</v>
      </c>
      <c r="I12" s="28">
        <v>0</v>
      </c>
      <c r="J12" s="28">
        <v>68</v>
      </c>
      <c r="K12" s="28">
        <v>72</v>
      </c>
      <c r="L12" s="28">
        <v>31</v>
      </c>
      <c r="M12" s="28">
        <v>24</v>
      </c>
      <c r="N12" s="32">
        <f t="shared" si="0"/>
        <v>751</v>
      </c>
      <c r="O12" s="33">
        <v>0</v>
      </c>
      <c r="P12" s="33">
        <v>0</v>
      </c>
      <c r="Q12" s="33">
        <v>0</v>
      </c>
      <c r="R12" s="33">
        <v>0</v>
      </c>
      <c r="S12" s="34">
        <v>0</v>
      </c>
      <c r="T12" s="32">
        <f t="shared" si="1"/>
        <v>0</v>
      </c>
      <c r="U12" s="35">
        <f t="shared" si="2"/>
        <v>751</v>
      </c>
    </row>
    <row r="13" spans="1:24" s="9" customFormat="1" ht="14.25" customHeight="1" x14ac:dyDescent="0.25">
      <c r="A13" s="26" t="s">
        <v>35</v>
      </c>
      <c r="B13" s="27" t="s">
        <v>36</v>
      </c>
      <c r="C13" s="28">
        <v>3210</v>
      </c>
      <c r="D13" s="28">
        <v>4371</v>
      </c>
      <c r="E13" s="28">
        <v>6170</v>
      </c>
      <c r="F13" s="28">
        <v>1851</v>
      </c>
      <c r="G13" s="28">
        <v>1272</v>
      </c>
      <c r="H13" s="28">
        <v>4443</v>
      </c>
      <c r="I13" s="28">
        <v>265</v>
      </c>
      <c r="J13" s="28">
        <v>1185</v>
      </c>
      <c r="K13" s="28">
        <v>1798</v>
      </c>
      <c r="L13" s="28">
        <v>2011</v>
      </c>
      <c r="M13" s="28">
        <v>4936</v>
      </c>
      <c r="N13" s="32">
        <f t="shared" si="0"/>
        <v>31512</v>
      </c>
      <c r="O13" s="33">
        <v>0</v>
      </c>
      <c r="P13" s="33">
        <v>0</v>
      </c>
      <c r="Q13" s="33">
        <v>0</v>
      </c>
      <c r="R13" s="33">
        <v>0</v>
      </c>
      <c r="S13" s="34">
        <v>0</v>
      </c>
      <c r="T13" s="32">
        <f t="shared" si="1"/>
        <v>0</v>
      </c>
      <c r="U13" s="35">
        <f t="shared" si="2"/>
        <v>31512</v>
      </c>
    </row>
    <row r="14" spans="1:24" s="9" customFormat="1" ht="14.25" customHeight="1" x14ac:dyDescent="0.25">
      <c r="A14" s="26" t="s">
        <v>37</v>
      </c>
      <c r="B14" s="27" t="s">
        <v>38</v>
      </c>
      <c r="C14" s="28">
        <v>3484</v>
      </c>
      <c r="D14" s="28">
        <v>5155</v>
      </c>
      <c r="E14" s="28">
        <v>10148</v>
      </c>
      <c r="F14" s="28">
        <v>1026</v>
      </c>
      <c r="G14" s="28">
        <v>1391</v>
      </c>
      <c r="H14" s="28">
        <v>3848</v>
      </c>
      <c r="I14" s="28">
        <v>68</v>
      </c>
      <c r="J14" s="28">
        <v>886</v>
      </c>
      <c r="K14" s="28">
        <v>836</v>
      </c>
      <c r="L14" s="28">
        <v>722</v>
      </c>
      <c r="M14" s="28">
        <v>2734</v>
      </c>
      <c r="N14" s="32">
        <f t="shared" si="0"/>
        <v>30298</v>
      </c>
      <c r="O14" s="33">
        <v>0</v>
      </c>
      <c r="P14" s="33">
        <v>0</v>
      </c>
      <c r="Q14" s="33">
        <v>0</v>
      </c>
      <c r="R14" s="33">
        <v>0</v>
      </c>
      <c r="S14" s="34">
        <v>0</v>
      </c>
      <c r="T14" s="32">
        <f t="shared" si="1"/>
        <v>0</v>
      </c>
      <c r="U14" s="35">
        <f t="shared" si="2"/>
        <v>30298</v>
      </c>
    </row>
    <row r="15" spans="1:24" s="9" customFormat="1" ht="14.25" customHeight="1" x14ac:dyDescent="0.25">
      <c r="A15" s="26" t="s">
        <v>39</v>
      </c>
      <c r="B15" s="27" t="s">
        <v>40</v>
      </c>
      <c r="C15" s="28">
        <v>3484</v>
      </c>
      <c r="D15" s="28">
        <v>5155</v>
      </c>
      <c r="E15" s="28">
        <v>10244</v>
      </c>
      <c r="F15" s="28">
        <v>2023</v>
      </c>
      <c r="G15" s="28">
        <v>1391</v>
      </c>
      <c r="H15" s="28">
        <v>4575</v>
      </c>
      <c r="I15" s="28">
        <v>333</v>
      </c>
      <c r="J15" s="28">
        <v>2071</v>
      </c>
      <c r="K15" s="28">
        <v>1982</v>
      </c>
      <c r="L15" s="28">
        <v>2203</v>
      </c>
      <c r="M15" s="28">
        <v>5028</v>
      </c>
      <c r="N15" s="32">
        <f t="shared" si="0"/>
        <v>38489</v>
      </c>
      <c r="O15" s="33">
        <v>0</v>
      </c>
      <c r="P15" s="33">
        <v>0</v>
      </c>
      <c r="Q15" s="33">
        <v>0</v>
      </c>
      <c r="R15" s="33">
        <v>0</v>
      </c>
      <c r="S15" s="34">
        <v>0</v>
      </c>
      <c r="T15" s="32">
        <f t="shared" si="1"/>
        <v>0</v>
      </c>
      <c r="U15" s="35">
        <f t="shared" si="2"/>
        <v>38489</v>
      </c>
    </row>
    <row r="16" spans="1:24" s="9" customFormat="1" ht="14.25" customHeight="1" x14ac:dyDescent="0.25">
      <c r="A16" s="36" t="s">
        <v>41</v>
      </c>
      <c r="B16" s="37" t="s">
        <v>42</v>
      </c>
      <c r="C16" s="38">
        <v>2488</v>
      </c>
      <c r="D16" s="38">
        <v>3851</v>
      </c>
      <c r="E16" s="38">
        <v>8485</v>
      </c>
      <c r="F16" s="38">
        <v>1571</v>
      </c>
      <c r="G16" s="38">
        <v>926</v>
      </c>
      <c r="H16" s="38">
        <v>3621</v>
      </c>
      <c r="I16" s="38">
        <v>210</v>
      </c>
      <c r="J16" s="38">
        <v>1330</v>
      </c>
      <c r="K16" s="38">
        <v>1389</v>
      </c>
      <c r="L16" s="38">
        <v>642</v>
      </c>
      <c r="M16" s="38">
        <v>4555</v>
      </c>
      <c r="N16" s="39">
        <f t="shared" si="0"/>
        <v>29068</v>
      </c>
      <c r="O16" s="40">
        <v>0</v>
      </c>
      <c r="P16" s="40">
        <v>0</v>
      </c>
      <c r="Q16" s="40">
        <v>0</v>
      </c>
      <c r="R16" s="40">
        <v>0</v>
      </c>
      <c r="S16" s="41">
        <v>0</v>
      </c>
      <c r="T16" s="39">
        <f t="shared" si="1"/>
        <v>0</v>
      </c>
      <c r="U16" s="42">
        <f t="shared" si="2"/>
        <v>29068</v>
      </c>
    </row>
    <row r="17" spans="1:24" s="10" customFormat="1" ht="14.25" customHeight="1" x14ac:dyDescent="0.25">
      <c r="A17" s="43" t="s">
        <v>43</v>
      </c>
      <c r="B17" s="44" t="s">
        <v>44</v>
      </c>
      <c r="C17" s="38">
        <v>996</v>
      </c>
      <c r="D17" s="38">
        <v>1304</v>
      </c>
      <c r="E17" s="38">
        <v>1759</v>
      </c>
      <c r="F17" s="38">
        <v>452</v>
      </c>
      <c r="G17" s="38">
        <v>465</v>
      </c>
      <c r="H17" s="38">
        <v>954</v>
      </c>
      <c r="I17" s="38">
        <v>123</v>
      </c>
      <c r="J17" s="38">
        <v>741</v>
      </c>
      <c r="K17" s="38">
        <v>593</v>
      </c>
      <c r="L17" s="38">
        <v>1561</v>
      </c>
      <c r="M17" s="38">
        <v>473</v>
      </c>
      <c r="N17" s="39">
        <f t="shared" si="0"/>
        <v>9421</v>
      </c>
      <c r="O17" s="40">
        <v>0</v>
      </c>
      <c r="P17" s="40">
        <v>0</v>
      </c>
      <c r="Q17" s="40">
        <v>0</v>
      </c>
      <c r="R17" s="40">
        <v>0</v>
      </c>
      <c r="S17" s="41">
        <v>0</v>
      </c>
      <c r="T17" s="39">
        <f t="shared" si="1"/>
        <v>0</v>
      </c>
      <c r="U17" s="42">
        <f t="shared" si="2"/>
        <v>9421</v>
      </c>
      <c r="X17" s="6"/>
    </row>
    <row r="18" spans="1:24" s="10" customFormat="1" ht="14.25" customHeight="1" x14ac:dyDescent="0.25">
      <c r="A18" s="45" t="s">
        <v>45</v>
      </c>
      <c r="B18" s="46" t="s">
        <v>46</v>
      </c>
      <c r="C18" s="28">
        <v>10877</v>
      </c>
      <c r="D18" s="28">
        <v>17342</v>
      </c>
      <c r="E18" s="28">
        <v>17597</v>
      </c>
      <c r="F18" s="28">
        <v>19231</v>
      </c>
      <c r="G18" s="28">
        <v>26626</v>
      </c>
      <c r="H18" s="28">
        <v>16944</v>
      </c>
      <c r="I18" s="28">
        <v>14942</v>
      </c>
      <c r="J18" s="28">
        <v>29608</v>
      </c>
      <c r="K18" s="28">
        <v>18194</v>
      </c>
      <c r="L18" s="28">
        <v>12465</v>
      </c>
      <c r="M18" s="28">
        <v>18556</v>
      </c>
      <c r="N18" s="32">
        <f t="shared" si="0"/>
        <v>202382</v>
      </c>
      <c r="O18" s="33">
        <v>0</v>
      </c>
      <c r="P18" s="33">
        <v>0</v>
      </c>
      <c r="Q18" s="33">
        <v>0</v>
      </c>
      <c r="R18" s="33">
        <v>0</v>
      </c>
      <c r="S18" s="34">
        <v>0</v>
      </c>
      <c r="T18" s="32">
        <f t="shared" si="1"/>
        <v>0</v>
      </c>
      <c r="U18" s="35">
        <f t="shared" si="2"/>
        <v>202382</v>
      </c>
      <c r="X18" s="6"/>
    </row>
    <row r="19" spans="1:24" s="10" customFormat="1" ht="14.25" customHeight="1" x14ac:dyDescent="0.25">
      <c r="A19" s="43" t="s">
        <v>47</v>
      </c>
      <c r="B19" s="44" t="s">
        <v>48</v>
      </c>
      <c r="C19" s="38">
        <v>8268</v>
      </c>
      <c r="D19" s="38">
        <v>12479</v>
      </c>
      <c r="E19" s="38">
        <v>12394</v>
      </c>
      <c r="F19" s="38">
        <v>10989</v>
      </c>
      <c r="G19" s="38">
        <v>20454</v>
      </c>
      <c r="H19" s="38">
        <v>12627</v>
      </c>
      <c r="I19" s="38">
        <v>11448</v>
      </c>
      <c r="J19" s="38">
        <v>21939</v>
      </c>
      <c r="K19" s="38">
        <v>13802</v>
      </c>
      <c r="L19" s="38">
        <v>9056</v>
      </c>
      <c r="M19" s="38">
        <v>14149</v>
      </c>
      <c r="N19" s="39">
        <f t="shared" si="0"/>
        <v>147605</v>
      </c>
      <c r="O19" s="40">
        <v>0</v>
      </c>
      <c r="P19" s="40">
        <v>0</v>
      </c>
      <c r="Q19" s="40">
        <v>0</v>
      </c>
      <c r="R19" s="40">
        <v>0</v>
      </c>
      <c r="S19" s="41">
        <v>0</v>
      </c>
      <c r="T19" s="39">
        <f t="shared" si="1"/>
        <v>0</v>
      </c>
      <c r="U19" s="42">
        <f t="shared" si="2"/>
        <v>147605</v>
      </c>
      <c r="X19" s="6"/>
    </row>
    <row r="20" spans="1:24" s="10" customFormat="1" ht="14.25" customHeight="1" x14ac:dyDescent="0.25">
      <c r="A20" s="43" t="s">
        <v>49</v>
      </c>
      <c r="B20" s="44" t="s">
        <v>50</v>
      </c>
      <c r="C20" s="38">
        <v>2108</v>
      </c>
      <c r="D20" s="38">
        <v>4647</v>
      </c>
      <c r="E20" s="38">
        <v>4687</v>
      </c>
      <c r="F20" s="38">
        <v>2965</v>
      </c>
      <c r="G20" s="38">
        <v>6050</v>
      </c>
      <c r="H20" s="38">
        <v>4187</v>
      </c>
      <c r="I20" s="38">
        <v>3435</v>
      </c>
      <c r="J20" s="38">
        <v>7479</v>
      </c>
      <c r="K20" s="38">
        <v>4285</v>
      </c>
      <c r="L20" s="38">
        <v>3145</v>
      </c>
      <c r="M20" s="38">
        <v>4305</v>
      </c>
      <c r="N20" s="39">
        <f t="shared" si="0"/>
        <v>47293</v>
      </c>
      <c r="O20" s="40">
        <v>0</v>
      </c>
      <c r="P20" s="40">
        <v>0</v>
      </c>
      <c r="Q20" s="40">
        <v>0</v>
      </c>
      <c r="R20" s="40">
        <v>0</v>
      </c>
      <c r="S20" s="41">
        <v>0</v>
      </c>
      <c r="T20" s="39">
        <f t="shared" si="1"/>
        <v>0</v>
      </c>
      <c r="U20" s="42">
        <f t="shared" si="2"/>
        <v>47293</v>
      </c>
      <c r="X20" s="6"/>
    </row>
    <row r="21" spans="1:24" s="10" customFormat="1" ht="14.25" customHeight="1" x14ac:dyDescent="0.25">
      <c r="A21" s="43" t="s">
        <v>51</v>
      </c>
      <c r="B21" s="44" t="s">
        <v>52</v>
      </c>
      <c r="C21" s="38">
        <v>405</v>
      </c>
      <c r="D21" s="38">
        <v>26</v>
      </c>
      <c r="E21" s="38">
        <v>250</v>
      </c>
      <c r="F21" s="38">
        <v>5195</v>
      </c>
      <c r="G21" s="38">
        <v>27</v>
      </c>
      <c r="H21" s="38">
        <v>36</v>
      </c>
      <c r="I21" s="38">
        <v>59</v>
      </c>
      <c r="J21" s="38">
        <v>123</v>
      </c>
      <c r="K21" s="38">
        <v>22</v>
      </c>
      <c r="L21" s="38">
        <v>57</v>
      </c>
      <c r="M21" s="38">
        <v>17</v>
      </c>
      <c r="N21" s="39">
        <f t="shared" si="0"/>
        <v>6217</v>
      </c>
      <c r="O21" s="40">
        <v>0</v>
      </c>
      <c r="P21" s="40">
        <v>0</v>
      </c>
      <c r="Q21" s="40">
        <v>0</v>
      </c>
      <c r="R21" s="40">
        <v>0</v>
      </c>
      <c r="S21" s="41">
        <v>0</v>
      </c>
      <c r="T21" s="39">
        <f t="shared" si="1"/>
        <v>0</v>
      </c>
      <c r="U21" s="42">
        <f t="shared" si="2"/>
        <v>6217</v>
      </c>
      <c r="X21" s="6"/>
    </row>
    <row r="22" spans="1:24" s="10" customFormat="1" ht="14.25" customHeight="1" x14ac:dyDescent="0.25">
      <c r="A22" s="45" t="s">
        <v>53</v>
      </c>
      <c r="B22" s="46" t="s">
        <v>54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1</v>
      </c>
      <c r="I22" s="28">
        <v>0</v>
      </c>
      <c r="J22" s="28">
        <v>0</v>
      </c>
      <c r="K22" s="28">
        <v>9</v>
      </c>
      <c r="L22" s="28">
        <v>0</v>
      </c>
      <c r="M22" s="28">
        <v>0</v>
      </c>
      <c r="N22" s="32">
        <f t="shared" si="0"/>
        <v>10</v>
      </c>
      <c r="O22" s="33">
        <v>0</v>
      </c>
      <c r="P22" s="33">
        <v>0</v>
      </c>
      <c r="Q22" s="33">
        <v>0</v>
      </c>
      <c r="R22" s="33">
        <v>0</v>
      </c>
      <c r="S22" s="34">
        <v>0</v>
      </c>
      <c r="T22" s="32">
        <f t="shared" si="1"/>
        <v>0</v>
      </c>
      <c r="U22" s="35">
        <f t="shared" si="2"/>
        <v>10</v>
      </c>
      <c r="X22" s="6"/>
    </row>
    <row r="23" spans="1:24" s="10" customFormat="1" ht="14.25" customHeight="1" x14ac:dyDescent="0.25">
      <c r="A23" s="45" t="s">
        <v>55</v>
      </c>
      <c r="B23" s="46" t="s">
        <v>56</v>
      </c>
      <c r="C23" s="28">
        <v>2</v>
      </c>
      <c r="D23" s="28">
        <v>3</v>
      </c>
      <c r="E23" s="28">
        <v>18</v>
      </c>
      <c r="F23" s="28">
        <v>0</v>
      </c>
      <c r="G23" s="28">
        <v>2</v>
      </c>
      <c r="H23" s="28">
        <v>9</v>
      </c>
      <c r="I23" s="28">
        <v>0</v>
      </c>
      <c r="J23" s="28">
        <v>2</v>
      </c>
      <c r="K23" s="28">
        <v>4</v>
      </c>
      <c r="L23" s="28">
        <v>7</v>
      </c>
      <c r="M23" s="28">
        <v>3</v>
      </c>
      <c r="N23" s="32">
        <f t="shared" si="0"/>
        <v>50</v>
      </c>
      <c r="O23" s="33">
        <v>0</v>
      </c>
      <c r="P23" s="33">
        <v>0</v>
      </c>
      <c r="Q23" s="33">
        <v>0</v>
      </c>
      <c r="R23" s="33">
        <v>0</v>
      </c>
      <c r="S23" s="34">
        <v>0</v>
      </c>
      <c r="T23" s="32">
        <f t="shared" si="1"/>
        <v>0</v>
      </c>
      <c r="U23" s="35">
        <f t="shared" si="2"/>
        <v>50</v>
      </c>
      <c r="X23" s="6"/>
    </row>
    <row r="24" spans="1:24" s="10" customFormat="1" ht="14.25" customHeight="1" x14ac:dyDescent="0.25">
      <c r="A24" s="45" t="s">
        <v>57</v>
      </c>
      <c r="B24" s="46" t="s">
        <v>58</v>
      </c>
      <c r="C24" s="28">
        <v>1098</v>
      </c>
      <c r="D24" s="28">
        <v>1905</v>
      </c>
      <c r="E24" s="28">
        <v>3826</v>
      </c>
      <c r="F24" s="28">
        <v>390</v>
      </c>
      <c r="G24" s="28">
        <v>1121</v>
      </c>
      <c r="H24" s="28">
        <v>4324</v>
      </c>
      <c r="I24" s="28">
        <v>55</v>
      </c>
      <c r="J24" s="28">
        <v>676</v>
      </c>
      <c r="K24" s="28">
        <v>1120</v>
      </c>
      <c r="L24" s="28">
        <v>144</v>
      </c>
      <c r="M24" s="28">
        <v>2520</v>
      </c>
      <c r="N24" s="32">
        <f t="shared" si="0"/>
        <v>17179</v>
      </c>
      <c r="O24" s="33">
        <v>0</v>
      </c>
      <c r="P24" s="33">
        <v>0</v>
      </c>
      <c r="Q24" s="33">
        <v>0</v>
      </c>
      <c r="R24" s="33">
        <v>0</v>
      </c>
      <c r="S24" s="34">
        <v>0</v>
      </c>
      <c r="T24" s="32">
        <f t="shared" si="1"/>
        <v>0</v>
      </c>
      <c r="U24" s="35">
        <f t="shared" si="2"/>
        <v>17179</v>
      </c>
      <c r="X24" s="6"/>
    </row>
    <row r="25" spans="1:24" s="10" customFormat="1" ht="14.25" customHeight="1" x14ac:dyDescent="0.25">
      <c r="A25" s="45" t="s">
        <v>59</v>
      </c>
      <c r="B25" s="46" t="s">
        <v>60</v>
      </c>
      <c r="C25" s="28">
        <v>1</v>
      </c>
      <c r="D25" s="28">
        <v>1023</v>
      </c>
      <c r="E25" s="28">
        <v>9</v>
      </c>
      <c r="F25" s="28">
        <v>6</v>
      </c>
      <c r="G25" s="28">
        <v>348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57</v>
      </c>
      <c r="N25" s="32">
        <f t="shared" si="0"/>
        <v>1444</v>
      </c>
      <c r="O25" s="33">
        <v>0</v>
      </c>
      <c r="P25" s="33">
        <v>0</v>
      </c>
      <c r="Q25" s="33">
        <v>0</v>
      </c>
      <c r="R25" s="33">
        <v>0</v>
      </c>
      <c r="S25" s="34">
        <v>0</v>
      </c>
      <c r="T25" s="32">
        <f t="shared" si="1"/>
        <v>0</v>
      </c>
      <c r="U25" s="35">
        <f t="shared" si="2"/>
        <v>1444</v>
      </c>
      <c r="X25" s="6"/>
    </row>
    <row r="26" spans="1:24" s="10" customFormat="1" ht="14.25" customHeight="1" x14ac:dyDescent="0.25">
      <c r="A26" s="45" t="s">
        <v>61</v>
      </c>
      <c r="B26" s="46" t="s">
        <v>62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3</v>
      </c>
      <c r="I26" s="28">
        <v>0</v>
      </c>
      <c r="J26" s="28">
        <v>0</v>
      </c>
      <c r="K26" s="28">
        <v>1</v>
      </c>
      <c r="L26" s="28">
        <v>8</v>
      </c>
      <c r="M26" s="28">
        <v>0</v>
      </c>
      <c r="N26" s="32">
        <f t="shared" si="0"/>
        <v>12</v>
      </c>
      <c r="O26" s="33">
        <v>0</v>
      </c>
      <c r="P26" s="33">
        <v>0</v>
      </c>
      <c r="Q26" s="33">
        <v>0</v>
      </c>
      <c r="R26" s="33">
        <v>0</v>
      </c>
      <c r="S26" s="34">
        <v>0</v>
      </c>
      <c r="T26" s="32">
        <f t="shared" si="1"/>
        <v>0</v>
      </c>
      <c r="U26" s="35">
        <f t="shared" si="2"/>
        <v>12</v>
      </c>
      <c r="X26" s="6"/>
    </row>
    <row r="27" spans="1:24" s="10" customFormat="1" ht="14.25" customHeight="1" x14ac:dyDescent="0.25">
      <c r="A27" s="45" t="s">
        <v>63</v>
      </c>
      <c r="B27" s="46" t="s">
        <v>64</v>
      </c>
      <c r="C27" s="28">
        <v>14</v>
      </c>
      <c r="D27" s="28">
        <v>12</v>
      </c>
      <c r="E27" s="28">
        <v>66</v>
      </c>
      <c r="F27" s="28">
        <v>0</v>
      </c>
      <c r="G27" s="28">
        <v>0</v>
      </c>
      <c r="H27" s="28">
        <v>335</v>
      </c>
      <c r="I27" s="28">
        <v>0</v>
      </c>
      <c r="J27" s="28">
        <v>11</v>
      </c>
      <c r="K27" s="28">
        <v>0</v>
      </c>
      <c r="L27" s="28">
        <v>3</v>
      </c>
      <c r="M27" s="28">
        <v>2</v>
      </c>
      <c r="N27" s="32">
        <f t="shared" si="0"/>
        <v>443</v>
      </c>
      <c r="O27" s="33">
        <v>0</v>
      </c>
      <c r="P27" s="33">
        <v>0</v>
      </c>
      <c r="Q27" s="33">
        <v>0</v>
      </c>
      <c r="R27" s="33">
        <v>0</v>
      </c>
      <c r="S27" s="34">
        <v>0</v>
      </c>
      <c r="T27" s="32">
        <f t="shared" si="1"/>
        <v>0</v>
      </c>
      <c r="U27" s="35">
        <f t="shared" si="2"/>
        <v>443</v>
      </c>
      <c r="X27" s="6"/>
    </row>
    <row r="28" spans="1:24" s="10" customFormat="1" ht="14.25" customHeight="1" x14ac:dyDescent="0.25">
      <c r="A28" s="45" t="s">
        <v>65</v>
      </c>
      <c r="B28" s="46" t="s">
        <v>66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2">
        <f t="shared" si="0"/>
        <v>0</v>
      </c>
      <c r="O28" s="33">
        <v>0</v>
      </c>
      <c r="P28" s="33">
        <v>0</v>
      </c>
      <c r="Q28" s="33">
        <v>0</v>
      </c>
      <c r="R28" s="33">
        <v>0</v>
      </c>
      <c r="S28" s="34">
        <v>0</v>
      </c>
      <c r="T28" s="32">
        <f t="shared" si="1"/>
        <v>0</v>
      </c>
      <c r="U28" s="35">
        <f t="shared" si="2"/>
        <v>0</v>
      </c>
      <c r="X28" s="6"/>
    </row>
    <row r="29" spans="1:24" s="10" customFormat="1" ht="14.25" customHeight="1" x14ac:dyDescent="0.25">
      <c r="A29" s="47" t="s">
        <v>67</v>
      </c>
      <c r="B29" s="48" t="s">
        <v>68</v>
      </c>
      <c r="C29" s="28">
        <v>1825</v>
      </c>
      <c r="D29" s="28">
        <v>12105</v>
      </c>
      <c r="E29" s="28">
        <v>10799</v>
      </c>
      <c r="F29" s="28">
        <v>1899</v>
      </c>
      <c r="G29" s="28">
        <v>3331</v>
      </c>
      <c r="H29" s="28">
        <v>14813</v>
      </c>
      <c r="I29" s="28">
        <v>1110</v>
      </c>
      <c r="J29" s="28">
        <v>6020</v>
      </c>
      <c r="K29" s="28">
        <v>4605</v>
      </c>
      <c r="L29" s="28">
        <v>2685</v>
      </c>
      <c r="M29" s="28">
        <v>5098</v>
      </c>
      <c r="N29" s="49">
        <f t="shared" si="0"/>
        <v>64290</v>
      </c>
      <c r="O29" s="50">
        <v>0</v>
      </c>
      <c r="P29" s="50">
        <v>0</v>
      </c>
      <c r="Q29" s="50">
        <v>0</v>
      </c>
      <c r="R29" s="50">
        <v>0</v>
      </c>
      <c r="S29" s="51">
        <v>0</v>
      </c>
      <c r="T29" s="49">
        <f t="shared" si="1"/>
        <v>0</v>
      </c>
      <c r="U29" s="52">
        <f t="shared" si="2"/>
        <v>64290</v>
      </c>
      <c r="X29" s="6"/>
    </row>
    <row r="30" spans="1:24" s="10" customFormat="1" ht="14.25" customHeight="1" x14ac:dyDescent="0.25">
      <c r="A30" s="53" t="s">
        <v>13</v>
      </c>
      <c r="B30" s="54" t="s">
        <v>69</v>
      </c>
      <c r="C30" s="55">
        <v>17735</v>
      </c>
      <c r="D30" s="55">
        <v>44133</v>
      </c>
      <c r="E30" s="55">
        <v>48237</v>
      </c>
      <c r="F30" s="55">
        <v>26634</v>
      </c>
      <c r="G30" s="55">
        <v>33568</v>
      </c>
      <c r="H30" s="55">
        <v>41524</v>
      </c>
      <c r="I30" s="55">
        <v>21601</v>
      </c>
      <c r="J30" s="55">
        <v>38689</v>
      </c>
      <c r="K30" s="55">
        <v>26828</v>
      </c>
      <c r="L30" s="55">
        <v>24506</v>
      </c>
      <c r="M30" s="55">
        <v>45459</v>
      </c>
      <c r="N30" s="56">
        <f t="shared" si="0"/>
        <v>368914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6">
        <f t="shared" si="1"/>
        <v>0</v>
      </c>
      <c r="U30" s="57">
        <f t="shared" si="2"/>
        <v>368914</v>
      </c>
      <c r="X30" s="6"/>
    </row>
    <row r="31" spans="1:24" s="10" customFormat="1" ht="14.25" customHeight="1" x14ac:dyDescent="0.25">
      <c r="A31" s="58" t="s">
        <v>70</v>
      </c>
      <c r="B31" s="59" t="s">
        <v>71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 t="shared" si="0"/>
        <v>0</v>
      </c>
      <c r="O31" s="28">
        <v>1040</v>
      </c>
      <c r="P31" s="28">
        <v>155</v>
      </c>
      <c r="Q31" s="28">
        <v>359</v>
      </c>
      <c r="R31" s="28">
        <v>2760</v>
      </c>
      <c r="S31" s="30">
        <v>11827</v>
      </c>
      <c r="T31" s="29">
        <f t="shared" si="1"/>
        <v>16141</v>
      </c>
      <c r="U31" s="31">
        <f t="shared" si="2"/>
        <v>16141</v>
      </c>
      <c r="X31" s="6"/>
    </row>
    <row r="32" spans="1:24" s="10" customFormat="1" ht="14.25" customHeight="1" x14ac:dyDescent="0.25">
      <c r="A32" s="43" t="s">
        <v>72</v>
      </c>
      <c r="B32" s="60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 t="shared" si="0"/>
        <v>0</v>
      </c>
      <c r="O32" s="40">
        <v>1040</v>
      </c>
      <c r="P32" s="40">
        <v>155</v>
      </c>
      <c r="Q32" s="40">
        <v>359</v>
      </c>
      <c r="R32" s="40">
        <v>2760</v>
      </c>
      <c r="S32" s="41">
        <v>11827</v>
      </c>
      <c r="T32" s="39">
        <f t="shared" si="1"/>
        <v>16141</v>
      </c>
      <c r="U32" s="42">
        <f t="shared" si="2"/>
        <v>16141</v>
      </c>
      <c r="X32" s="6"/>
    </row>
    <row r="33" spans="1:24" s="10" customFormat="1" ht="14.25" customHeight="1" x14ac:dyDescent="0.25">
      <c r="A33" s="43" t="s">
        <v>74</v>
      </c>
      <c r="B33" s="44" t="s">
        <v>75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 t="shared" si="0"/>
        <v>0</v>
      </c>
      <c r="O33" s="40">
        <v>241</v>
      </c>
      <c r="P33" s="40">
        <v>170</v>
      </c>
      <c r="Q33" s="40">
        <v>59</v>
      </c>
      <c r="R33" s="40">
        <v>2056</v>
      </c>
      <c r="S33" s="41">
        <v>131</v>
      </c>
      <c r="T33" s="39">
        <f t="shared" si="1"/>
        <v>2657</v>
      </c>
      <c r="U33" s="42">
        <f t="shared" si="2"/>
        <v>2657</v>
      </c>
      <c r="X33" s="6"/>
    </row>
    <row r="34" spans="1:24" s="10" customFormat="1" ht="14.25" customHeight="1" x14ac:dyDescent="0.25">
      <c r="A34" s="43" t="s">
        <v>76</v>
      </c>
      <c r="B34" s="44" t="s">
        <v>77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 t="shared" si="0"/>
        <v>0</v>
      </c>
      <c r="O34" s="40">
        <v>0</v>
      </c>
      <c r="P34" s="40">
        <v>0</v>
      </c>
      <c r="Q34" s="40">
        <v>0</v>
      </c>
      <c r="R34" s="40">
        <v>0</v>
      </c>
      <c r="S34" s="41">
        <v>0</v>
      </c>
      <c r="T34" s="39">
        <f t="shared" si="1"/>
        <v>0</v>
      </c>
      <c r="U34" s="42">
        <f t="shared" si="2"/>
        <v>0</v>
      </c>
      <c r="X34" s="6"/>
    </row>
    <row r="35" spans="1:24" s="10" customFormat="1" ht="14.25" customHeight="1" x14ac:dyDescent="0.25">
      <c r="A35" s="45" t="s">
        <v>78</v>
      </c>
      <c r="B35" s="61" t="s">
        <v>79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 t="shared" si="0"/>
        <v>0</v>
      </c>
      <c r="O35" s="33">
        <v>0</v>
      </c>
      <c r="P35" s="33">
        <v>0</v>
      </c>
      <c r="Q35" s="33">
        <v>0</v>
      </c>
      <c r="R35" s="33">
        <v>0</v>
      </c>
      <c r="S35" s="34">
        <v>0</v>
      </c>
      <c r="T35" s="32">
        <f t="shared" si="1"/>
        <v>0</v>
      </c>
      <c r="U35" s="35">
        <f t="shared" si="2"/>
        <v>0</v>
      </c>
      <c r="X35" s="6"/>
    </row>
    <row r="36" spans="1:24" s="10" customFormat="1" ht="14.25" customHeight="1" x14ac:dyDescent="0.25">
      <c r="A36" s="45" t="s">
        <v>80</v>
      </c>
      <c r="B36" s="61" t="s">
        <v>81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 t="shared" si="0"/>
        <v>0</v>
      </c>
      <c r="O36" s="33">
        <v>176</v>
      </c>
      <c r="P36" s="33">
        <v>141</v>
      </c>
      <c r="Q36" s="33">
        <v>483</v>
      </c>
      <c r="R36" s="33">
        <v>45</v>
      </c>
      <c r="S36" s="34">
        <v>18</v>
      </c>
      <c r="T36" s="32">
        <f t="shared" si="1"/>
        <v>863</v>
      </c>
      <c r="U36" s="35">
        <f t="shared" si="2"/>
        <v>863</v>
      </c>
      <c r="X36" s="6"/>
    </row>
    <row r="37" spans="1:24" s="10" customFormat="1" ht="14.25" customHeight="1" x14ac:dyDescent="0.25">
      <c r="A37" s="45" t="s">
        <v>82</v>
      </c>
      <c r="B37" s="61" t="s">
        <v>83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 t="shared" si="0"/>
        <v>0</v>
      </c>
      <c r="O37" s="33">
        <v>0</v>
      </c>
      <c r="P37" s="33">
        <v>0</v>
      </c>
      <c r="Q37" s="33">
        <v>0</v>
      </c>
      <c r="R37" s="33">
        <v>0</v>
      </c>
      <c r="S37" s="34">
        <v>0</v>
      </c>
      <c r="T37" s="32">
        <f t="shared" si="1"/>
        <v>0</v>
      </c>
      <c r="U37" s="35">
        <f t="shared" si="2"/>
        <v>0</v>
      </c>
      <c r="X37" s="6"/>
    </row>
    <row r="38" spans="1:24" s="10" customFormat="1" ht="14.25" customHeight="1" x14ac:dyDescent="0.25">
      <c r="A38" s="45" t="s">
        <v>84</v>
      </c>
      <c r="B38" s="61" t="s">
        <v>85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 t="shared" si="0"/>
        <v>0</v>
      </c>
      <c r="O38" s="33">
        <v>0</v>
      </c>
      <c r="P38" s="33">
        <v>0</v>
      </c>
      <c r="Q38" s="33">
        <v>0</v>
      </c>
      <c r="R38" s="33">
        <v>0</v>
      </c>
      <c r="S38" s="34">
        <v>0</v>
      </c>
      <c r="T38" s="32">
        <f t="shared" si="1"/>
        <v>0</v>
      </c>
      <c r="U38" s="35">
        <f t="shared" si="2"/>
        <v>0</v>
      </c>
      <c r="X38" s="6"/>
    </row>
    <row r="39" spans="1:24" s="10" customFormat="1" ht="14.25" customHeight="1" x14ac:dyDescent="0.25">
      <c r="A39" s="45" t="s">
        <v>86</v>
      </c>
      <c r="B39" s="46" t="s">
        <v>87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 t="shared" si="0"/>
        <v>0</v>
      </c>
      <c r="O39" s="33">
        <v>0</v>
      </c>
      <c r="P39" s="33">
        <v>0</v>
      </c>
      <c r="Q39" s="33">
        <v>0</v>
      </c>
      <c r="R39" s="33">
        <v>0</v>
      </c>
      <c r="S39" s="34">
        <v>0</v>
      </c>
      <c r="T39" s="32">
        <f t="shared" si="1"/>
        <v>0</v>
      </c>
      <c r="U39" s="35">
        <f t="shared" si="2"/>
        <v>0</v>
      </c>
      <c r="X39" s="6"/>
    </row>
    <row r="40" spans="1:24" s="10" customFormat="1" ht="14.25" customHeight="1" x14ac:dyDescent="0.25">
      <c r="A40" s="45" t="s">
        <v>88</v>
      </c>
      <c r="B40" s="61" t="s">
        <v>89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 t="shared" si="0"/>
        <v>0</v>
      </c>
      <c r="O40" s="50">
        <v>0</v>
      </c>
      <c r="P40" s="50">
        <v>0</v>
      </c>
      <c r="Q40" s="50">
        <v>0</v>
      </c>
      <c r="R40" s="50">
        <v>0</v>
      </c>
      <c r="S40" s="51">
        <v>0</v>
      </c>
      <c r="T40" s="49">
        <f t="shared" si="1"/>
        <v>0</v>
      </c>
      <c r="U40" s="52">
        <f t="shared" si="2"/>
        <v>0</v>
      </c>
      <c r="X40" s="6"/>
    </row>
    <row r="41" spans="1:24" s="10" customFormat="1" ht="14.25" customHeight="1" x14ac:dyDescent="0.25">
      <c r="A41" s="62" t="s">
        <v>19</v>
      </c>
      <c r="B41" s="63" t="s">
        <v>90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6">
        <f t="shared" si="0"/>
        <v>0</v>
      </c>
      <c r="O41" s="55">
        <v>1216</v>
      </c>
      <c r="P41" s="55">
        <v>296</v>
      </c>
      <c r="Q41" s="55">
        <v>842</v>
      </c>
      <c r="R41" s="55">
        <v>2805</v>
      </c>
      <c r="S41" s="55">
        <v>11845</v>
      </c>
      <c r="T41" s="56">
        <f t="shared" si="1"/>
        <v>17004</v>
      </c>
      <c r="U41" s="57">
        <f t="shared" si="2"/>
        <v>17004</v>
      </c>
      <c r="X41" s="6"/>
    </row>
    <row r="42" spans="1:24" s="10" customFormat="1" ht="14.25" customHeight="1" thickBot="1" x14ac:dyDescent="0.3">
      <c r="A42" s="64" t="s">
        <v>20</v>
      </c>
      <c r="B42" s="65" t="s">
        <v>91</v>
      </c>
      <c r="C42" s="66">
        <f t="shared" ref="C42:U42" si="3">C30+C41</f>
        <v>17735</v>
      </c>
      <c r="D42" s="66">
        <f t="shared" si="3"/>
        <v>44133</v>
      </c>
      <c r="E42" s="66">
        <f t="shared" si="3"/>
        <v>48237</v>
      </c>
      <c r="F42" s="66">
        <f t="shared" si="3"/>
        <v>26634</v>
      </c>
      <c r="G42" s="66">
        <f t="shared" si="3"/>
        <v>33568</v>
      </c>
      <c r="H42" s="66">
        <f t="shared" si="3"/>
        <v>41524</v>
      </c>
      <c r="I42" s="66">
        <f t="shared" si="3"/>
        <v>21601</v>
      </c>
      <c r="J42" s="66">
        <f t="shared" si="3"/>
        <v>38689</v>
      </c>
      <c r="K42" s="66">
        <f t="shared" si="3"/>
        <v>26828</v>
      </c>
      <c r="L42" s="66">
        <f t="shared" si="3"/>
        <v>24506</v>
      </c>
      <c r="M42" s="66">
        <f t="shared" si="3"/>
        <v>45459</v>
      </c>
      <c r="N42" s="66">
        <f t="shared" si="3"/>
        <v>368914</v>
      </c>
      <c r="O42" s="66">
        <f t="shared" si="3"/>
        <v>1216</v>
      </c>
      <c r="P42" s="66">
        <f t="shared" si="3"/>
        <v>296</v>
      </c>
      <c r="Q42" s="66">
        <f t="shared" si="3"/>
        <v>842</v>
      </c>
      <c r="R42" s="66">
        <f t="shared" si="3"/>
        <v>2805</v>
      </c>
      <c r="S42" s="66">
        <f t="shared" si="3"/>
        <v>11845</v>
      </c>
      <c r="T42" s="66">
        <f t="shared" si="3"/>
        <v>17004</v>
      </c>
      <c r="U42" s="67">
        <f t="shared" si="3"/>
        <v>385918</v>
      </c>
      <c r="X42" s="6"/>
    </row>
    <row r="43" spans="1:24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X43" s="6"/>
    </row>
    <row r="44" spans="1:24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X44" s="6"/>
    </row>
    <row r="45" spans="1:24" s="10" customFormat="1" ht="44.1" customHeight="1" x14ac:dyDescent="0.25">
      <c r="A45" s="151"/>
      <c r="B45" s="152"/>
      <c r="C45" s="68" t="str">
        <f t="shared" ref="C45:M45" si="4">C4</f>
        <v>Македонија</v>
      </c>
      <c r="D45" s="68" t="str">
        <f t="shared" si="4"/>
        <v>Триглав</v>
      </c>
      <c r="E45" s="68" t="str">
        <f t="shared" si="4"/>
        <v>Сава</v>
      </c>
      <c r="F45" s="68" t="str">
        <f t="shared" si="4"/>
        <v>Евроинс</v>
      </c>
      <c r="G45" s="68" t="str">
        <f t="shared" si="4"/>
        <v>Винер</v>
      </c>
      <c r="H45" s="68" t="str">
        <f t="shared" si="4"/>
        <v>Еуролинк</v>
      </c>
      <c r="I45" s="68" t="str">
        <f t="shared" si="4"/>
        <v>Граве</v>
      </c>
      <c r="J45" s="68" t="str">
        <f t="shared" si="4"/>
        <v>Уника</v>
      </c>
      <c r="K45" s="68" t="str">
        <f t="shared" si="4"/>
        <v>Осигурителна полиса</v>
      </c>
      <c r="L45" s="68" t="str">
        <f t="shared" si="4"/>
        <v>Халк</v>
      </c>
      <c r="M45" s="68" t="str">
        <f t="shared" si="4"/>
        <v>Кроациа неживот</v>
      </c>
      <c r="N45" s="69"/>
      <c r="O45" s="68" t="str">
        <f>O4</f>
        <v>Кроациа живот</v>
      </c>
      <c r="P45" s="68" t="str">
        <f>P4</f>
        <v>Граве живот</v>
      </c>
      <c r="Q45" s="68" t="str">
        <f>Q4</f>
        <v>Винер живот</v>
      </c>
      <c r="R45" s="68" t="str">
        <f>R4</f>
        <v>Уника живот</v>
      </c>
      <c r="S45" s="68" t="str">
        <f>S4</f>
        <v>Триглав живот</v>
      </c>
      <c r="T45" s="70"/>
      <c r="U45" s="6"/>
      <c r="X45" s="6"/>
    </row>
    <row r="46" spans="1:24" s="10" customFormat="1" ht="17.45" customHeight="1" thickBot="1" x14ac:dyDescent="0.3">
      <c r="A46" s="153" t="s">
        <v>92</v>
      </c>
      <c r="B46" s="154"/>
      <c r="C46" s="71">
        <f t="shared" ref="C46:M46" si="5">IF(($U$30+$U$41)=0,0,(C30+C41)/($U$30+$U$41))</f>
        <v>4.5955358392197304E-2</v>
      </c>
      <c r="D46" s="71">
        <f t="shared" si="5"/>
        <v>0.11435849066381977</v>
      </c>
      <c r="E46" s="71">
        <f t="shared" si="5"/>
        <v>0.12499287413388337</v>
      </c>
      <c r="F46" s="71">
        <f t="shared" si="5"/>
        <v>6.901466114563197E-2</v>
      </c>
      <c r="G46" s="71">
        <f t="shared" si="5"/>
        <v>8.6982208655724785E-2</v>
      </c>
      <c r="H46" s="71">
        <f t="shared" si="5"/>
        <v>0.10759798713716386</v>
      </c>
      <c r="I46" s="71">
        <f t="shared" si="5"/>
        <v>5.5973030540166564E-2</v>
      </c>
      <c r="J46" s="71">
        <f t="shared" si="5"/>
        <v>0.10025186697692255</v>
      </c>
      <c r="K46" s="71">
        <f t="shared" si="5"/>
        <v>6.9517358609860122E-2</v>
      </c>
      <c r="L46" s="71">
        <f t="shared" si="5"/>
        <v>6.3500536383376785E-2</v>
      </c>
      <c r="M46" s="71">
        <f t="shared" si="5"/>
        <v>0.11779445374405961</v>
      </c>
      <c r="N46" s="72"/>
      <c r="O46" s="71">
        <f>IF(($U$30+$U$41)=0,0,(O41)/($U$41))</f>
        <v>7.1512585274053159E-2</v>
      </c>
      <c r="P46" s="71">
        <f t="shared" ref="P46:S46" si="6">IF(($U$30+$U$41)=0,0,(P41)/($U$41))</f>
        <v>1.7407668783815573E-2</v>
      </c>
      <c r="Q46" s="71">
        <f t="shared" si="6"/>
        <v>4.9517760526934837E-2</v>
      </c>
      <c r="R46" s="71">
        <f t="shared" si="6"/>
        <v>0.16496118560338743</v>
      </c>
      <c r="S46" s="71">
        <f t="shared" si="6"/>
        <v>0.696600799811809</v>
      </c>
      <c r="T46" s="70"/>
      <c r="U46" s="6"/>
      <c r="X46" s="6"/>
    </row>
    <row r="47" spans="1:24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X47" s="6"/>
    </row>
    <row r="48" spans="1:24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X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2:12" ht="14.25" customHeight="1" x14ac:dyDescent="0.25"/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2C38-CFA9-4962-9F8B-A6D5B3E4787D}">
  <dimension ref="A1:X59"/>
  <sheetViews>
    <sheetView showGridLines="0" topLeftCell="D1" zoomScale="90" zoomScaleNormal="90" workbookViewId="0">
      <selection activeCell="E19" sqref="E19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8" width="14.28515625" style="9" customWidth="1"/>
    <col min="19" max="21" width="14.28515625" style="6" customWidth="1"/>
    <col min="22" max="23" width="9.140625" style="10" customWidth="1"/>
    <col min="24" max="24" width="9.140625" style="6" customWidth="1"/>
    <col min="25" max="16384" width="9.140625" style="6"/>
  </cols>
  <sheetData>
    <row r="1" spans="1:24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4" s="14" customFormat="1" ht="14.25" customHeight="1" x14ac:dyDescent="0.25">
      <c r="A2" s="15" t="s">
        <v>106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4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4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8" t="s">
        <v>19</v>
      </c>
      <c r="U4" s="19" t="s">
        <v>20</v>
      </c>
      <c r="V4" s="10"/>
      <c r="W4" s="20"/>
      <c r="X4" s="6"/>
    </row>
    <row r="5" spans="1:24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4">
        <v>200</v>
      </c>
      <c r="U5" s="25">
        <v>300</v>
      </c>
      <c r="V5" s="10"/>
      <c r="W5" s="20"/>
      <c r="X5" s="6"/>
    </row>
    <row r="6" spans="1:24" s="8" customFormat="1" ht="14.25" customHeight="1" x14ac:dyDescent="0.25">
      <c r="A6" s="26" t="s">
        <v>21</v>
      </c>
      <c r="B6" s="27" t="s">
        <v>22</v>
      </c>
      <c r="C6" s="28">
        <v>6826</v>
      </c>
      <c r="D6" s="28">
        <v>12415</v>
      </c>
      <c r="E6" s="28">
        <v>3936</v>
      </c>
      <c r="F6" s="28">
        <v>1905</v>
      </c>
      <c r="G6" s="28">
        <v>4718</v>
      </c>
      <c r="H6" s="28">
        <v>15585</v>
      </c>
      <c r="I6" s="28">
        <v>779</v>
      </c>
      <c r="J6" s="28">
        <v>4846</v>
      </c>
      <c r="K6" s="28">
        <v>2123</v>
      </c>
      <c r="L6" s="28">
        <v>14119</v>
      </c>
      <c r="M6" s="28">
        <v>12534</v>
      </c>
      <c r="N6" s="29">
        <f t="shared" ref="N6:N41" si="0">SUM(C6:M6)</f>
        <v>79786</v>
      </c>
      <c r="O6" s="28">
        <v>0</v>
      </c>
      <c r="P6" s="28">
        <v>0</v>
      </c>
      <c r="Q6" s="28">
        <v>0</v>
      </c>
      <c r="R6" s="28">
        <v>0</v>
      </c>
      <c r="S6" s="30">
        <v>0</v>
      </c>
      <c r="T6" s="29">
        <f t="shared" ref="T6:T41" si="1">SUM(O6:S6)</f>
        <v>0</v>
      </c>
      <c r="U6" s="31">
        <f t="shared" ref="U6:U41" si="2">N6+T6</f>
        <v>79786</v>
      </c>
      <c r="V6" s="10"/>
      <c r="W6" s="20"/>
      <c r="X6" s="6"/>
    </row>
    <row r="7" spans="1:24" s="9" customFormat="1" ht="14.25" customHeight="1" x14ac:dyDescent="0.25">
      <c r="A7" s="26" t="s">
        <v>23</v>
      </c>
      <c r="B7" s="27" t="s">
        <v>24</v>
      </c>
      <c r="C7" s="28">
        <v>20943</v>
      </c>
      <c r="D7" s="28">
        <v>24315</v>
      </c>
      <c r="E7" s="28">
        <v>13283</v>
      </c>
      <c r="F7" s="28">
        <v>3750</v>
      </c>
      <c r="G7" s="28">
        <v>776</v>
      </c>
      <c r="H7" s="28">
        <v>31641</v>
      </c>
      <c r="I7" s="28">
        <v>0</v>
      </c>
      <c r="J7" s="28">
        <v>6254</v>
      </c>
      <c r="K7" s="28">
        <v>0</v>
      </c>
      <c r="L7" s="28">
        <v>17684</v>
      </c>
      <c r="M7" s="28">
        <v>41340</v>
      </c>
      <c r="N7" s="32">
        <f t="shared" si="0"/>
        <v>159986</v>
      </c>
      <c r="O7" s="33">
        <v>0</v>
      </c>
      <c r="P7" s="33">
        <v>0</v>
      </c>
      <c r="Q7" s="33">
        <v>0</v>
      </c>
      <c r="R7" s="33">
        <v>0</v>
      </c>
      <c r="S7" s="34">
        <v>0</v>
      </c>
      <c r="T7" s="32">
        <f t="shared" si="1"/>
        <v>0</v>
      </c>
      <c r="U7" s="35">
        <f t="shared" si="2"/>
        <v>159986</v>
      </c>
    </row>
    <row r="8" spans="1:24" s="9" customFormat="1" ht="14.25" customHeight="1" x14ac:dyDescent="0.25">
      <c r="A8" s="26" t="s">
        <v>25</v>
      </c>
      <c r="B8" s="27" t="s">
        <v>26</v>
      </c>
      <c r="C8" s="28">
        <v>9135</v>
      </c>
      <c r="D8" s="28">
        <v>30626</v>
      </c>
      <c r="E8" s="28">
        <v>25932</v>
      </c>
      <c r="F8" s="28">
        <v>7753</v>
      </c>
      <c r="G8" s="28">
        <v>12389</v>
      </c>
      <c r="H8" s="28">
        <v>12547</v>
      </c>
      <c r="I8" s="28">
        <v>2232</v>
      </c>
      <c r="J8" s="28">
        <v>8028</v>
      </c>
      <c r="K8" s="28">
        <v>12768</v>
      </c>
      <c r="L8" s="28">
        <v>13549</v>
      </c>
      <c r="M8" s="28">
        <v>12612</v>
      </c>
      <c r="N8" s="32">
        <f t="shared" si="0"/>
        <v>147571</v>
      </c>
      <c r="O8" s="33">
        <v>0</v>
      </c>
      <c r="P8" s="33">
        <v>0</v>
      </c>
      <c r="Q8" s="33">
        <v>0</v>
      </c>
      <c r="R8" s="33">
        <v>0</v>
      </c>
      <c r="S8" s="34">
        <v>0</v>
      </c>
      <c r="T8" s="32">
        <f t="shared" si="1"/>
        <v>0</v>
      </c>
      <c r="U8" s="35">
        <f t="shared" si="2"/>
        <v>147571</v>
      </c>
    </row>
    <row r="9" spans="1:24" s="9" customFormat="1" ht="14.25" customHeight="1" x14ac:dyDescent="0.25">
      <c r="A9" s="26" t="s">
        <v>27</v>
      </c>
      <c r="B9" s="27" t="s">
        <v>28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 t="shared" si="0"/>
        <v>0</v>
      </c>
      <c r="O9" s="33">
        <v>0</v>
      </c>
      <c r="P9" s="33">
        <v>0</v>
      </c>
      <c r="Q9" s="33">
        <v>0</v>
      </c>
      <c r="R9" s="33">
        <v>0</v>
      </c>
      <c r="S9" s="34">
        <v>0</v>
      </c>
      <c r="T9" s="32">
        <f t="shared" si="1"/>
        <v>0</v>
      </c>
      <c r="U9" s="35">
        <f t="shared" si="2"/>
        <v>0</v>
      </c>
    </row>
    <row r="10" spans="1:24" s="9" customFormat="1" ht="14.25" customHeight="1" x14ac:dyDescent="0.25">
      <c r="A10" s="26" t="s">
        <v>29</v>
      </c>
      <c r="B10" s="27" t="s">
        <v>30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32">
        <f t="shared" si="0"/>
        <v>0</v>
      </c>
      <c r="O10" s="33">
        <v>0</v>
      </c>
      <c r="P10" s="33">
        <v>0</v>
      </c>
      <c r="Q10" s="33">
        <v>0</v>
      </c>
      <c r="R10" s="33">
        <v>0</v>
      </c>
      <c r="S10" s="34">
        <v>0</v>
      </c>
      <c r="T10" s="32">
        <f t="shared" si="1"/>
        <v>0</v>
      </c>
      <c r="U10" s="35">
        <f t="shared" si="2"/>
        <v>0</v>
      </c>
    </row>
    <row r="11" spans="1:24" s="9" customFormat="1" ht="14.25" customHeight="1" x14ac:dyDescent="0.25">
      <c r="A11" s="26" t="s">
        <v>31</v>
      </c>
      <c r="B11" s="27" t="s">
        <v>32</v>
      </c>
      <c r="C11" s="28">
        <v>0</v>
      </c>
      <c r="D11" s="28">
        <v>0</v>
      </c>
      <c r="E11" s="28">
        <v>0</v>
      </c>
      <c r="F11" s="28">
        <v>0</v>
      </c>
      <c r="G11" s="28">
        <v>2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32">
        <f t="shared" si="0"/>
        <v>2</v>
      </c>
      <c r="O11" s="33">
        <v>0</v>
      </c>
      <c r="P11" s="33">
        <v>0</v>
      </c>
      <c r="Q11" s="33">
        <v>0</v>
      </c>
      <c r="R11" s="33">
        <v>0</v>
      </c>
      <c r="S11" s="34">
        <v>0</v>
      </c>
      <c r="T11" s="32">
        <f t="shared" si="1"/>
        <v>0</v>
      </c>
      <c r="U11" s="35">
        <f t="shared" si="2"/>
        <v>2</v>
      </c>
    </row>
    <row r="12" spans="1:24" s="9" customFormat="1" ht="14.25" customHeight="1" x14ac:dyDescent="0.25">
      <c r="A12" s="26" t="s">
        <v>33</v>
      </c>
      <c r="B12" s="27" t="s">
        <v>34</v>
      </c>
      <c r="C12" s="28">
        <v>21</v>
      </c>
      <c r="D12" s="28">
        <v>0</v>
      </c>
      <c r="E12" s="28">
        <v>0</v>
      </c>
      <c r="F12" s="28">
        <v>54</v>
      </c>
      <c r="G12" s="28">
        <v>1071</v>
      </c>
      <c r="H12" s="28">
        <v>206</v>
      </c>
      <c r="I12" s="28">
        <v>0</v>
      </c>
      <c r="J12" s="28">
        <v>1</v>
      </c>
      <c r="K12" s="28">
        <v>0</v>
      </c>
      <c r="L12" s="28">
        <v>0</v>
      </c>
      <c r="M12" s="28">
        <v>183</v>
      </c>
      <c r="N12" s="32">
        <f t="shared" si="0"/>
        <v>1536</v>
      </c>
      <c r="O12" s="33">
        <v>0</v>
      </c>
      <c r="P12" s="33">
        <v>0</v>
      </c>
      <c r="Q12" s="33">
        <v>0</v>
      </c>
      <c r="R12" s="33">
        <v>0</v>
      </c>
      <c r="S12" s="34">
        <v>0</v>
      </c>
      <c r="T12" s="32">
        <f t="shared" si="1"/>
        <v>0</v>
      </c>
      <c r="U12" s="35">
        <f t="shared" si="2"/>
        <v>1536</v>
      </c>
    </row>
    <row r="13" spans="1:24" s="9" customFormat="1" ht="14.25" customHeight="1" x14ac:dyDescent="0.25">
      <c r="A13" s="26" t="s">
        <v>35</v>
      </c>
      <c r="B13" s="27" t="s">
        <v>36</v>
      </c>
      <c r="C13" s="28">
        <v>6394</v>
      </c>
      <c r="D13" s="28">
        <v>1031</v>
      </c>
      <c r="E13" s="28">
        <v>1389</v>
      </c>
      <c r="F13" s="28">
        <v>558</v>
      </c>
      <c r="G13" s="28">
        <v>75</v>
      </c>
      <c r="H13" s="28">
        <v>2829</v>
      </c>
      <c r="I13" s="28">
        <v>15</v>
      </c>
      <c r="J13" s="28">
        <v>2042</v>
      </c>
      <c r="K13" s="28">
        <v>739</v>
      </c>
      <c r="L13" s="28">
        <v>114</v>
      </c>
      <c r="M13" s="28">
        <v>77296</v>
      </c>
      <c r="N13" s="32">
        <f t="shared" si="0"/>
        <v>92482</v>
      </c>
      <c r="O13" s="33">
        <v>0</v>
      </c>
      <c r="P13" s="33">
        <v>0</v>
      </c>
      <c r="Q13" s="33">
        <v>0</v>
      </c>
      <c r="R13" s="33">
        <v>0</v>
      </c>
      <c r="S13" s="34">
        <v>0</v>
      </c>
      <c r="T13" s="32">
        <f t="shared" si="1"/>
        <v>0</v>
      </c>
      <c r="U13" s="35">
        <f t="shared" si="2"/>
        <v>92482</v>
      </c>
    </row>
    <row r="14" spans="1:24" s="9" customFormat="1" ht="14.25" customHeight="1" x14ac:dyDescent="0.25">
      <c r="A14" s="26" t="s">
        <v>37</v>
      </c>
      <c r="B14" s="27" t="s">
        <v>38</v>
      </c>
      <c r="C14" s="28">
        <v>37522</v>
      </c>
      <c r="D14" s="28">
        <v>7045</v>
      </c>
      <c r="E14" s="28">
        <v>17805</v>
      </c>
      <c r="F14" s="28">
        <v>8612</v>
      </c>
      <c r="G14" s="28">
        <v>2615</v>
      </c>
      <c r="H14" s="28">
        <v>3153</v>
      </c>
      <c r="I14" s="28">
        <v>9</v>
      </c>
      <c r="J14" s="28">
        <v>28386</v>
      </c>
      <c r="K14" s="28">
        <v>1889</v>
      </c>
      <c r="L14" s="28">
        <v>3495</v>
      </c>
      <c r="M14" s="28">
        <v>4287</v>
      </c>
      <c r="N14" s="32">
        <f t="shared" si="0"/>
        <v>114818</v>
      </c>
      <c r="O14" s="33">
        <v>0</v>
      </c>
      <c r="P14" s="33">
        <v>0</v>
      </c>
      <c r="Q14" s="33">
        <v>0</v>
      </c>
      <c r="R14" s="33">
        <v>0</v>
      </c>
      <c r="S14" s="34">
        <v>0</v>
      </c>
      <c r="T14" s="32">
        <f t="shared" si="1"/>
        <v>0</v>
      </c>
      <c r="U14" s="35">
        <f t="shared" si="2"/>
        <v>114818</v>
      </c>
    </row>
    <row r="15" spans="1:24" s="9" customFormat="1" ht="14.25" customHeight="1" x14ac:dyDescent="0.25">
      <c r="A15" s="26" t="s">
        <v>39</v>
      </c>
      <c r="B15" s="27" t="s">
        <v>40</v>
      </c>
      <c r="C15" s="28">
        <v>43917</v>
      </c>
      <c r="D15" s="28">
        <v>8075</v>
      </c>
      <c r="E15" s="28">
        <v>19193</v>
      </c>
      <c r="F15" s="28">
        <v>9170</v>
      </c>
      <c r="G15" s="28">
        <v>2690</v>
      </c>
      <c r="H15" s="28">
        <v>5982</v>
      </c>
      <c r="I15" s="28">
        <v>24</v>
      </c>
      <c r="J15" s="28">
        <v>30428</v>
      </c>
      <c r="K15" s="28">
        <v>2628</v>
      </c>
      <c r="L15" s="28">
        <v>3609</v>
      </c>
      <c r="M15" s="28">
        <v>81583</v>
      </c>
      <c r="N15" s="32">
        <f t="shared" si="0"/>
        <v>207299</v>
      </c>
      <c r="O15" s="33">
        <v>0</v>
      </c>
      <c r="P15" s="33">
        <v>0</v>
      </c>
      <c r="Q15" s="33">
        <v>0</v>
      </c>
      <c r="R15" s="33">
        <v>0</v>
      </c>
      <c r="S15" s="34">
        <v>0</v>
      </c>
      <c r="T15" s="32">
        <f t="shared" si="1"/>
        <v>0</v>
      </c>
      <c r="U15" s="35">
        <f t="shared" si="2"/>
        <v>207299</v>
      </c>
    </row>
    <row r="16" spans="1:24" s="9" customFormat="1" ht="14.25" customHeight="1" x14ac:dyDescent="0.25">
      <c r="A16" s="36" t="s">
        <v>41</v>
      </c>
      <c r="B16" s="37" t="s">
        <v>42</v>
      </c>
      <c r="C16" s="38">
        <v>790</v>
      </c>
      <c r="D16" s="38">
        <v>3097</v>
      </c>
      <c r="E16" s="38">
        <v>13392</v>
      </c>
      <c r="F16" s="38">
        <v>4063</v>
      </c>
      <c r="G16" s="38">
        <v>262</v>
      </c>
      <c r="H16" s="38">
        <v>2911</v>
      </c>
      <c r="I16" s="38">
        <v>15</v>
      </c>
      <c r="J16" s="38">
        <v>728</v>
      </c>
      <c r="K16" s="38">
        <v>1716</v>
      </c>
      <c r="L16" s="38">
        <v>627</v>
      </c>
      <c r="M16" s="38">
        <v>1045</v>
      </c>
      <c r="N16" s="39">
        <f t="shared" si="0"/>
        <v>28646</v>
      </c>
      <c r="O16" s="40">
        <v>0</v>
      </c>
      <c r="P16" s="40">
        <v>0</v>
      </c>
      <c r="Q16" s="40">
        <v>0</v>
      </c>
      <c r="R16" s="40">
        <v>0</v>
      </c>
      <c r="S16" s="41">
        <v>0</v>
      </c>
      <c r="T16" s="39">
        <f t="shared" si="1"/>
        <v>0</v>
      </c>
      <c r="U16" s="42">
        <f t="shared" si="2"/>
        <v>28646</v>
      </c>
    </row>
    <row r="17" spans="1:24" s="10" customFormat="1" ht="14.25" customHeight="1" x14ac:dyDescent="0.25">
      <c r="A17" s="43" t="s">
        <v>43</v>
      </c>
      <c r="B17" s="44" t="s">
        <v>44</v>
      </c>
      <c r="C17" s="38">
        <v>43126</v>
      </c>
      <c r="D17" s="38">
        <v>4978</v>
      </c>
      <c r="E17" s="38">
        <v>5801</v>
      </c>
      <c r="F17" s="38">
        <v>5107</v>
      </c>
      <c r="G17" s="38">
        <v>2428</v>
      </c>
      <c r="H17" s="38">
        <v>3071</v>
      </c>
      <c r="I17" s="38">
        <v>9</v>
      </c>
      <c r="J17" s="38">
        <v>29700</v>
      </c>
      <c r="K17" s="38">
        <v>912</v>
      </c>
      <c r="L17" s="38">
        <v>2983</v>
      </c>
      <c r="M17" s="38">
        <v>80538</v>
      </c>
      <c r="N17" s="39">
        <f t="shared" si="0"/>
        <v>178653</v>
      </c>
      <c r="O17" s="40">
        <v>0</v>
      </c>
      <c r="P17" s="40">
        <v>0</v>
      </c>
      <c r="Q17" s="40">
        <v>0</v>
      </c>
      <c r="R17" s="40">
        <v>0</v>
      </c>
      <c r="S17" s="41">
        <v>0</v>
      </c>
      <c r="T17" s="39">
        <f t="shared" si="1"/>
        <v>0</v>
      </c>
      <c r="U17" s="42">
        <f t="shared" si="2"/>
        <v>178653</v>
      </c>
      <c r="X17" s="6"/>
    </row>
    <row r="18" spans="1:24" s="10" customFormat="1" ht="14.25" customHeight="1" x14ac:dyDescent="0.25">
      <c r="A18" s="45" t="s">
        <v>45</v>
      </c>
      <c r="B18" s="46" t="s">
        <v>46</v>
      </c>
      <c r="C18" s="28">
        <v>36055</v>
      </c>
      <c r="D18" s="28">
        <v>58346</v>
      </c>
      <c r="E18" s="28">
        <v>41901</v>
      </c>
      <c r="F18" s="28">
        <v>37941</v>
      </c>
      <c r="G18" s="28">
        <v>72661</v>
      </c>
      <c r="H18" s="28">
        <v>35491</v>
      </c>
      <c r="I18" s="28">
        <v>31924</v>
      </c>
      <c r="J18" s="28">
        <v>68399</v>
      </c>
      <c r="K18" s="28">
        <v>40683</v>
      </c>
      <c r="L18" s="28">
        <v>55421</v>
      </c>
      <c r="M18" s="28">
        <v>48435</v>
      </c>
      <c r="N18" s="32">
        <f t="shared" si="0"/>
        <v>527257</v>
      </c>
      <c r="O18" s="33">
        <v>0</v>
      </c>
      <c r="P18" s="33">
        <v>0</v>
      </c>
      <c r="Q18" s="33">
        <v>0</v>
      </c>
      <c r="R18" s="33">
        <v>0</v>
      </c>
      <c r="S18" s="34">
        <v>0</v>
      </c>
      <c r="T18" s="32">
        <f t="shared" si="1"/>
        <v>0</v>
      </c>
      <c r="U18" s="35">
        <f t="shared" si="2"/>
        <v>527257</v>
      </c>
      <c r="X18" s="6"/>
    </row>
    <row r="19" spans="1:24" s="10" customFormat="1" ht="14.25" customHeight="1" x14ac:dyDescent="0.25">
      <c r="A19" s="43" t="s">
        <v>47</v>
      </c>
      <c r="B19" s="44" t="s">
        <v>48</v>
      </c>
      <c r="C19" s="38">
        <v>31787</v>
      </c>
      <c r="D19" s="38">
        <v>47389</v>
      </c>
      <c r="E19" s="38">
        <v>34145</v>
      </c>
      <c r="F19" s="38">
        <v>32821</v>
      </c>
      <c r="G19" s="38">
        <v>70528</v>
      </c>
      <c r="H19" s="38">
        <v>30263</v>
      </c>
      <c r="I19" s="38">
        <v>28458</v>
      </c>
      <c r="J19" s="38">
        <v>63112</v>
      </c>
      <c r="K19" s="38">
        <v>33344</v>
      </c>
      <c r="L19" s="38">
        <v>39275</v>
      </c>
      <c r="M19" s="38">
        <v>40629</v>
      </c>
      <c r="N19" s="39">
        <f t="shared" si="0"/>
        <v>451751</v>
      </c>
      <c r="O19" s="40">
        <v>0</v>
      </c>
      <c r="P19" s="40">
        <v>0</v>
      </c>
      <c r="Q19" s="40">
        <v>0</v>
      </c>
      <c r="R19" s="40">
        <v>0</v>
      </c>
      <c r="S19" s="41">
        <v>0</v>
      </c>
      <c r="T19" s="39">
        <f t="shared" si="1"/>
        <v>0</v>
      </c>
      <c r="U19" s="42">
        <f t="shared" si="2"/>
        <v>451751</v>
      </c>
      <c r="X19" s="6"/>
    </row>
    <row r="20" spans="1:24" s="10" customFormat="1" ht="14.25" customHeight="1" x14ac:dyDescent="0.25">
      <c r="A20" s="43" t="s">
        <v>49</v>
      </c>
      <c r="B20" s="44" t="s">
        <v>50</v>
      </c>
      <c r="C20" s="38">
        <v>2500</v>
      </c>
      <c r="D20" s="38">
        <v>10942</v>
      </c>
      <c r="E20" s="38">
        <v>7128</v>
      </c>
      <c r="F20" s="38">
        <v>3653</v>
      </c>
      <c r="G20" s="38">
        <v>1927</v>
      </c>
      <c r="H20" s="38">
        <v>4689</v>
      </c>
      <c r="I20" s="38">
        <v>3466</v>
      </c>
      <c r="J20" s="38">
        <v>5287</v>
      </c>
      <c r="K20" s="38">
        <v>6772</v>
      </c>
      <c r="L20" s="38">
        <v>15485</v>
      </c>
      <c r="M20" s="38">
        <v>7561</v>
      </c>
      <c r="N20" s="39">
        <f t="shared" si="0"/>
        <v>69410</v>
      </c>
      <c r="O20" s="40">
        <v>0</v>
      </c>
      <c r="P20" s="40">
        <v>0</v>
      </c>
      <c r="Q20" s="40">
        <v>0</v>
      </c>
      <c r="R20" s="40">
        <v>0</v>
      </c>
      <c r="S20" s="41">
        <v>0</v>
      </c>
      <c r="T20" s="39">
        <f t="shared" si="1"/>
        <v>0</v>
      </c>
      <c r="U20" s="42">
        <f t="shared" si="2"/>
        <v>69410</v>
      </c>
      <c r="X20" s="6"/>
    </row>
    <row r="21" spans="1:24" s="10" customFormat="1" ht="14.25" customHeight="1" x14ac:dyDescent="0.25">
      <c r="A21" s="43" t="s">
        <v>51</v>
      </c>
      <c r="B21" s="44" t="s">
        <v>52</v>
      </c>
      <c r="C21" s="38">
        <v>142</v>
      </c>
      <c r="D21" s="38">
        <v>0</v>
      </c>
      <c r="E21" s="38">
        <v>0</v>
      </c>
      <c r="F21" s="38">
        <v>450</v>
      </c>
      <c r="G21" s="38">
        <v>0</v>
      </c>
      <c r="H21" s="38">
        <v>363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9">
        <f t="shared" si="0"/>
        <v>955</v>
      </c>
      <c r="O21" s="40">
        <v>0</v>
      </c>
      <c r="P21" s="40">
        <v>0</v>
      </c>
      <c r="Q21" s="40">
        <v>0</v>
      </c>
      <c r="R21" s="40">
        <v>0</v>
      </c>
      <c r="S21" s="41">
        <v>0</v>
      </c>
      <c r="T21" s="39">
        <f t="shared" si="1"/>
        <v>0</v>
      </c>
      <c r="U21" s="42">
        <f t="shared" si="2"/>
        <v>955</v>
      </c>
      <c r="X21" s="6"/>
    </row>
    <row r="22" spans="1:24" s="10" customFormat="1" ht="14.25" customHeight="1" x14ac:dyDescent="0.25">
      <c r="A22" s="45" t="s">
        <v>53</v>
      </c>
      <c r="B22" s="46" t="s">
        <v>54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32">
        <f t="shared" si="0"/>
        <v>0</v>
      </c>
      <c r="O22" s="33">
        <v>0</v>
      </c>
      <c r="P22" s="33">
        <v>0</v>
      </c>
      <c r="Q22" s="33">
        <v>0</v>
      </c>
      <c r="R22" s="33">
        <v>0</v>
      </c>
      <c r="S22" s="34">
        <v>0</v>
      </c>
      <c r="T22" s="32">
        <f t="shared" si="1"/>
        <v>0</v>
      </c>
      <c r="U22" s="35">
        <f t="shared" si="2"/>
        <v>0</v>
      </c>
      <c r="X22" s="6"/>
    </row>
    <row r="23" spans="1:24" s="10" customFormat="1" ht="14.25" customHeight="1" x14ac:dyDescent="0.25">
      <c r="A23" s="45" t="s">
        <v>55</v>
      </c>
      <c r="B23" s="46" t="s">
        <v>56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2">
        <f t="shared" si="0"/>
        <v>0</v>
      </c>
      <c r="O23" s="33">
        <v>0</v>
      </c>
      <c r="P23" s="33">
        <v>0</v>
      </c>
      <c r="Q23" s="33">
        <v>0</v>
      </c>
      <c r="R23" s="33">
        <v>0</v>
      </c>
      <c r="S23" s="34">
        <v>0</v>
      </c>
      <c r="T23" s="32">
        <f t="shared" si="1"/>
        <v>0</v>
      </c>
      <c r="U23" s="35">
        <f t="shared" si="2"/>
        <v>0</v>
      </c>
      <c r="X23" s="6"/>
    </row>
    <row r="24" spans="1:24" s="10" customFormat="1" ht="14.25" customHeight="1" x14ac:dyDescent="0.25">
      <c r="A24" s="45" t="s">
        <v>57</v>
      </c>
      <c r="B24" s="46" t="s">
        <v>58</v>
      </c>
      <c r="C24" s="28">
        <v>2241</v>
      </c>
      <c r="D24" s="28">
        <v>0</v>
      </c>
      <c r="E24" s="28">
        <v>1029</v>
      </c>
      <c r="F24" s="28">
        <v>138</v>
      </c>
      <c r="G24" s="28">
        <v>334</v>
      </c>
      <c r="H24" s="28">
        <v>128</v>
      </c>
      <c r="I24" s="28">
        <v>0</v>
      </c>
      <c r="J24" s="28">
        <v>2078</v>
      </c>
      <c r="K24" s="28">
        <v>279</v>
      </c>
      <c r="L24" s="28">
        <v>0</v>
      </c>
      <c r="M24" s="28">
        <v>112</v>
      </c>
      <c r="N24" s="32">
        <f t="shared" si="0"/>
        <v>6339</v>
      </c>
      <c r="O24" s="33">
        <v>0</v>
      </c>
      <c r="P24" s="33">
        <v>0</v>
      </c>
      <c r="Q24" s="33">
        <v>0</v>
      </c>
      <c r="R24" s="33">
        <v>0</v>
      </c>
      <c r="S24" s="34">
        <v>0</v>
      </c>
      <c r="T24" s="32">
        <f t="shared" si="1"/>
        <v>0</v>
      </c>
      <c r="U24" s="35">
        <f t="shared" si="2"/>
        <v>6339</v>
      </c>
      <c r="X24" s="6"/>
    </row>
    <row r="25" spans="1:24" s="10" customFormat="1" ht="14.25" customHeight="1" x14ac:dyDescent="0.25">
      <c r="A25" s="45" t="s">
        <v>59</v>
      </c>
      <c r="B25" s="46" t="s">
        <v>60</v>
      </c>
      <c r="C25" s="28">
        <v>0</v>
      </c>
      <c r="D25" s="28">
        <v>84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32">
        <f t="shared" si="0"/>
        <v>84</v>
      </c>
      <c r="O25" s="33">
        <v>0</v>
      </c>
      <c r="P25" s="33">
        <v>0</v>
      </c>
      <c r="Q25" s="33">
        <v>0</v>
      </c>
      <c r="R25" s="33">
        <v>0</v>
      </c>
      <c r="S25" s="34">
        <v>0</v>
      </c>
      <c r="T25" s="32">
        <f t="shared" si="1"/>
        <v>0</v>
      </c>
      <c r="U25" s="35">
        <f t="shared" si="2"/>
        <v>84</v>
      </c>
      <c r="X25" s="6"/>
    </row>
    <row r="26" spans="1:24" s="10" customFormat="1" ht="14.25" customHeight="1" x14ac:dyDescent="0.25">
      <c r="A26" s="45" t="s">
        <v>61</v>
      </c>
      <c r="B26" s="46" t="s">
        <v>62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32">
        <f t="shared" si="0"/>
        <v>0</v>
      </c>
      <c r="O26" s="33">
        <v>0</v>
      </c>
      <c r="P26" s="33">
        <v>0</v>
      </c>
      <c r="Q26" s="33">
        <v>0</v>
      </c>
      <c r="R26" s="33">
        <v>0</v>
      </c>
      <c r="S26" s="34">
        <v>0</v>
      </c>
      <c r="T26" s="32">
        <f t="shared" si="1"/>
        <v>0</v>
      </c>
      <c r="U26" s="35">
        <f t="shared" si="2"/>
        <v>0</v>
      </c>
      <c r="X26" s="6"/>
    </row>
    <row r="27" spans="1:24" s="10" customFormat="1" ht="14.25" customHeight="1" x14ac:dyDescent="0.25">
      <c r="A27" s="45" t="s">
        <v>63</v>
      </c>
      <c r="B27" s="46" t="s">
        <v>64</v>
      </c>
      <c r="C27" s="28">
        <v>9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32">
        <f t="shared" si="0"/>
        <v>9</v>
      </c>
      <c r="O27" s="33">
        <v>0</v>
      </c>
      <c r="P27" s="33">
        <v>0</v>
      </c>
      <c r="Q27" s="33">
        <v>0</v>
      </c>
      <c r="R27" s="33">
        <v>0</v>
      </c>
      <c r="S27" s="34">
        <v>0</v>
      </c>
      <c r="T27" s="32">
        <f t="shared" si="1"/>
        <v>0</v>
      </c>
      <c r="U27" s="35">
        <f t="shared" si="2"/>
        <v>9</v>
      </c>
      <c r="X27" s="6"/>
    </row>
    <row r="28" spans="1:24" s="10" customFormat="1" ht="14.25" customHeight="1" x14ac:dyDescent="0.25">
      <c r="A28" s="45" t="s">
        <v>65</v>
      </c>
      <c r="B28" s="46" t="s">
        <v>66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2">
        <f t="shared" si="0"/>
        <v>0</v>
      </c>
      <c r="O28" s="33">
        <v>0</v>
      </c>
      <c r="P28" s="33">
        <v>0</v>
      </c>
      <c r="Q28" s="33">
        <v>0</v>
      </c>
      <c r="R28" s="33">
        <v>0</v>
      </c>
      <c r="S28" s="34">
        <v>0</v>
      </c>
      <c r="T28" s="32">
        <f t="shared" si="1"/>
        <v>0</v>
      </c>
      <c r="U28" s="35">
        <f t="shared" si="2"/>
        <v>0</v>
      </c>
      <c r="X28" s="6"/>
    </row>
    <row r="29" spans="1:24" s="10" customFormat="1" ht="14.25" customHeight="1" x14ac:dyDescent="0.25">
      <c r="A29" s="47" t="s">
        <v>67</v>
      </c>
      <c r="B29" s="48" t="s">
        <v>68</v>
      </c>
      <c r="C29" s="28">
        <v>683</v>
      </c>
      <c r="D29" s="28">
        <v>6364</v>
      </c>
      <c r="E29" s="28">
        <v>4603</v>
      </c>
      <c r="F29" s="28">
        <v>689</v>
      </c>
      <c r="G29" s="28">
        <v>807</v>
      </c>
      <c r="H29" s="28">
        <v>3913</v>
      </c>
      <c r="I29" s="28">
        <v>1076</v>
      </c>
      <c r="J29" s="28">
        <v>1027</v>
      </c>
      <c r="K29" s="28">
        <v>825</v>
      </c>
      <c r="L29" s="28">
        <v>269</v>
      </c>
      <c r="M29" s="28">
        <v>936</v>
      </c>
      <c r="N29" s="49">
        <f t="shared" si="0"/>
        <v>21192</v>
      </c>
      <c r="O29" s="50">
        <v>0</v>
      </c>
      <c r="P29" s="50">
        <v>0</v>
      </c>
      <c r="Q29" s="50">
        <v>0</v>
      </c>
      <c r="R29" s="50">
        <v>0</v>
      </c>
      <c r="S29" s="51">
        <v>0</v>
      </c>
      <c r="T29" s="49">
        <f t="shared" si="1"/>
        <v>0</v>
      </c>
      <c r="U29" s="52">
        <f t="shared" si="2"/>
        <v>21192</v>
      </c>
      <c r="X29" s="6"/>
    </row>
    <row r="30" spans="1:24" s="10" customFormat="1" ht="14.25" customHeight="1" x14ac:dyDescent="0.25">
      <c r="A30" s="53" t="s">
        <v>13</v>
      </c>
      <c r="B30" s="54" t="s">
        <v>69</v>
      </c>
      <c r="C30" s="55">
        <f t="shared" ref="C30:M30" si="3">SUM(C6:C14)+C18+SUM(C22:C29)</f>
        <v>119829</v>
      </c>
      <c r="D30" s="55">
        <f t="shared" si="3"/>
        <v>140226</v>
      </c>
      <c r="E30" s="55">
        <f t="shared" si="3"/>
        <v>109878</v>
      </c>
      <c r="F30" s="55">
        <f t="shared" si="3"/>
        <v>61400</v>
      </c>
      <c r="G30" s="55">
        <f t="shared" si="3"/>
        <v>95448</v>
      </c>
      <c r="H30" s="55">
        <f t="shared" si="3"/>
        <v>105493</v>
      </c>
      <c r="I30" s="55">
        <f t="shared" si="3"/>
        <v>36035</v>
      </c>
      <c r="J30" s="55">
        <f t="shared" si="3"/>
        <v>121061</v>
      </c>
      <c r="K30" s="55">
        <f t="shared" si="3"/>
        <v>59306</v>
      </c>
      <c r="L30" s="55">
        <f t="shared" si="3"/>
        <v>104651</v>
      </c>
      <c r="M30" s="55">
        <f t="shared" si="3"/>
        <v>197735</v>
      </c>
      <c r="N30" s="56">
        <f t="shared" si="0"/>
        <v>1151062</v>
      </c>
      <c r="O30" s="55">
        <f>SUM(O6:O14)+O18+SUM(O22:O29)</f>
        <v>0</v>
      </c>
      <c r="P30" s="55">
        <f>SUM(P6:P14)+P18+SUM(P22:P29)</f>
        <v>0</v>
      </c>
      <c r="Q30" s="55">
        <f>SUM(Q6:Q14)+Q18+SUM(Q22:Q29)</f>
        <v>0</v>
      </c>
      <c r="R30" s="55">
        <f>SUM(R6:R14)+R18+SUM(R22:R29)</f>
        <v>0</v>
      </c>
      <c r="S30" s="55">
        <f>SUM(S6:S14)+S18+SUM(S22:S29)</f>
        <v>0</v>
      </c>
      <c r="T30" s="56">
        <f t="shared" si="1"/>
        <v>0</v>
      </c>
      <c r="U30" s="57">
        <f t="shared" si="2"/>
        <v>1151062</v>
      </c>
      <c r="X30" s="6"/>
    </row>
    <row r="31" spans="1:24" s="10" customFormat="1" ht="14.25" customHeight="1" x14ac:dyDescent="0.25">
      <c r="A31" s="58" t="s">
        <v>70</v>
      </c>
      <c r="B31" s="59" t="s">
        <v>71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 t="shared" si="0"/>
        <v>0</v>
      </c>
      <c r="O31" s="28">
        <v>68157</v>
      </c>
      <c r="P31" s="28">
        <v>40185</v>
      </c>
      <c r="Q31" s="28">
        <v>16463</v>
      </c>
      <c r="R31" s="28">
        <v>6597</v>
      </c>
      <c r="S31" s="30">
        <v>51897</v>
      </c>
      <c r="T31" s="29">
        <f t="shared" si="1"/>
        <v>183299</v>
      </c>
      <c r="U31" s="31">
        <f t="shared" si="2"/>
        <v>183299</v>
      </c>
      <c r="X31" s="6"/>
    </row>
    <row r="32" spans="1:24" s="10" customFormat="1" ht="14.25" customHeight="1" x14ac:dyDescent="0.25">
      <c r="A32" s="43" t="s">
        <v>72</v>
      </c>
      <c r="B32" s="60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 t="shared" si="0"/>
        <v>0</v>
      </c>
      <c r="O32" s="40">
        <v>65728</v>
      </c>
      <c r="P32" s="40">
        <v>36951</v>
      </c>
      <c r="Q32" s="40">
        <v>16134</v>
      </c>
      <c r="R32" s="40">
        <v>6077</v>
      </c>
      <c r="S32" s="41">
        <v>51834</v>
      </c>
      <c r="T32" s="39">
        <f t="shared" si="1"/>
        <v>176724</v>
      </c>
      <c r="U32" s="42">
        <f t="shared" si="2"/>
        <v>176724</v>
      </c>
      <c r="X32" s="6"/>
    </row>
    <row r="33" spans="1:24" s="10" customFormat="1" ht="14.25" customHeight="1" x14ac:dyDescent="0.25">
      <c r="A33" s="43" t="s">
        <v>74</v>
      </c>
      <c r="B33" s="44" t="s">
        <v>75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 t="shared" si="0"/>
        <v>0</v>
      </c>
      <c r="O33" s="40">
        <v>2346</v>
      </c>
      <c r="P33" s="40">
        <v>3234</v>
      </c>
      <c r="Q33" s="40">
        <v>282</v>
      </c>
      <c r="R33" s="40">
        <v>520</v>
      </c>
      <c r="S33" s="41">
        <v>63</v>
      </c>
      <c r="T33" s="39">
        <f t="shared" si="1"/>
        <v>6445</v>
      </c>
      <c r="U33" s="42">
        <f t="shared" si="2"/>
        <v>6445</v>
      </c>
      <c r="X33" s="6"/>
    </row>
    <row r="34" spans="1:24" s="10" customFormat="1" ht="14.25" customHeight="1" x14ac:dyDescent="0.25">
      <c r="A34" s="43" t="s">
        <v>76</v>
      </c>
      <c r="B34" s="44" t="s">
        <v>77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 t="shared" si="0"/>
        <v>0</v>
      </c>
      <c r="O34" s="40">
        <v>83</v>
      </c>
      <c r="P34" s="40">
        <v>0</v>
      </c>
      <c r="Q34" s="40">
        <v>47</v>
      </c>
      <c r="R34" s="40">
        <v>0</v>
      </c>
      <c r="S34" s="41">
        <v>0</v>
      </c>
      <c r="T34" s="39">
        <f t="shared" si="1"/>
        <v>130</v>
      </c>
      <c r="U34" s="42">
        <f t="shared" si="2"/>
        <v>130</v>
      </c>
      <c r="X34" s="6"/>
    </row>
    <row r="35" spans="1:24" s="10" customFormat="1" ht="14.25" customHeight="1" x14ac:dyDescent="0.25">
      <c r="A35" s="45" t="s">
        <v>78</v>
      </c>
      <c r="B35" s="61" t="s">
        <v>79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 t="shared" si="0"/>
        <v>0</v>
      </c>
      <c r="O35" s="33">
        <v>0</v>
      </c>
      <c r="P35" s="33">
        <v>0</v>
      </c>
      <c r="Q35" s="33">
        <v>0</v>
      </c>
      <c r="R35" s="33">
        <v>0</v>
      </c>
      <c r="S35" s="34">
        <v>0</v>
      </c>
      <c r="T35" s="32">
        <f t="shared" si="1"/>
        <v>0</v>
      </c>
      <c r="U35" s="35">
        <f t="shared" si="2"/>
        <v>0</v>
      </c>
      <c r="X35" s="6"/>
    </row>
    <row r="36" spans="1:24" s="10" customFormat="1" ht="14.25" customHeight="1" x14ac:dyDescent="0.25">
      <c r="A36" s="45" t="s">
        <v>80</v>
      </c>
      <c r="B36" s="61" t="s">
        <v>81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 t="shared" si="0"/>
        <v>0</v>
      </c>
      <c r="O36" s="33">
        <v>3635</v>
      </c>
      <c r="P36" s="33">
        <v>219</v>
      </c>
      <c r="Q36" s="33">
        <v>6848</v>
      </c>
      <c r="R36" s="33">
        <v>1584</v>
      </c>
      <c r="S36" s="34">
        <v>0</v>
      </c>
      <c r="T36" s="32">
        <f t="shared" si="1"/>
        <v>12286</v>
      </c>
      <c r="U36" s="35">
        <f t="shared" si="2"/>
        <v>12286</v>
      </c>
      <c r="X36" s="6"/>
    </row>
    <row r="37" spans="1:24" s="10" customFormat="1" ht="14.25" customHeight="1" x14ac:dyDescent="0.25">
      <c r="A37" s="45" t="s">
        <v>82</v>
      </c>
      <c r="B37" s="61" t="s">
        <v>83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 t="shared" si="0"/>
        <v>0</v>
      </c>
      <c r="O37" s="33">
        <v>0</v>
      </c>
      <c r="P37" s="33">
        <v>0</v>
      </c>
      <c r="Q37" s="33">
        <v>0</v>
      </c>
      <c r="R37" s="33">
        <v>0</v>
      </c>
      <c r="S37" s="34">
        <v>0</v>
      </c>
      <c r="T37" s="32">
        <f t="shared" si="1"/>
        <v>0</v>
      </c>
      <c r="U37" s="35">
        <f t="shared" si="2"/>
        <v>0</v>
      </c>
      <c r="X37" s="6"/>
    </row>
    <row r="38" spans="1:24" s="10" customFormat="1" ht="14.25" customHeight="1" x14ac:dyDescent="0.25">
      <c r="A38" s="45" t="s">
        <v>84</v>
      </c>
      <c r="B38" s="61" t="s">
        <v>85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 t="shared" si="0"/>
        <v>0</v>
      </c>
      <c r="O38" s="33">
        <v>0</v>
      </c>
      <c r="P38" s="33">
        <v>0</v>
      </c>
      <c r="Q38" s="33">
        <v>0</v>
      </c>
      <c r="R38" s="33">
        <v>0</v>
      </c>
      <c r="S38" s="34">
        <v>0</v>
      </c>
      <c r="T38" s="32">
        <f t="shared" si="1"/>
        <v>0</v>
      </c>
      <c r="U38" s="35">
        <f t="shared" si="2"/>
        <v>0</v>
      </c>
      <c r="X38" s="6"/>
    </row>
    <row r="39" spans="1:24" s="10" customFormat="1" ht="14.25" customHeight="1" x14ac:dyDescent="0.25">
      <c r="A39" s="45" t="s">
        <v>86</v>
      </c>
      <c r="B39" s="46" t="s">
        <v>87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 t="shared" si="0"/>
        <v>0</v>
      </c>
      <c r="O39" s="33">
        <v>0</v>
      </c>
      <c r="P39" s="33">
        <v>0</v>
      </c>
      <c r="Q39" s="33">
        <v>0</v>
      </c>
      <c r="R39" s="33">
        <v>0</v>
      </c>
      <c r="S39" s="34">
        <v>0</v>
      </c>
      <c r="T39" s="32">
        <f t="shared" si="1"/>
        <v>0</v>
      </c>
      <c r="U39" s="35">
        <f t="shared" si="2"/>
        <v>0</v>
      </c>
      <c r="X39" s="6"/>
    </row>
    <row r="40" spans="1:24" s="10" customFormat="1" ht="14.25" customHeight="1" x14ac:dyDescent="0.25">
      <c r="A40" s="45" t="s">
        <v>88</v>
      </c>
      <c r="B40" s="61" t="s">
        <v>89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 t="shared" si="0"/>
        <v>0</v>
      </c>
      <c r="O40" s="50">
        <v>0</v>
      </c>
      <c r="P40" s="50">
        <v>0</v>
      </c>
      <c r="Q40" s="50">
        <v>0</v>
      </c>
      <c r="R40" s="50">
        <v>0</v>
      </c>
      <c r="S40" s="51">
        <v>0</v>
      </c>
      <c r="T40" s="49">
        <f t="shared" si="1"/>
        <v>0</v>
      </c>
      <c r="U40" s="52">
        <f t="shared" si="2"/>
        <v>0</v>
      </c>
      <c r="X40" s="6"/>
    </row>
    <row r="41" spans="1:24" s="10" customFormat="1" ht="14.25" customHeight="1" x14ac:dyDescent="0.25">
      <c r="A41" s="62" t="s">
        <v>19</v>
      </c>
      <c r="B41" s="63" t="s">
        <v>90</v>
      </c>
      <c r="C41" s="55">
        <f t="shared" ref="C41:M41" si="4">C31+SUM(C35:C40)</f>
        <v>0</v>
      </c>
      <c r="D41" s="55">
        <f t="shared" si="4"/>
        <v>0</v>
      </c>
      <c r="E41" s="55">
        <f t="shared" si="4"/>
        <v>0</v>
      </c>
      <c r="F41" s="55">
        <f t="shared" si="4"/>
        <v>0</v>
      </c>
      <c r="G41" s="55">
        <f t="shared" si="4"/>
        <v>0</v>
      </c>
      <c r="H41" s="55">
        <f t="shared" si="4"/>
        <v>0</v>
      </c>
      <c r="I41" s="55">
        <f t="shared" si="4"/>
        <v>0</v>
      </c>
      <c r="J41" s="55">
        <f t="shared" si="4"/>
        <v>0</v>
      </c>
      <c r="K41" s="55">
        <f t="shared" si="4"/>
        <v>0</v>
      </c>
      <c r="L41" s="55">
        <f t="shared" si="4"/>
        <v>0</v>
      </c>
      <c r="M41" s="55">
        <f t="shared" si="4"/>
        <v>0</v>
      </c>
      <c r="N41" s="56">
        <f t="shared" si="0"/>
        <v>0</v>
      </c>
      <c r="O41" s="55">
        <f>O31+SUM(O35:O40)</f>
        <v>71792</v>
      </c>
      <c r="P41" s="55">
        <f>P31+SUM(P35:P40)</f>
        <v>40404</v>
      </c>
      <c r="Q41" s="55">
        <f>Q31+SUM(Q35:Q40)</f>
        <v>23311</v>
      </c>
      <c r="R41" s="55">
        <f>R31+SUM(R35:R40)</f>
        <v>8181</v>
      </c>
      <c r="S41" s="55">
        <f>S31+SUM(S35:S40)</f>
        <v>51897</v>
      </c>
      <c r="T41" s="56">
        <f t="shared" si="1"/>
        <v>195585</v>
      </c>
      <c r="U41" s="57">
        <f t="shared" si="2"/>
        <v>195585</v>
      </c>
      <c r="X41" s="6"/>
    </row>
    <row r="42" spans="1:24" s="10" customFormat="1" ht="14.25" customHeight="1" thickBot="1" x14ac:dyDescent="0.3">
      <c r="A42" s="64" t="s">
        <v>20</v>
      </c>
      <c r="B42" s="65" t="s">
        <v>91</v>
      </c>
      <c r="C42" s="66">
        <f t="shared" ref="C42:U42" si="5">C30+C41</f>
        <v>119829</v>
      </c>
      <c r="D42" s="66">
        <f t="shared" si="5"/>
        <v>140226</v>
      </c>
      <c r="E42" s="66">
        <f t="shared" si="5"/>
        <v>109878</v>
      </c>
      <c r="F42" s="66">
        <f t="shared" si="5"/>
        <v>61400</v>
      </c>
      <c r="G42" s="66">
        <f t="shared" si="5"/>
        <v>95448</v>
      </c>
      <c r="H42" s="66">
        <f t="shared" si="5"/>
        <v>105493</v>
      </c>
      <c r="I42" s="66">
        <f t="shared" si="5"/>
        <v>36035</v>
      </c>
      <c r="J42" s="66">
        <f t="shared" si="5"/>
        <v>121061</v>
      </c>
      <c r="K42" s="66">
        <f t="shared" si="5"/>
        <v>59306</v>
      </c>
      <c r="L42" s="66">
        <f t="shared" si="5"/>
        <v>104651</v>
      </c>
      <c r="M42" s="66">
        <f t="shared" si="5"/>
        <v>197735</v>
      </c>
      <c r="N42" s="66">
        <f t="shared" si="5"/>
        <v>1151062</v>
      </c>
      <c r="O42" s="66">
        <f t="shared" si="5"/>
        <v>71792</v>
      </c>
      <c r="P42" s="66">
        <f t="shared" si="5"/>
        <v>40404</v>
      </c>
      <c r="Q42" s="66">
        <f t="shared" si="5"/>
        <v>23311</v>
      </c>
      <c r="R42" s="66">
        <f t="shared" si="5"/>
        <v>8181</v>
      </c>
      <c r="S42" s="66">
        <f t="shared" si="5"/>
        <v>51897</v>
      </c>
      <c r="T42" s="66">
        <f t="shared" si="5"/>
        <v>195585</v>
      </c>
      <c r="U42" s="67">
        <f t="shared" si="5"/>
        <v>1346647</v>
      </c>
      <c r="X42" s="6"/>
    </row>
    <row r="43" spans="1:24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X43" s="6"/>
    </row>
    <row r="44" spans="1:24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X44" s="6"/>
    </row>
    <row r="45" spans="1:24" s="10" customFormat="1" ht="44.1" customHeight="1" x14ac:dyDescent="0.25">
      <c r="A45" s="151"/>
      <c r="B45" s="152"/>
      <c r="C45" s="68" t="str">
        <f t="shared" ref="C45:M45" si="6">C4</f>
        <v>Македонија</v>
      </c>
      <c r="D45" s="68" t="str">
        <f t="shared" si="6"/>
        <v>Триглав</v>
      </c>
      <c r="E45" s="68" t="str">
        <f t="shared" si="6"/>
        <v>Сава</v>
      </c>
      <c r="F45" s="68" t="str">
        <f t="shared" si="6"/>
        <v>Евроинс</v>
      </c>
      <c r="G45" s="68" t="str">
        <f t="shared" si="6"/>
        <v>Винер</v>
      </c>
      <c r="H45" s="68" t="str">
        <f t="shared" si="6"/>
        <v>Еуролинк</v>
      </c>
      <c r="I45" s="68" t="str">
        <f t="shared" si="6"/>
        <v>Граве</v>
      </c>
      <c r="J45" s="68" t="str">
        <f t="shared" si="6"/>
        <v>Уника</v>
      </c>
      <c r="K45" s="68" t="str">
        <f t="shared" si="6"/>
        <v>Осигурителна полиса</v>
      </c>
      <c r="L45" s="68" t="str">
        <f t="shared" si="6"/>
        <v>Халк</v>
      </c>
      <c r="M45" s="68" t="str">
        <f t="shared" si="6"/>
        <v>Кроациа неживот</v>
      </c>
      <c r="N45" s="69"/>
      <c r="O45" s="68" t="str">
        <f>O4</f>
        <v>Кроациа живот</v>
      </c>
      <c r="P45" s="68" t="str">
        <f>P4</f>
        <v>Граве живот</v>
      </c>
      <c r="Q45" s="68" t="str">
        <f>Q4</f>
        <v>Винер живот</v>
      </c>
      <c r="R45" s="68" t="str">
        <f>R4</f>
        <v>Уника живот</v>
      </c>
      <c r="S45" s="68" t="str">
        <f>S4</f>
        <v>Триглав живот</v>
      </c>
      <c r="T45" s="70"/>
      <c r="U45" s="6"/>
      <c r="X45" s="6"/>
    </row>
    <row r="46" spans="1:24" s="10" customFormat="1" ht="17.45" customHeight="1" thickBot="1" x14ac:dyDescent="0.3">
      <c r="A46" s="153" t="s">
        <v>92</v>
      </c>
      <c r="B46" s="154"/>
      <c r="C46" s="71">
        <f t="shared" ref="C46:M46" si="7">IF(($U$30+$U$41)=0,0,(C30+C41)/($U$30+$U$41))</f>
        <v>8.8983230200639071E-2</v>
      </c>
      <c r="D46" s="71">
        <f t="shared" si="7"/>
        <v>0.1041297385283597</v>
      </c>
      <c r="E46" s="71">
        <f t="shared" si="7"/>
        <v>8.1593765849550776E-2</v>
      </c>
      <c r="F46" s="71">
        <f t="shared" si="7"/>
        <v>4.5594725269502701E-2</v>
      </c>
      <c r="G46" s="71">
        <f t="shared" si="7"/>
        <v>7.0878262826115535E-2</v>
      </c>
      <c r="H46" s="71">
        <f t="shared" si="7"/>
        <v>7.8337530176802089E-2</v>
      </c>
      <c r="I46" s="71">
        <f t="shared" si="7"/>
        <v>2.6759054154503741E-2</v>
      </c>
      <c r="J46" s="71">
        <f t="shared" si="7"/>
        <v>8.9898095046437559E-2</v>
      </c>
      <c r="K46" s="71">
        <f t="shared" si="7"/>
        <v>4.4039752065686111E-2</v>
      </c>
      <c r="L46" s="71">
        <f t="shared" si="7"/>
        <v>7.7712273520826172E-2</v>
      </c>
      <c r="M46" s="71">
        <f t="shared" si="7"/>
        <v>0.14683506516555564</v>
      </c>
      <c r="N46" s="72"/>
      <c r="O46" s="71">
        <f t="shared" ref="O46:S46" si="8">IF(($U$30+$U$41)=0,0,(O30+O41)/($U$30+$U$41))</f>
        <v>5.3311669650621132E-2</v>
      </c>
      <c r="P46" s="71">
        <f>IF(($U$30+$U$41)=0,0,(P30+P41)/($U$30+$U$41))</f>
        <v>3.0003408465618681E-2</v>
      </c>
      <c r="Q46" s="71">
        <f>IF(($U$30+$U$41)=0,0,(Q30+Q41)/($U$30+$U$41))</f>
        <v>1.7310401315266732E-2</v>
      </c>
      <c r="R46" s="71">
        <f>IF(($U$30+$U$41)=0,0,(R30+R41)/($U$30+$U$41))</f>
        <v>6.0750887203550744E-3</v>
      </c>
      <c r="S46" s="71">
        <f t="shared" si="8"/>
        <v>3.8537939044159308E-2</v>
      </c>
      <c r="T46" s="70"/>
      <c r="U46" s="6"/>
      <c r="X46" s="6"/>
    </row>
    <row r="47" spans="1:24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X47" s="6"/>
    </row>
    <row r="48" spans="1:24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X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9916-088C-49CA-95F2-C911E428EC9D}">
  <dimension ref="A1:X59"/>
  <sheetViews>
    <sheetView showGridLines="0" zoomScale="90" zoomScaleNormal="90" workbookViewId="0">
      <selection activeCell="S41" sqref="S41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8" width="14.28515625" style="9" customWidth="1"/>
    <col min="19" max="21" width="14.28515625" style="6" customWidth="1"/>
    <col min="22" max="23" width="9.140625" style="10" customWidth="1"/>
    <col min="24" max="24" width="9.140625" style="6" customWidth="1"/>
    <col min="25" max="16384" width="9.140625" style="6"/>
  </cols>
  <sheetData>
    <row r="1" spans="1:24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4" s="14" customFormat="1" ht="14.25" customHeight="1" x14ac:dyDescent="0.25">
      <c r="A2" s="15" t="s">
        <v>107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4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4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8" t="s">
        <v>19</v>
      </c>
      <c r="U4" s="19" t="s">
        <v>20</v>
      </c>
      <c r="V4" s="10"/>
      <c r="W4" s="20"/>
      <c r="X4" s="6"/>
    </row>
    <row r="5" spans="1:24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4">
        <v>200</v>
      </c>
      <c r="U5" s="25">
        <v>300</v>
      </c>
      <c r="V5" s="10"/>
      <c r="W5" s="20"/>
      <c r="X5" s="6"/>
    </row>
    <row r="6" spans="1:24" s="8" customFormat="1" ht="14.25" customHeight="1" x14ac:dyDescent="0.25">
      <c r="A6" s="26" t="s">
        <v>21</v>
      </c>
      <c r="B6" s="27" t="s">
        <v>22</v>
      </c>
      <c r="C6" s="28">
        <v>199</v>
      </c>
      <c r="D6" s="28">
        <v>356</v>
      </c>
      <c r="E6" s="28">
        <v>273</v>
      </c>
      <c r="F6" s="28">
        <v>52</v>
      </c>
      <c r="G6" s="28">
        <v>185</v>
      </c>
      <c r="H6" s="28">
        <v>329</v>
      </c>
      <c r="I6" s="28">
        <v>76</v>
      </c>
      <c r="J6" s="28">
        <v>175</v>
      </c>
      <c r="K6" s="28">
        <v>75</v>
      </c>
      <c r="L6" s="28">
        <v>182</v>
      </c>
      <c r="M6" s="28">
        <v>262</v>
      </c>
      <c r="N6" s="29">
        <f t="shared" ref="N6:N41" si="0">SUM(C6:M6)</f>
        <v>2164</v>
      </c>
      <c r="O6" s="28">
        <v>0</v>
      </c>
      <c r="P6" s="28">
        <v>0</v>
      </c>
      <c r="Q6" s="28">
        <v>0</v>
      </c>
      <c r="R6" s="28">
        <v>0</v>
      </c>
      <c r="S6" s="30">
        <v>0</v>
      </c>
      <c r="T6" s="29">
        <f t="shared" ref="T6:T41" si="1">SUM(O6:S6)</f>
        <v>0</v>
      </c>
      <c r="U6" s="31">
        <f t="shared" ref="U6:U41" si="2">N6+T6</f>
        <v>2164</v>
      </c>
      <c r="V6" s="10"/>
      <c r="W6" s="20"/>
      <c r="X6" s="6"/>
    </row>
    <row r="7" spans="1:24" s="9" customFormat="1" ht="14.25" customHeight="1" x14ac:dyDescent="0.25">
      <c r="A7" s="26" t="s">
        <v>23</v>
      </c>
      <c r="B7" s="27" t="s">
        <v>24</v>
      </c>
      <c r="C7" s="28">
        <v>1894</v>
      </c>
      <c r="D7" s="28">
        <v>2465</v>
      </c>
      <c r="E7" s="28">
        <v>995</v>
      </c>
      <c r="F7" s="28">
        <v>416</v>
      </c>
      <c r="G7" s="28">
        <v>56</v>
      </c>
      <c r="H7" s="28">
        <v>3071</v>
      </c>
      <c r="I7" s="28">
        <v>0</v>
      </c>
      <c r="J7" s="28">
        <v>672</v>
      </c>
      <c r="K7" s="28">
        <v>0</v>
      </c>
      <c r="L7" s="28">
        <v>1753</v>
      </c>
      <c r="M7" s="28">
        <v>5310</v>
      </c>
      <c r="N7" s="32">
        <f t="shared" si="0"/>
        <v>16632</v>
      </c>
      <c r="O7" s="33">
        <v>0</v>
      </c>
      <c r="P7" s="33">
        <v>0</v>
      </c>
      <c r="Q7" s="33">
        <v>0</v>
      </c>
      <c r="R7" s="33">
        <v>0</v>
      </c>
      <c r="S7" s="34">
        <v>0</v>
      </c>
      <c r="T7" s="32">
        <f t="shared" si="1"/>
        <v>0</v>
      </c>
      <c r="U7" s="35">
        <f t="shared" si="2"/>
        <v>16632</v>
      </c>
    </row>
    <row r="8" spans="1:24" s="9" customFormat="1" ht="14.25" customHeight="1" x14ac:dyDescent="0.25">
      <c r="A8" s="26" t="s">
        <v>25</v>
      </c>
      <c r="B8" s="27" t="s">
        <v>26</v>
      </c>
      <c r="C8" s="28">
        <v>100</v>
      </c>
      <c r="D8" s="28">
        <v>283</v>
      </c>
      <c r="E8" s="28">
        <v>365</v>
      </c>
      <c r="F8" s="28">
        <v>169</v>
      </c>
      <c r="G8" s="28">
        <v>199</v>
      </c>
      <c r="H8" s="28">
        <v>133</v>
      </c>
      <c r="I8" s="28">
        <v>26</v>
      </c>
      <c r="J8" s="28">
        <v>136</v>
      </c>
      <c r="K8" s="28">
        <v>163</v>
      </c>
      <c r="L8" s="28">
        <v>265</v>
      </c>
      <c r="M8" s="28">
        <v>154</v>
      </c>
      <c r="N8" s="32">
        <f t="shared" si="0"/>
        <v>1993</v>
      </c>
      <c r="O8" s="33">
        <v>0</v>
      </c>
      <c r="P8" s="33">
        <v>0</v>
      </c>
      <c r="Q8" s="33">
        <v>0</v>
      </c>
      <c r="R8" s="33">
        <v>0</v>
      </c>
      <c r="S8" s="34">
        <v>0</v>
      </c>
      <c r="T8" s="32">
        <f t="shared" si="1"/>
        <v>0</v>
      </c>
      <c r="U8" s="35">
        <f t="shared" si="2"/>
        <v>1993</v>
      </c>
    </row>
    <row r="9" spans="1:24" s="9" customFormat="1" ht="14.25" customHeight="1" x14ac:dyDescent="0.25">
      <c r="A9" s="26" t="s">
        <v>27</v>
      </c>
      <c r="B9" s="27" t="s">
        <v>28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 t="shared" si="0"/>
        <v>0</v>
      </c>
      <c r="O9" s="33">
        <v>0</v>
      </c>
      <c r="P9" s="33">
        <v>0</v>
      </c>
      <c r="Q9" s="33">
        <v>0</v>
      </c>
      <c r="R9" s="33">
        <v>0</v>
      </c>
      <c r="S9" s="34">
        <v>0</v>
      </c>
      <c r="T9" s="32">
        <f t="shared" si="1"/>
        <v>0</v>
      </c>
      <c r="U9" s="35">
        <f t="shared" si="2"/>
        <v>0</v>
      </c>
    </row>
    <row r="10" spans="1:24" s="9" customFormat="1" ht="14.25" customHeight="1" x14ac:dyDescent="0.25">
      <c r="A10" s="26" t="s">
        <v>29</v>
      </c>
      <c r="B10" s="27" t="s">
        <v>30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32">
        <f t="shared" si="0"/>
        <v>0</v>
      </c>
      <c r="O10" s="33">
        <v>0</v>
      </c>
      <c r="P10" s="33">
        <v>0</v>
      </c>
      <c r="Q10" s="33">
        <v>0</v>
      </c>
      <c r="R10" s="33">
        <v>0</v>
      </c>
      <c r="S10" s="34">
        <v>0</v>
      </c>
      <c r="T10" s="32">
        <f t="shared" si="1"/>
        <v>0</v>
      </c>
      <c r="U10" s="35">
        <f t="shared" si="2"/>
        <v>0</v>
      </c>
    </row>
    <row r="11" spans="1:24" s="9" customFormat="1" ht="14.25" customHeight="1" x14ac:dyDescent="0.25">
      <c r="A11" s="26" t="s">
        <v>31</v>
      </c>
      <c r="B11" s="27" t="s">
        <v>32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32">
        <f t="shared" si="0"/>
        <v>0</v>
      </c>
      <c r="O11" s="33">
        <v>0</v>
      </c>
      <c r="P11" s="33">
        <v>0</v>
      </c>
      <c r="Q11" s="33">
        <v>0</v>
      </c>
      <c r="R11" s="33">
        <v>0</v>
      </c>
      <c r="S11" s="34">
        <v>0</v>
      </c>
      <c r="T11" s="32">
        <f t="shared" si="1"/>
        <v>0</v>
      </c>
      <c r="U11" s="35">
        <f t="shared" si="2"/>
        <v>0</v>
      </c>
    </row>
    <row r="12" spans="1:24" s="9" customFormat="1" ht="14.25" customHeight="1" x14ac:dyDescent="0.25">
      <c r="A12" s="26" t="s">
        <v>33</v>
      </c>
      <c r="B12" s="27" t="s">
        <v>34</v>
      </c>
      <c r="C12" s="28">
        <v>1</v>
      </c>
      <c r="D12" s="28">
        <v>0</v>
      </c>
      <c r="E12" s="28">
        <v>0</v>
      </c>
      <c r="F12" s="28">
        <v>1</v>
      </c>
      <c r="G12" s="28">
        <v>3</v>
      </c>
      <c r="H12" s="28">
        <v>1</v>
      </c>
      <c r="I12" s="28">
        <v>0</v>
      </c>
      <c r="J12" s="28">
        <v>1</v>
      </c>
      <c r="K12" s="28">
        <v>0</v>
      </c>
      <c r="L12" s="28">
        <v>0</v>
      </c>
      <c r="M12" s="28">
        <v>1</v>
      </c>
      <c r="N12" s="32">
        <f t="shared" si="0"/>
        <v>8</v>
      </c>
      <c r="O12" s="33">
        <v>0</v>
      </c>
      <c r="P12" s="33">
        <v>0</v>
      </c>
      <c r="Q12" s="33">
        <v>0</v>
      </c>
      <c r="R12" s="33">
        <v>0</v>
      </c>
      <c r="S12" s="34">
        <v>0</v>
      </c>
      <c r="T12" s="32">
        <f t="shared" si="1"/>
        <v>0</v>
      </c>
      <c r="U12" s="35">
        <f t="shared" si="2"/>
        <v>8</v>
      </c>
    </row>
    <row r="13" spans="1:24" s="9" customFormat="1" ht="14.25" customHeight="1" x14ac:dyDescent="0.25">
      <c r="A13" s="26" t="s">
        <v>35</v>
      </c>
      <c r="B13" s="27" t="s">
        <v>36</v>
      </c>
      <c r="C13" s="28">
        <v>26</v>
      </c>
      <c r="D13" s="28">
        <v>10</v>
      </c>
      <c r="E13" s="28">
        <v>22</v>
      </c>
      <c r="F13" s="28">
        <v>7</v>
      </c>
      <c r="G13" s="28">
        <v>6</v>
      </c>
      <c r="H13" s="28">
        <v>64</v>
      </c>
      <c r="I13" s="28">
        <v>2</v>
      </c>
      <c r="J13" s="28">
        <v>2</v>
      </c>
      <c r="K13" s="28">
        <v>14</v>
      </c>
      <c r="L13" s="28">
        <v>4</v>
      </c>
      <c r="M13" s="28">
        <v>7</v>
      </c>
      <c r="N13" s="32">
        <f t="shared" si="0"/>
        <v>164</v>
      </c>
      <c r="O13" s="33">
        <v>0</v>
      </c>
      <c r="P13" s="33">
        <v>0</v>
      </c>
      <c r="Q13" s="33">
        <v>0</v>
      </c>
      <c r="R13" s="33">
        <v>0</v>
      </c>
      <c r="S13" s="34">
        <v>0</v>
      </c>
      <c r="T13" s="32">
        <f t="shared" si="1"/>
        <v>0</v>
      </c>
      <c r="U13" s="35">
        <f t="shared" si="2"/>
        <v>164</v>
      </c>
    </row>
    <row r="14" spans="1:24" s="9" customFormat="1" ht="14.25" customHeight="1" x14ac:dyDescent="0.25">
      <c r="A14" s="26" t="s">
        <v>37</v>
      </c>
      <c r="B14" s="27" t="s">
        <v>38</v>
      </c>
      <c r="C14" s="28">
        <v>289</v>
      </c>
      <c r="D14" s="28">
        <v>235</v>
      </c>
      <c r="E14" s="28">
        <v>301</v>
      </c>
      <c r="F14" s="28">
        <v>189</v>
      </c>
      <c r="G14" s="28">
        <v>93</v>
      </c>
      <c r="H14" s="28">
        <v>121</v>
      </c>
      <c r="I14" s="28">
        <v>1</v>
      </c>
      <c r="J14" s="28">
        <v>92</v>
      </c>
      <c r="K14" s="28">
        <v>18</v>
      </c>
      <c r="L14" s="28">
        <v>85</v>
      </c>
      <c r="M14" s="28">
        <v>62</v>
      </c>
      <c r="N14" s="32">
        <f t="shared" si="0"/>
        <v>1486</v>
      </c>
      <c r="O14" s="33">
        <v>0</v>
      </c>
      <c r="P14" s="33">
        <v>0</v>
      </c>
      <c r="Q14" s="33">
        <v>0</v>
      </c>
      <c r="R14" s="33">
        <v>0</v>
      </c>
      <c r="S14" s="34">
        <v>0</v>
      </c>
      <c r="T14" s="32">
        <f t="shared" si="1"/>
        <v>0</v>
      </c>
      <c r="U14" s="35">
        <f t="shared" si="2"/>
        <v>1486</v>
      </c>
    </row>
    <row r="15" spans="1:24" s="9" customFormat="1" ht="14.25" customHeight="1" x14ac:dyDescent="0.25">
      <c r="A15" s="26" t="s">
        <v>39</v>
      </c>
      <c r="B15" s="27" t="s">
        <v>40</v>
      </c>
      <c r="C15" s="28">
        <v>315</v>
      </c>
      <c r="D15" s="28">
        <v>245</v>
      </c>
      <c r="E15" s="28">
        <v>323</v>
      </c>
      <c r="F15" s="28">
        <v>196</v>
      </c>
      <c r="G15" s="28">
        <v>99</v>
      </c>
      <c r="H15" s="28">
        <v>185</v>
      </c>
      <c r="I15" s="28">
        <v>3</v>
      </c>
      <c r="J15" s="28">
        <v>94</v>
      </c>
      <c r="K15" s="28">
        <v>32</v>
      </c>
      <c r="L15" s="28">
        <v>89</v>
      </c>
      <c r="M15" s="28">
        <v>69</v>
      </c>
      <c r="N15" s="32">
        <f t="shared" si="0"/>
        <v>1650</v>
      </c>
      <c r="O15" s="33">
        <v>0</v>
      </c>
      <c r="P15" s="33">
        <v>0</v>
      </c>
      <c r="Q15" s="33">
        <v>0</v>
      </c>
      <c r="R15" s="33">
        <v>0</v>
      </c>
      <c r="S15" s="34">
        <v>0</v>
      </c>
      <c r="T15" s="32">
        <f t="shared" si="1"/>
        <v>0</v>
      </c>
      <c r="U15" s="35">
        <f t="shared" si="2"/>
        <v>1650</v>
      </c>
    </row>
    <row r="16" spans="1:24" s="9" customFormat="1" ht="14.25" customHeight="1" x14ac:dyDescent="0.25">
      <c r="A16" s="36" t="s">
        <v>41</v>
      </c>
      <c r="B16" s="37" t="s">
        <v>42</v>
      </c>
      <c r="C16" s="38">
        <v>38</v>
      </c>
      <c r="D16" s="38">
        <v>116</v>
      </c>
      <c r="E16" s="38">
        <v>268</v>
      </c>
      <c r="F16" s="38">
        <v>76</v>
      </c>
      <c r="G16" s="38">
        <v>29</v>
      </c>
      <c r="H16" s="38">
        <v>116</v>
      </c>
      <c r="I16" s="38">
        <v>2</v>
      </c>
      <c r="J16" s="38">
        <v>14</v>
      </c>
      <c r="K16" s="38">
        <v>10</v>
      </c>
      <c r="L16" s="38">
        <v>7</v>
      </c>
      <c r="M16" s="38">
        <v>45</v>
      </c>
      <c r="N16" s="39">
        <f t="shared" si="0"/>
        <v>721</v>
      </c>
      <c r="O16" s="40">
        <v>0</v>
      </c>
      <c r="P16" s="40">
        <v>0</v>
      </c>
      <c r="Q16" s="40">
        <v>0</v>
      </c>
      <c r="R16" s="40">
        <v>0</v>
      </c>
      <c r="S16" s="41">
        <v>0</v>
      </c>
      <c r="T16" s="39">
        <f t="shared" si="1"/>
        <v>0</v>
      </c>
      <c r="U16" s="42">
        <f t="shared" si="2"/>
        <v>721</v>
      </c>
    </row>
    <row r="17" spans="1:24" s="10" customFormat="1" ht="14.25" customHeight="1" x14ac:dyDescent="0.25">
      <c r="A17" s="43" t="s">
        <v>43</v>
      </c>
      <c r="B17" s="44" t="s">
        <v>44</v>
      </c>
      <c r="C17" s="38">
        <v>277</v>
      </c>
      <c r="D17" s="38">
        <v>129</v>
      </c>
      <c r="E17" s="38">
        <v>55</v>
      </c>
      <c r="F17" s="38">
        <v>120</v>
      </c>
      <c r="G17" s="38">
        <v>70</v>
      </c>
      <c r="H17" s="38">
        <v>69</v>
      </c>
      <c r="I17" s="38">
        <v>1</v>
      </c>
      <c r="J17" s="38">
        <v>80</v>
      </c>
      <c r="K17" s="38">
        <v>22</v>
      </c>
      <c r="L17" s="38">
        <v>82</v>
      </c>
      <c r="M17" s="38">
        <v>24</v>
      </c>
      <c r="N17" s="39">
        <f t="shared" si="0"/>
        <v>929</v>
      </c>
      <c r="O17" s="40">
        <v>0</v>
      </c>
      <c r="P17" s="40">
        <v>0</v>
      </c>
      <c r="Q17" s="40">
        <v>0</v>
      </c>
      <c r="R17" s="40">
        <v>0</v>
      </c>
      <c r="S17" s="41">
        <v>0</v>
      </c>
      <c r="T17" s="39">
        <f t="shared" si="1"/>
        <v>0</v>
      </c>
      <c r="U17" s="42">
        <f t="shared" si="2"/>
        <v>929</v>
      </c>
      <c r="X17" s="6"/>
    </row>
    <row r="18" spans="1:24" s="10" customFormat="1" ht="14.25" customHeight="1" x14ac:dyDescent="0.25">
      <c r="A18" s="45" t="s">
        <v>45</v>
      </c>
      <c r="B18" s="46" t="s">
        <v>46</v>
      </c>
      <c r="C18" s="28">
        <v>383</v>
      </c>
      <c r="D18" s="28">
        <v>795</v>
      </c>
      <c r="E18" s="28">
        <v>665</v>
      </c>
      <c r="F18" s="28">
        <v>616</v>
      </c>
      <c r="G18" s="28">
        <v>1092</v>
      </c>
      <c r="H18" s="28">
        <v>597</v>
      </c>
      <c r="I18" s="28">
        <v>604</v>
      </c>
      <c r="J18" s="28">
        <v>1019</v>
      </c>
      <c r="K18" s="28">
        <v>635</v>
      </c>
      <c r="L18" s="28">
        <v>528</v>
      </c>
      <c r="M18" s="28">
        <v>709</v>
      </c>
      <c r="N18" s="32">
        <f t="shared" si="0"/>
        <v>7643</v>
      </c>
      <c r="O18" s="33">
        <v>0</v>
      </c>
      <c r="P18" s="33">
        <v>0</v>
      </c>
      <c r="Q18" s="33">
        <v>0</v>
      </c>
      <c r="R18" s="33">
        <v>0</v>
      </c>
      <c r="S18" s="34">
        <v>0</v>
      </c>
      <c r="T18" s="32">
        <f t="shared" si="1"/>
        <v>0</v>
      </c>
      <c r="U18" s="35">
        <f t="shared" si="2"/>
        <v>7643</v>
      </c>
      <c r="X18" s="6"/>
    </row>
    <row r="19" spans="1:24" s="10" customFormat="1" ht="14.25" customHeight="1" x14ac:dyDescent="0.25">
      <c r="A19" s="43" t="s">
        <v>47</v>
      </c>
      <c r="B19" s="44" t="s">
        <v>48</v>
      </c>
      <c r="C19" s="38">
        <v>364</v>
      </c>
      <c r="D19" s="38">
        <v>729</v>
      </c>
      <c r="E19" s="38">
        <v>608</v>
      </c>
      <c r="F19" s="38">
        <v>584</v>
      </c>
      <c r="G19" s="38">
        <v>1072</v>
      </c>
      <c r="H19" s="38">
        <v>568</v>
      </c>
      <c r="I19" s="38">
        <v>567</v>
      </c>
      <c r="J19" s="38">
        <v>989</v>
      </c>
      <c r="K19" s="38">
        <v>606</v>
      </c>
      <c r="L19" s="38">
        <v>476</v>
      </c>
      <c r="M19" s="38">
        <v>678</v>
      </c>
      <c r="N19" s="39">
        <f t="shared" si="0"/>
        <v>7241</v>
      </c>
      <c r="O19" s="40">
        <v>0</v>
      </c>
      <c r="P19" s="40">
        <v>0</v>
      </c>
      <c r="Q19" s="40">
        <v>0</v>
      </c>
      <c r="R19" s="40">
        <v>0</v>
      </c>
      <c r="S19" s="41">
        <v>0</v>
      </c>
      <c r="T19" s="39">
        <f t="shared" si="1"/>
        <v>0</v>
      </c>
      <c r="U19" s="42">
        <f t="shared" si="2"/>
        <v>7241</v>
      </c>
      <c r="X19" s="6"/>
    </row>
    <row r="20" spans="1:24" s="10" customFormat="1" ht="14.25" customHeight="1" x14ac:dyDescent="0.25">
      <c r="A20" s="43" t="s">
        <v>49</v>
      </c>
      <c r="B20" s="44" t="s">
        <v>50</v>
      </c>
      <c r="C20" s="38">
        <v>11</v>
      </c>
      <c r="D20" s="38">
        <v>66</v>
      </c>
      <c r="E20" s="38">
        <v>50</v>
      </c>
      <c r="F20" s="38">
        <v>21</v>
      </c>
      <c r="G20" s="38">
        <v>19</v>
      </c>
      <c r="H20" s="38">
        <v>23</v>
      </c>
      <c r="I20" s="38">
        <v>37</v>
      </c>
      <c r="J20" s="38">
        <v>30</v>
      </c>
      <c r="K20" s="38">
        <v>27</v>
      </c>
      <c r="L20" s="38">
        <v>51</v>
      </c>
      <c r="M20" s="38">
        <v>30</v>
      </c>
      <c r="N20" s="39">
        <f t="shared" si="0"/>
        <v>365</v>
      </c>
      <c r="O20" s="40">
        <v>0</v>
      </c>
      <c r="P20" s="40">
        <v>0</v>
      </c>
      <c r="Q20" s="40">
        <v>0</v>
      </c>
      <c r="R20" s="40">
        <v>0</v>
      </c>
      <c r="S20" s="41">
        <v>0</v>
      </c>
      <c r="T20" s="39">
        <f t="shared" si="1"/>
        <v>0</v>
      </c>
      <c r="U20" s="42">
        <f t="shared" si="2"/>
        <v>365</v>
      </c>
      <c r="X20" s="6"/>
    </row>
    <row r="21" spans="1:24" s="10" customFormat="1" ht="14.25" customHeight="1" x14ac:dyDescent="0.25">
      <c r="A21" s="43" t="s">
        <v>51</v>
      </c>
      <c r="B21" s="44" t="s">
        <v>52</v>
      </c>
      <c r="C21" s="38">
        <v>2</v>
      </c>
      <c r="D21" s="38">
        <v>0</v>
      </c>
      <c r="E21" s="38">
        <v>0</v>
      </c>
      <c r="F21" s="38">
        <v>5</v>
      </c>
      <c r="G21" s="38">
        <v>0</v>
      </c>
      <c r="H21" s="38">
        <v>4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9">
        <f t="shared" si="0"/>
        <v>11</v>
      </c>
      <c r="O21" s="40">
        <v>0</v>
      </c>
      <c r="P21" s="40">
        <v>0</v>
      </c>
      <c r="Q21" s="40">
        <v>0</v>
      </c>
      <c r="R21" s="40">
        <v>0</v>
      </c>
      <c r="S21" s="41">
        <v>0</v>
      </c>
      <c r="T21" s="39">
        <f t="shared" si="1"/>
        <v>0</v>
      </c>
      <c r="U21" s="42">
        <f t="shared" si="2"/>
        <v>11</v>
      </c>
      <c r="X21" s="6"/>
    </row>
    <row r="22" spans="1:24" s="10" customFormat="1" ht="14.25" customHeight="1" x14ac:dyDescent="0.25">
      <c r="A22" s="45" t="s">
        <v>53</v>
      </c>
      <c r="B22" s="46" t="s">
        <v>54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32">
        <f t="shared" si="0"/>
        <v>0</v>
      </c>
      <c r="O22" s="33">
        <v>0</v>
      </c>
      <c r="P22" s="33">
        <v>0</v>
      </c>
      <c r="Q22" s="33">
        <v>0</v>
      </c>
      <c r="R22" s="33">
        <v>0</v>
      </c>
      <c r="S22" s="34">
        <v>0</v>
      </c>
      <c r="T22" s="32">
        <f t="shared" si="1"/>
        <v>0</v>
      </c>
      <c r="U22" s="35">
        <f t="shared" si="2"/>
        <v>0</v>
      </c>
      <c r="X22" s="6"/>
    </row>
    <row r="23" spans="1:24" s="10" customFormat="1" ht="14.25" customHeight="1" x14ac:dyDescent="0.25">
      <c r="A23" s="45" t="s">
        <v>55</v>
      </c>
      <c r="B23" s="46" t="s">
        <v>56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2">
        <f t="shared" si="0"/>
        <v>0</v>
      </c>
      <c r="O23" s="33">
        <v>0</v>
      </c>
      <c r="P23" s="33">
        <v>0</v>
      </c>
      <c r="Q23" s="33">
        <v>0</v>
      </c>
      <c r="R23" s="33">
        <v>0</v>
      </c>
      <c r="S23" s="34">
        <v>0</v>
      </c>
      <c r="T23" s="32">
        <f t="shared" si="1"/>
        <v>0</v>
      </c>
      <c r="U23" s="35">
        <f t="shared" si="2"/>
        <v>0</v>
      </c>
      <c r="X23" s="6"/>
    </row>
    <row r="24" spans="1:24" s="10" customFormat="1" ht="14.25" customHeight="1" x14ac:dyDescent="0.25">
      <c r="A24" s="45" t="s">
        <v>57</v>
      </c>
      <c r="B24" s="46" t="s">
        <v>58</v>
      </c>
      <c r="C24" s="28">
        <v>21</v>
      </c>
      <c r="D24" s="28">
        <v>0</v>
      </c>
      <c r="E24" s="28">
        <v>15</v>
      </c>
      <c r="F24" s="28">
        <v>6</v>
      </c>
      <c r="G24" s="28">
        <v>6</v>
      </c>
      <c r="H24" s="28">
        <v>6</v>
      </c>
      <c r="I24" s="28">
        <v>0</v>
      </c>
      <c r="J24" s="28">
        <v>5</v>
      </c>
      <c r="K24" s="28">
        <v>15</v>
      </c>
      <c r="L24" s="28">
        <v>0</v>
      </c>
      <c r="M24" s="28">
        <v>8</v>
      </c>
      <c r="N24" s="32">
        <f t="shared" si="0"/>
        <v>82</v>
      </c>
      <c r="O24" s="33">
        <v>0</v>
      </c>
      <c r="P24" s="33">
        <v>0</v>
      </c>
      <c r="Q24" s="33">
        <v>0</v>
      </c>
      <c r="R24" s="33">
        <v>0</v>
      </c>
      <c r="S24" s="34">
        <v>0</v>
      </c>
      <c r="T24" s="32">
        <f t="shared" si="1"/>
        <v>0</v>
      </c>
      <c r="U24" s="35">
        <f t="shared" si="2"/>
        <v>82</v>
      </c>
      <c r="X24" s="6"/>
    </row>
    <row r="25" spans="1:24" s="10" customFormat="1" ht="14.25" customHeight="1" x14ac:dyDescent="0.25">
      <c r="A25" s="45" t="s">
        <v>59</v>
      </c>
      <c r="B25" s="46" t="s">
        <v>60</v>
      </c>
      <c r="C25" s="28">
        <v>0</v>
      </c>
      <c r="D25" s="28">
        <v>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32">
        <f t="shared" si="0"/>
        <v>2</v>
      </c>
      <c r="O25" s="33">
        <v>0</v>
      </c>
      <c r="P25" s="33">
        <v>0</v>
      </c>
      <c r="Q25" s="33">
        <v>0</v>
      </c>
      <c r="R25" s="33">
        <v>0</v>
      </c>
      <c r="S25" s="34">
        <v>0</v>
      </c>
      <c r="T25" s="32">
        <f t="shared" si="1"/>
        <v>0</v>
      </c>
      <c r="U25" s="35">
        <f t="shared" si="2"/>
        <v>2</v>
      </c>
      <c r="X25" s="6"/>
    </row>
    <row r="26" spans="1:24" s="10" customFormat="1" ht="14.25" customHeight="1" x14ac:dyDescent="0.25">
      <c r="A26" s="45" t="s">
        <v>61</v>
      </c>
      <c r="B26" s="46" t="s">
        <v>62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32">
        <f t="shared" si="0"/>
        <v>0</v>
      </c>
      <c r="O26" s="33">
        <v>0</v>
      </c>
      <c r="P26" s="33">
        <v>0</v>
      </c>
      <c r="Q26" s="33">
        <v>0</v>
      </c>
      <c r="R26" s="33">
        <v>0</v>
      </c>
      <c r="S26" s="34">
        <v>0</v>
      </c>
      <c r="T26" s="32">
        <f t="shared" si="1"/>
        <v>0</v>
      </c>
      <c r="U26" s="35">
        <f t="shared" si="2"/>
        <v>0</v>
      </c>
      <c r="X26" s="6"/>
    </row>
    <row r="27" spans="1:24" s="10" customFormat="1" ht="14.25" customHeight="1" x14ac:dyDescent="0.25">
      <c r="A27" s="45" t="s">
        <v>63</v>
      </c>
      <c r="B27" s="46" t="s">
        <v>64</v>
      </c>
      <c r="C27" s="28">
        <v>13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32">
        <f t="shared" si="0"/>
        <v>13</v>
      </c>
      <c r="O27" s="33">
        <v>0</v>
      </c>
      <c r="P27" s="33">
        <v>0</v>
      </c>
      <c r="Q27" s="33">
        <v>0</v>
      </c>
      <c r="R27" s="33">
        <v>0</v>
      </c>
      <c r="S27" s="34">
        <v>0</v>
      </c>
      <c r="T27" s="32">
        <f t="shared" si="1"/>
        <v>0</v>
      </c>
      <c r="U27" s="35">
        <f t="shared" si="2"/>
        <v>13</v>
      </c>
      <c r="X27" s="6"/>
    </row>
    <row r="28" spans="1:24" s="10" customFormat="1" ht="14.25" customHeight="1" x14ac:dyDescent="0.25">
      <c r="A28" s="45" t="s">
        <v>65</v>
      </c>
      <c r="B28" s="46" t="s">
        <v>66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2">
        <f t="shared" si="0"/>
        <v>0</v>
      </c>
      <c r="O28" s="33">
        <v>0</v>
      </c>
      <c r="P28" s="33">
        <v>0</v>
      </c>
      <c r="Q28" s="33">
        <v>0</v>
      </c>
      <c r="R28" s="33">
        <v>0</v>
      </c>
      <c r="S28" s="34">
        <v>0</v>
      </c>
      <c r="T28" s="32">
        <f t="shared" si="1"/>
        <v>0</v>
      </c>
      <c r="U28" s="35">
        <f t="shared" si="2"/>
        <v>0</v>
      </c>
      <c r="X28" s="6"/>
    </row>
    <row r="29" spans="1:24" s="10" customFormat="1" ht="14.25" customHeight="1" x14ac:dyDescent="0.25">
      <c r="A29" s="47" t="s">
        <v>67</v>
      </c>
      <c r="B29" s="48" t="s">
        <v>68</v>
      </c>
      <c r="C29" s="28">
        <v>19</v>
      </c>
      <c r="D29" s="28">
        <v>300</v>
      </c>
      <c r="E29" s="28">
        <v>149</v>
      </c>
      <c r="F29" s="28">
        <v>36</v>
      </c>
      <c r="G29" s="28">
        <v>19</v>
      </c>
      <c r="H29" s="28">
        <v>107</v>
      </c>
      <c r="I29" s="28">
        <v>12</v>
      </c>
      <c r="J29" s="28">
        <v>22</v>
      </c>
      <c r="K29" s="28">
        <v>111</v>
      </c>
      <c r="L29" s="28">
        <v>26</v>
      </c>
      <c r="M29" s="28">
        <v>131</v>
      </c>
      <c r="N29" s="49">
        <f t="shared" si="0"/>
        <v>932</v>
      </c>
      <c r="O29" s="50">
        <v>0</v>
      </c>
      <c r="P29" s="50">
        <v>0</v>
      </c>
      <c r="Q29" s="50">
        <v>0</v>
      </c>
      <c r="R29" s="50">
        <v>0</v>
      </c>
      <c r="S29" s="51">
        <v>0</v>
      </c>
      <c r="T29" s="49">
        <f t="shared" si="1"/>
        <v>0</v>
      </c>
      <c r="U29" s="52">
        <f t="shared" si="2"/>
        <v>932</v>
      </c>
      <c r="X29" s="6"/>
    </row>
    <row r="30" spans="1:24" s="10" customFormat="1" ht="14.25" customHeight="1" x14ac:dyDescent="0.25">
      <c r="A30" s="53" t="s">
        <v>13</v>
      </c>
      <c r="B30" s="54" t="s">
        <v>69</v>
      </c>
      <c r="C30" s="55">
        <v>2945</v>
      </c>
      <c r="D30" s="55">
        <v>4446</v>
      </c>
      <c r="E30" s="164">
        <v>2785</v>
      </c>
      <c r="F30" s="164">
        <v>1492</v>
      </c>
      <c r="G30" s="164">
        <v>1659</v>
      </c>
      <c r="H30" s="164">
        <v>4429</v>
      </c>
      <c r="I30" s="164">
        <v>721</v>
      </c>
      <c r="J30" s="164">
        <v>2124</v>
      </c>
      <c r="K30" s="164">
        <v>1031</v>
      </c>
      <c r="L30" s="55">
        <v>2843</v>
      </c>
      <c r="M30" s="55">
        <v>6644</v>
      </c>
      <c r="N30" s="56">
        <f t="shared" si="0"/>
        <v>31119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6">
        <f t="shared" si="1"/>
        <v>0</v>
      </c>
      <c r="U30" s="57">
        <f t="shared" si="2"/>
        <v>31119</v>
      </c>
      <c r="X30" s="6"/>
    </row>
    <row r="31" spans="1:24" s="10" customFormat="1" ht="14.25" customHeight="1" x14ac:dyDescent="0.25">
      <c r="A31" s="58" t="s">
        <v>70</v>
      </c>
      <c r="B31" s="59" t="s">
        <v>71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 t="shared" si="0"/>
        <v>0</v>
      </c>
      <c r="O31" s="28">
        <v>515</v>
      </c>
      <c r="P31" s="28">
        <v>229</v>
      </c>
      <c r="Q31" s="28">
        <v>77</v>
      </c>
      <c r="R31" s="28">
        <v>67</v>
      </c>
      <c r="S31" s="30">
        <v>105</v>
      </c>
      <c r="T31" s="29">
        <f t="shared" si="1"/>
        <v>993</v>
      </c>
      <c r="U31" s="31">
        <f t="shared" si="2"/>
        <v>993</v>
      </c>
      <c r="X31" s="6"/>
    </row>
    <row r="32" spans="1:24" s="10" customFormat="1" ht="14.25" customHeight="1" x14ac:dyDescent="0.25">
      <c r="A32" s="43" t="s">
        <v>72</v>
      </c>
      <c r="B32" s="60" t="s">
        <v>73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 t="shared" si="0"/>
        <v>0</v>
      </c>
      <c r="O32" s="40">
        <v>445</v>
      </c>
      <c r="P32" s="40">
        <v>183</v>
      </c>
      <c r="Q32" s="40">
        <v>69</v>
      </c>
      <c r="R32" s="40">
        <v>53</v>
      </c>
      <c r="S32" s="41">
        <v>102</v>
      </c>
      <c r="T32" s="39">
        <f t="shared" si="1"/>
        <v>852</v>
      </c>
      <c r="U32" s="42">
        <f t="shared" si="2"/>
        <v>852</v>
      </c>
      <c r="X32" s="6"/>
    </row>
    <row r="33" spans="1:24" s="10" customFormat="1" ht="14.25" customHeight="1" x14ac:dyDescent="0.25">
      <c r="A33" s="43" t="s">
        <v>74</v>
      </c>
      <c r="B33" s="44" t="s">
        <v>75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 t="shared" si="0"/>
        <v>0</v>
      </c>
      <c r="O33" s="40">
        <v>70</v>
      </c>
      <c r="P33" s="40">
        <v>46</v>
      </c>
      <c r="Q33" s="40">
        <v>8</v>
      </c>
      <c r="R33" s="40">
        <v>14</v>
      </c>
      <c r="S33" s="41">
        <v>3</v>
      </c>
      <c r="T33" s="39">
        <f t="shared" si="1"/>
        <v>141</v>
      </c>
      <c r="U33" s="42">
        <f t="shared" si="2"/>
        <v>141</v>
      </c>
      <c r="X33" s="6"/>
    </row>
    <row r="34" spans="1:24" s="10" customFormat="1" ht="14.25" customHeight="1" x14ac:dyDescent="0.25">
      <c r="A34" s="43" t="s">
        <v>76</v>
      </c>
      <c r="B34" s="44" t="s">
        <v>77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 t="shared" si="0"/>
        <v>0</v>
      </c>
      <c r="O34" s="40">
        <v>0</v>
      </c>
      <c r="P34" s="40">
        <v>0</v>
      </c>
      <c r="Q34" s="40">
        <v>0</v>
      </c>
      <c r="R34" s="40">
        <v>0</v>
      </c>
      <c r="S34" s="41">
        <v>0</v>
      </c>
      <c r="T34" s="39">
        <f t="shared" si="1"/>
        <v>0</v>
      </c>
      <c r="U34" s="42">
        <f t="shared" si="2"/>
        <v>0</v>
      </c>
      <c r="X34" s="6"/>
    </row>
    <row r="35" spans="1:24" s="10" customFormat="1" ht="14.25" customHeight="1" x14ac:dyDescent="0.25">
      <c r="A35" s="45" t="s">
        <v>78</v>
      </c>
      <c r="B35" s="61" t="s">
        <v>79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 t="shared" si="0"/>
        <v>0</v>
      </c>
      <c r="O35" s="33">
        <v>0</v>
      </c>
      <c r="P35" s="33">
        <v>0</v>
      </c>
      <c r="Q35" s="33">
        <v>0</v>
      </c>
      <c r="R35" s="33">
        <v>0</v>
      </c>
      <c r="S35" s="34">
        <v>0</v>
      </c>
      <c r="T35" s="32">
        <f t="shared" si="1"/>
        <v>0</v>
      </c>
      <c r="U35" s="35">
        <f t="shared" si="2"/>
        <v>0</v>
      </c>
      <c r="X35" s="6"/>
    </row>
    <row r="36" spans="1:24" s="10" customFormat="1" ht="14.25" customHeight="1" x14ac:dyDescent="0.25">
      <c r="A36" s="45" t="s">
        <v>80</v>
      </c>
      <c r="B36" s="61" t="s">
        <v>81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 t="shared" si="0"/>
        <v>0</v>
      </c>
      <c r="O36" s="33">
        <v>19</v>
      </c>
      <c r="P36" s="33">
        <v>4</v>
      </c>
      <c r="Q36" s="33">
        <v>71</v>
      </c>
      <c r="R36" s="33">
        <v>22</v>
      </c>
      <c r="S36" s="34">
        <v>0</v>
      </c>
      <c r="T36" s="32">
        <f t="shared" si="1"/>
        <v>116</v>
      </c>
      <c r="U36" s="35">
        <f t="shared" si="2"/>
        <v>116</v>
      </c>
      <c r="X36" s="6"/>
    </row>
    <row r="37" spans="1:24" s="10" customFormat="1" ht="14.25" customHeight="1" x14ac:dyDescent="0.25">
      <c r="A37" s="45" t="s">
        <v>82</v>
      </c>
      <c r="B37" s="61" t="s">
        <v>83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 t="shared" si="0"/>
        <v>0</v>
      </c>
      <c r="O37" s="33">
        <v>0</v>
      </c>
      <c r="P37" s="33">
        <v>0</v>
      </c>
      <c r="Q37" s="33">
        <v>0</v>
      </c>
      <c r="R37" s="33">
        <v>0</v>
      </c>
      <c r="S37" s="34">
        <v>0</v>
      </c>
      <c r="T37" s="32">
        <f t="shared" si="1"/>
        <v>0</v>
      </c>
      <c r="U37" s="35">
        <f t="shared" si="2"/>
        <v>0</v>
      </c>
      <c r="X37" s="6"/>
    </row>
    <row r="38" spans="1:24" s="10" customFormat="1" ht="14.25" customHeight="1" x14ac:dyDescent="0.25">
      <c r="A38" s="45" t="s">
        <v>84</v>
      </c>
      <c r="B38" s="61" t="s">
        <v>85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 t="shared" si="0"/>
        <v>0</v>
      </c>
      <c r="O38" s="33">
        <v>0</v>
      </c>
      <c r="P38" s="33">
        <v>0</v>
      </c>
      <c r="Q38" s="33">
        <v>0</v>
      </c>
      <c r="R38" s="33">
        <v>0</v>
      </c>
      <c r="S38" s="34">
        <v>0</v>
      </c>
      <c r="T38" s="32">
        <f t="shared" si="1"/>
        <v>0</v>
      </c>
      <c r="U38" s="35">
        <f t="shared" si="2"/>
        <v>0</v>
      </c>
      <c r="X38" s="6"/>
    </row>
    <row r="39" spans="1:24" s="10" customFormat="1" ht="14.25" customHeight="1" x14ac:dyDescent="0.25">
      <c r="A39" s="45" t="s">
        <v>86</v>
      </c>
      <c r="B39" s="46" t="s">
        <v>87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 t="shared" si="0"/>
        <v>0</v>
      </c>
      <c r="O39" s="33">
        <v>0</v>
      </c>
      <c r="P39" s="33">
        <v>0</v>
      </c>
      <c r="Q39" s="33">
        <v>0</v>
      </c>
      <c r="R39" s="33">
        <v>0</v>
      </c>
      <c r="S39" s="34">
        <v>0</v>
      </c>
      <c r="T39" s="32">
        <f t="shared" si="1"/>
        <v>0</v>
      </c>
      <c r="U39" s="35">
        <f t="shared" si="2"/>
        <v>0</v>
      </c>
      <c r="X39" s="6"/>
    </row>
    <row r="40" spans="1:24" s="10" customFormat="1" ht="14.25" customHeight="1" x14ac:dyDescent="0.25">
      <c r="A40" s="45" t="s">
        <v>88</v>
      </c>
      <c r="B40" s="61" t="s">
        <v>89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 t="shared" si="0"/>
        <v>0</v>
      </c>
      <c r="O40" s="50">
        <v>0</v>
      </c>
      <c r="P40" s="50">
        <v>0</v>
      </c>
      <c r="Q40" s="50">
        <v>0</v>
      </c>
      <c r="R40" s="50">
        <v>0</v>
      </c>
      <c r="S40" s="51">
        <v>0</v>
      </c>
      <c r="T40" s="49">
        <f t="shared" si="1"/>
        <v>0</v>
      </c>
      <c r="U40" s="52">
        <f t="shared" si="2"/>
        <v>0</v>
      </c>
      <c r="X40" s="6"/>
    </row>
    <row r="41" spans="1:24" s="10" customFormat="1" ht="14.25" customHeight="1" x14ac:dyDescent="0.25">
      <c r="A41" s="62" t="s">
        <v>19</v>
      </c>
      <c r="B41" s="63" t="s">
        <v>90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6">
        <f t="shared" si="0"/>
        <v>0</v>
      </c>
      <c r="O41" s="55">
        <v>534</v>
      </c>
      <c r="P41" s="164">
        <v>233</v>
      </c>
      <c r="Q41" s="55">
        <v>148</v>
      </c>
      <c r="R41" s="55">
        <v>89</v>
      </c>
      <c r="S41" s="164">
        <v>105</v>
      </c>
      <c r="T41" s="56">
        <f t="shared" si="1"/>
        <v>1109</v>
      </c>
      <c r="U41" s="57">
        <f t="shared" si="2"/>
        <v>1109</v>
      </c>
      <c r="X41" s="6"/>
    </row>
    <row r="42" spans="1:24" s="10" customFormat="1" ht="14.25" customHeight="1" thickBot="1" x14ac:dyDescent="0.3">
      <c r="A42" s="64" t="s">
        <v>20</v>
      </c>
      <c r="B42" s="65" t="s">
        <v>91</v>
      </c>
      <c r="C42" s="66">
        <f t="shared" ref="C42:U42" si="3">C30+C41</f>
        <v>2945</v>
      </c>
      <c r="D42" s="66">
        <f t="shared" si="3"/>
        <v>4446</v>
      </c>
      <c r="E42" s="66">
        <f t="shared" si="3"/>
        <v>2785</v>
      </c>
      <c r="F42" s="66">
        <f t="shared" si="3"/>
        <v>1492</v>
      </c>
      <c r="G42" s="66">
        <f t="shared" si="3"/>
        <v>1659</v>
      </c>
      <c r="H42" s="66">
        <f t="shared" si="3"/>
        <v>4429</v>
      </c>
      <c r="I42" s="66">
        <f t="shared" si="3"/>
        <v>721</v>
      </c>
      <c r="J42" s="66">
        <f t="shared" si="3"/>
        <v>2124</v>
      </c>
      <c r="K42" s="66">
        <f t="shared" si="3"/>
        <v>1031</v>
      </c>
      <c r="L42" s="66">
        <f t="shared" si="3"/>
        <v>2843</v>
      </c>
      <c r="M42" s="66">
        <f t="shared" si="3"/>
        <v>6644</v>
      </c>
      <c r="N42" s="66">
        <f t="shared" si="3"/>
        <v>31119</v>
      </c>
      <c r="O42" s="66">
        <f t="shared" si="3"/>
        <v>534</v>
      </c>
      <c r="P42" s="66">
        <f t="shared" si="3"/>
        <v>233</v>
      </c>
      <c r="Q42" s="66">
        <f t="shared" si="3"/>
        <v>148</v>
      </c>
      <c r="R42" s="66">
        <f t="shared" si="3"/>
        <v>89</v>
      </c>
      <c r="S42" s="66">
        <f t="shared" si="3"/>
        <v>105</v>
      </c>
      <c r="T42" s="66">
        <f t="shared" si="3"/>
        <v>1109</v>
      </c>
      <c r="U42" s="67">
        <f t="shared" si="3"/>
        <v>32228</v>
      </c>
      <c r="X42" s="6"/>
    </row>
    <row r="43" spans="1:24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X43" s="6"/>
    </row>
    <row r="44" spans="1:24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X44" s="6"/>
    </row>
    <row r="45" spans="1:24" s="10" customFormat="1" ht="44.1" customHeight="1" x14ac:dyDescent="0.25">
      <c r="A45" s="151"/>
      <c r="B45" s="152"/>
      <c r="C45" s="68" t="str">
        <f t="shared" ref="C45:M45" si="4">C4</f>
        <v>Македонија</v>
      </c>
      <c r="D45" s="68" t="str">
        <f t="shared" si="4"/>
        <v>Триглав</v>
      </c>
      <c r="E45" s="68" t="str">
        <f t="shared" si="4"/>
        <v>Сава</v>
      </c>
      <c r="F45" s="68" t="str">
        <f t="shared" si="4"/>
        <v>Евроинс</v>
      </c>
      <c r="G45" s="68" t="str">
        <f t="shared" si="4"/>
        <v>Винер</v>
      </c>
      <c r="H45" s="68" t="str">
        <f t="shared" si="4"/>
        <v>Еуролинк</v>
      </c>
      <c r="I45" s="68" t="str">
        <f t="shared" si="4"/>
        <v>Граве</v>
      </c>
      <c r="J45" s="68" t="str">
        <f t="shared" si="4"/>
        <v>Уника</v>
      </c>
      <c r="K45" s="68" t="str">
        <f t="shared" si="4"/>
        <v>Осигурителна полиса</v>
      </c>
      <c r="L45" s="68" t="str">
        <f t="shared" si="4"/>
        <v>Халк</v>
      </c>
      <c r="M45" s="68" t="str">
        <f t="shared" si="4"/>
        <v>Кроациа неживот</v>
      </c>
      <c r="N45" s="69"/>
      <c r="O45" s="68" t="str">
        <f>O4</f>
        <v>Кроациа живот</v>
      </c>
      <c r="P45" s="68" t="str">
        <f>P4</f>
        <v>Граве живот</v>
      </c>
      <c r="Q45" s="68" t="str">
        <f>Q4</f>
        <v>Винер живот</v>
      </c>
      <c r="R45" s="68" t="str">
        <f>R4</f>
        <v>Уника живот</v>
      </c>
      <c r="S45" s="68" t="str">
        <f>S4</f>
        <v>Триглав живот</v>
      </c>
      <c r="T45" s="70"/>
      <c r="U45" s="6"/>
      <c r="X45" s="6"/>
    </row>
    <row r="46" spans="1:24" s="10" customFormat="1" ht="17.45" customHeight="1" thickBot="1" x14ac:dyDescent="0.3">
      <c r="A46" s="153" t="s">
        <v>92</v>
      </c>
      <c r="B46" s="154"/>
      <c r="C46" s="71">
        <f t="shared" ref="C46:M46" si="5">IF(($U$30+$U$41)=0,0,(C30+C41)/($U$30+$U$41))</f>
        <v>9.138016631500559E-2</v>
      </c>
      <c r="D46" s="71">
        <f t="shared" si="5"/>
        <v>0.1379545736626536</v>
      </c>
      <c r="E46" s="71">
        <f t="shared" si="5"/>
        <v>8.6415539282611392E-2</v>
      </c>
      <c r="F46" s="71">
        <f t="shared" si="5"/>
        <v>4.6295147077075834E-2</v>
      </c>
      <c r="G46" s="71">
        <f t="shared" si="5"/>
        <v>5.1476976542137273E-2</v>
      </c>
      <c r="H46" s="71">
        <f t="shared" si="5"/>
        <v>0.13742708204046172</v>
      </c>
      <c r="I46" s="71">
        <f t="shared" si="5"/>
        <v>2.2371850564726323E-2</v>
      </c>
      <c r="J46" s="71">
        <f t="shared" si="5"/>
        <v>6.5905423855032896E-2</v>
      </c>
      <c r="K46" s="71">
        <f t="shared" si="5"/>
        <v>3.1990815439990071E-2</v>
      </c>
      <c r="L46" s="71">
        <f t="shared" si="5"/>
        <v>8.8215216581854286E-2</v>
      </c>
      <c r="M46" s="71">
        <f t="shared" si="5"/>
        <v>0.20615613752016879</v>
      </c>
      <c r="N46" s="72"/>
      <c r="O46" s="71">
        <f t="shared" ref="O46:S46" si="6">IF(($U$30+$U$41)=0,0,(O30+O41)/($U$30+$U$41))</f>
        <v>1.6569442720615613E-2</v>
      </c>
      <c r="P46" s="71">
        <f>IF(($U$30+$U$41)=0,0,(P30+P41)/($U$30+$U$41))</f>
        <v>7.2297381159240415E-3</v>
      </c>
      <c r="Q46" s="71">
        <f>IF(($U$30+$U$41)=0,0,(Q30+Q41)/($U$30+$U$41))</f>
        <v>4.5922800049646266E-3</v>
      </c>
      <c r="R46" s="71">
        <f>IF(($U$30+$U$41)=0,0,(R30+R41)/($U$30+$U$41))</f>
        <v>2.7615737867692689E-3</v>
      </c>
      <c r="S46" s="71">
        <f t="shared" si="6"/>
        <v>3.2580364900086879E-3</v>
      </c>
      <c r="T46" s="70"/>
      <c r="U46" s="6"/>
      <c r="X46" s="6"/>
    </row>
    <row r="47" spans="1:24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X47" s="6"/>
    </row>
    <row r="48" spans="1:24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X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A34E-3B0F-4D23-8E99-E94BCDD37752}">
  <dimension ref="A1:I33"/>
  <sheetViews>
    <sheetView showGridLines="0" zoomScale="90" zoomScaleNormal="90" workbookViewId="0">
      <selection activeCell="C9" sqref="C9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108</v>
      </c>
      <c r="B2" s="98"/>
      <c r="C2" s="98"/>
      <c r="D2" s="98"/>
      <c r="E2" s="98"/>
      <c r="F2" s="98"/>
      <c r="G2" s="98"/>
    </row>
    <row r="3" spans="1:9" s="9" customFormat="1" ht="15" customHeight="1" thickBot="1" x14ac:dyDescent="0.3"/>
    <row r="4" spans="1:9" s="108" customFormat="1" ht="75" customHeight="1" x14ac:dyDescent="0.2">
      <c r="A4" s="81" t="s">
        <v>95</v>
      </c>
      <c r="B4" s="82"/>
      <c r="C4" s="82" t="s">
        <v>109</v>
      </c>
      <c r="D4" s="82" t="s">
        <v>110</v>
      </c>
      <c r="E4" s="82" t="s">
        <v>111</v>
      </c>
      <c r="F4" s="82" t="s">
        <v>112</v>
      </c>
      <c r="G4" s="82" t="s">
        <v>113</v>
      </c>
      <c r="H4" s="82" t="s">
        <v>114</v>
      </c>
      <c r="I4" s="83" t="s">
        <v>115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116</v>
      </c>
      <c r="H5" s="86" t="s">
        <v>117</v>
      </c>
      <c r="I5" s="87" t="s">
        <v>118</v>
      </c>
    </row>
    <row r="6" spans="1:9" s="9" customFormat="1" ht="13.5" customHeight="1" x14ac:dyDescent="0.25">
      <c r="A6" s="92" t="s">
        <v>2</v>
      </c>
      <c r="B6" s="89">
        <f t="shared" ref="B6:B16" si="0">ROW()-ROW($B$5)</f>
        <v>1</v>
      </c>
      <c r="C6" s="93">
        <v>931</v>
      </c>
      <c r="D6" s="93">
        <v>3277</v>
      </c>
      <c r="E6" s="93">
        <v>2945</v>
      </c>
      <c r="F6" s="93">
        <v>195</v>
      </c>
      <c r="G6" s="93">
        <v>1068</v>
      </c>
      <c r="H6" s="93">
        <v>141</v>
      </c>
      <c r="I6" s="110">
        <f t="shared" ref="I6:I24" si="1">IF(C6+D6&lt;&gt;0,(E6+F6)/(C6+D6),0)</f>
        <v>0.74619771863117867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2548</v>
      </c>
      <c r="D7" s="93">
        <v>5465</v>
      </c>
      <c r="E7" s="93">
        <v>4446</v>
      </c>
      <c r="F7" s="93">
        <v>1077</v>
      </c>
      <c r="G7" s="93">
        <v>2490</v>
      </c>
      <c r="H7" s="93">
        <v>267</v>
      </c>
      <c r="I7" s="110">
        <f t="shared" si="1"/>
        <v>0.68925496068888059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2679</v>
      </c>
      <c r="D8" s="93">
        <v>3661</v>
      </c>
      <c r="E8" s="93">
        <v>2785</v>
      </c>
      <c r="F8" s="93">
        <v>776</v>
      </c>
      <c r="G8" s="93">
        <v>2779</v>
      </c>
      <c r="H8" s="93">
        <v>225</v>
      </c>
      <c r="I8" s="110">
        <f t="shared" si="1"/>
        <v>0.56167192429022084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1422</v>
      </c>
      <c r="D9" s="93">
        <v>1665</v>
      </c>
      <c r="E9" s="93">
        <v>1492</v>
      </c>
      <c r="F9" s="93">
        <v>371</v>
      </c>
      <c r="G9" s="93">
        <v>1224</v>
      </c>
      <c r="H9" s="93">
        <v>124</v>
      </c>
      <c r="I9" s="110">
        <f t="shared" si="1"/>
        <v>0.60349854227405253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867</v>
      </c>
      <c r="D10" s="93">
        <v>1963</v>
      </c>
      <c r="E10" s="93">
        <v>1659</v>
      </c>
      <c r="F10" s="93">
        <v>315</v>
      </c>
      <c r="G10" s="93">
        <v>856</v>
      </c>
      <c r="H10" s="93">
        <v>232</v>
      </c>
      <c r="I10" s="110">
        <f t="shared" si="1"/>
        <v>0.69752650176678443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3250</v>
      </c>
      <c r="D11" s="93">
        <v>4877</v>
      </c>
      <c r="E11" s="93">
        <v>4429</v>
      </c>
      <c r="F11" s="93">
        <v>380</v>
      </c>
      <c r="G11" s="93">
        <v>3318</v>
      </c>
      <c r="H11" s="93">
        <v>209</v>
      </c>
      <c r="I11" s="110">
        <f t="shared" si="1"/>
        <v>0.59173126614987082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1958</v>
      </c>
      <c r="D12" s="93">
        <v>53</v>
      </c>
      <c r="E12" s="93">
        <v>721</v>
      </c>
      <c r="F12" s="93">
        <v>34</v>
      </c>
      <c r="G12" s="93">
        <v>2103</v>
      </c>
      <c r="H12" s="93">
        <v>234</v>
      </c>
      <c r="I12" s="110">
        <f t="shared" si="1"/>
        <v>0.37543510691198406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1144</v>
      </c>
      <c r="D13" s="93">
        <v>2518</v>
      </c>
      <c r="E13" s="93">
        <v>2124</v>
      </c>
      <c r="F13" s="93">
        <v>300</v>
      </c>
      <c r="G13" s="93">
        <v>1238</v>
      </c>
      <c r="H13" s="93">
        <v>260</v>
      </c>
      <c r="I13" s="110">
        <f t="shared" si="1"/>
        <v>0.66193336974330963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1101</v>
      </c>
      <c r="D14" s="93">
        <v>1183</v>
      </c>
      <c r="E14" s="93">
        <v>1031</v>
      </c>
      <c r="F14" s="93">
        <v>252</v>
      </c>
      <c r="G14" s="93">
        <v>1001</v>
      </c>
      <c r="H14" s="93">
        <v>193</v>
      </c>
      <c r="I14" s="110">
        <f t="shared" si="1"/>
        <v>0.56173380035026266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2220</v>
      </c>
      <c r="D15" s="93">
        <v>2869</v>
      </c>
      <c r="E15" s="93">
        <v>2843</v>
      </c>
      <c r="F15" s="93">
        <v>718</v>
      </c>
      <c r="G15" s="93">
        <v>1528</v>
      </c>
      <c r="H15" s="93">
        <v>295</v>
      </c>
      <c r="I15" s="110">
        <f t="shared" si="1"/>
        <v>0.69974454706229117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4067</v>
      </c>
      <c r="D16" s="93">
        <v>7226</v>
      </c>
      <c r="E16" s="93">
        <v>6644</v>
      </c>
      <c r="F16" s="93">
        <v>1024</v>
      </c>
      <c r="G16" s="93">
        <v>3625</v>
      </c>
      <c r="H16" s="93">
        <v>155</v>
      </c>
      <c r="I16" s="110">
        <f t="shared" si="1"/>
        <v>0.67900469317276191</v>
      </c>
    </row>
    <row r="17" spans="1:9" s="9" customFormat="1" ht="13.5" customHeight="1" x14ac:dyDescent="0.25">
      <c r="A17" s="88" t="s">
        <v>101</v>
      </c>
      <c r="B17" s="89">
        <v>100</v>
      </c>
      <c r="C17" s="90">
        <f t="shared" ref="C17:H17" si="2">SUM(C6:C16)</f>
        <v>22187</v>
      </c>
      <c r="D17" s="90">
        <f t="shared" si="2"/>
        <v>34757</v>
      </c>
      <c r="E17" s="90">
        <f t="shared" si="2"/>
        <v>31119</v>
      </c>
      <c r="F17" s="90">
        <f t="shared" si="2"/>
        <v>5442</v>
      </c>
      <c r="G17" s="90">
        <f t="shared" si="2"/>
        <v>21230</v>
      </c>
      <c r="H17" s="90">
        <f t="shared" si="2"/>
        <v>2335</v>
      </c>
      <c r="I17" s="111">
        <f t="shared" si="1"/>
        <v>0.64205184040460805</v>
      </c>
    </row>
    <row r="18" spans="1:9" s="9" customFormat="1" ht="13.5" customHeight="1" x14ac:dyDescent="0.25">
      <c r="A18" s="92" t="s">
        <v>14</v>
      </c>
      <c r="B18" s="89">
        <f>B17+1</f>
        <v>101</v>
      </c>
      <c r="C18" s="93">
        <v>271</v>
      </c>
      <c r="D18" s="93">
        <v>562</v>
      </c>
      <c r="E18" s="93">
        <v>534</v>
      </c>
      <c r="F18" s="93">
        <v>31</v>
      </c>
      <c r="G18" s="93">
        <v>268</v>
      </c>
      <c r="H18" s="93">
        <v>2</v>
      </c>
      <c r="I18" s="110">
        <f t="shared" si="1"/>
        <v>0.67827130852340933</v>
      </c>
    </row>
    <row r="19" spans="1:9" s="9" customFormat="1" ht="13.5" customHeight="1" x14ac:dyDescent="0.25">
      <c r="A19" s="92" t="s">
        <v>15</v>
      </c>
      <c r="B19" s="89">
        <f>B18+1</f>
        <v>102</v>
      </c>
      <c r="C19" s="93">
        <v>270</v>
      </c>
      <c r="D19" s="93">
        <v>253</v>
      </c>
      <c r="E19" s="93">
        <v>233</v>
      </c>
      <c r="F19" s="93">
        <v>2</v>
      </c>
      <c r="G19" s="93">
        <v>288</v>
      </c>
      <c r="H19" s="93">
        <v>4</v>
      </c>
      <c r="I19" s="110">
        <f t="shared" si="1"/>
        <v>0.44933078393881454</v>
      </c>
    </row>
    <row r="20" spans="1:9" s="9" customFormat="1" ht="13.5" customHeight="1" x14ac:dyDescent="0.25">
      <c r="A20" s="92" t="s">
        <v>16</v>
      </c>
      <c r="B20" s="89">
        <f>B19+1</f>
        <v>103</v>
      </c>
      <c r="C20" s="93">
        <v>29</v>
      </c>
      <c r="D20" s="93">
        <v>168</v>
      </c>
      <c r="E20" s="93">
        <v>148</v>
      </c>
      <c r="F20" s="93">
        <v>8</v>
      </c>
      <c r="G20" s="93">
        <v>38</v>
      </c>
      <c r="H20" s="93">
        <v>0</v>
      </c>
      <c r="I20" s="110">
        <f t="shared" si="1"/>
        <v>0.79187817258883253</v>
      </c>
    </row>
    <row r="21" spans="1:9" s="9" customFormat="1" ht="13.5" customHeight="1" x14ac:dyDescent="0.25">
      <c r="A21" s="92" t="s">
        <v>17</v>
      </c>
      <c r="B21" s="89">
        <f>B20+1</f>
        <v>104</v>
      </c>
      <c r="C21" s="93">
        <v>36</v>
      </c>
      <c r="D21" s="93">
        <v>115</v>
      </c>
      <c r="E21" s="93">
        <v>89</v>
      </c>
      <c r="F21" s="93">
        <v>8</v>
      </c>
      <c r="G21" s="93">
        <v>33</v>
      </c>
      <c r="H21" s="93">
        <v>1</v>
      </c>
      <c r="I21" s="110">
        <f t="shared" si="1"/>
        <v>0.64238410596026485</v>
      </c>
    </row>
    <row r="22" spans="1:9" s="9" customFormat="1" ht="13.5" customHeight="1" x14ac:dyDescent="0.25">
      <c r="A22" s="92" t="s">
        <v>18</v>
      </c>
      <c r="B22" s="89">
        <f>B18+1</f>
        <v>102</v>
      </c>
      <c r="C22" s="93">
        <v>11</v>
      </c>
      <c r="D22" s="93">
        <v>115</v>
      </c>
      <c r="E22" s="93">
        <v>105</v>
      </c>
      <c r="F22" s="93">
        <v>11</v>
      </c>
      <c r="G22" s="93">
        <v>10</v>
      </c>
      <c r="H22" s="93">
        <v>0</v>
      </c>
      <c r="I22" s="110">
        <f t="shared" si="1"/>
        <v>0.92063492063492058</v>
      </c>
    </row>
    <row r="23" spans="1:9" s="9" customFormat="1" ht="13.5" customHeight="1" x14ac:dyDescent="0.25">
      <c r="A23" s="88" t="s">
        <v>102</v>
      </c>
      <c r="B23" s="89">
        <v>200</v>
      </c>
      <c r="C23" s="90">
        <f t="shared" ref="C23:H23" si="3">SUM(C18:C22)</f>
        <v>617</v>
      </c>
      <c r="D23" s="90">
        <f t="shared" si="3"/>
        <v>1213</v>
      </c>
      <c r="E23" s="90">
        <f t="shared" si="3"/>
        <v>1109</v>
      </c>
      <c r="F23" s="90">
        <f t="shared" si="3"/>
        <v>60</v>
      </c>
      <c r="G23" s="90">
        <f t="shared" si="3"/>
        <v>637</v>
      </c>
      <c r="H23" s="90">
        <f t="shared" si="3"/>
        <v>7</v>
      </c>
      <c r="I23" s="111">
        <f t="shared" si="1"/>
        <v>0.63879781420765025</v>
      </c>
    </row>
    <row r="24" spans="1:9" s="9" customFormat="1" ht="13.5" customHeight="1" thickBot="1" x14ac:dyDescent="0.3">
      <c r="A24" s="103" t="s">
        <v>103</v>
      </c>
      <c r="B24" s="104">
        <v>300</v>
      </c>
      <c r="C24" s="95">
        <f t="shared" ref="C24:H24" si="4">C17+C23</f>
        <v>22804</v>
      </c>
      <c r="D24" s="95">
        <f t="shared" si="4"/>
        <v>35970</v>
      </c>
      <c r="E24" s="95">
        <f t="shared" si="4"/>
        <v>32228</v>
      </c>
      <c r="F24" s="95">
        <f t="shared" si="4"/>
        <v>5502</v>
      </c>
      <c r="G24" s="95">
        <f t="shared" si="4"/>
        <v>21867</v>
      </c>
      <c r="H24" s="95">
        <f t="shared" si="4"/>
        <v>2342</v>
      </c>
      <c r="I24" s="112">
        <f t="shared" si="1"/>
        <v>0.64195052233981009</v>
      </c>
    </row>
    <row r="29" spans="1:9" x14ac:dyDescent="0.2">
      <c r="B29" s="106"/>
    </row>
    <row r="30" spans="1:9" x14ac:dyDescent="0.2">
      <c r="B30" s="106"/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140E-AA48-44AF-A6CD-45996D212D9C}">
  <dimension ref="A1:E39"/>
  <sheetViews>
    <sheetView showGridLines="0" zoomScale="90" zoomScaleNormal="90" workbookViewId="0">
      <selection activeCell="C6" sqref="C6:E6"/>
    </sheetView>
  </sheetViews>
  <sheetFormatPr defaultColWidth="9.140625" defaultRowHeight="15" x14ac:dyDescent="0.25"/>
  <cols>
    <col min="1" max="1" width="31.42578125" style="73" customWidth="1"/>
    <col min="2" max="2" width="5.570312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119</v>
      </c>
      <c r="B2" s="98"/>
      <c r="C2" s="98"/>
      <c r="D2" s="98"/>
      <c r="E2" s="98"/>
    </row>
    <row r="3" spans="1:5" s="106" customFormat="1" ht="15" customHeight="1" thickBot="1" x14ac:dyDescent="0.25">
      <c r="B3" s="107"/>
      <c r="E3" s="113" t="s">
        <v>94</v>
      </c>
    </row>
    <row r="4" spans="1:5" s="9" customFormat="1" ht="51.75" customHeight="1" x14ac:dyDescent="0.25">
      <c r="A4" s="81" t="s">
        <v>95</v>
      </c>
      <c r="B4" s="82" t="s">
        <v>96</v>
      </c>
      <c r="C4" s="82" t="s">
        <v>120</v>
      </c>
      <c r="D4" s="82" t="s">
        <v>121</v>
      </c>
      <c r="E4" s="83" t="s">
        <v>122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101</v>
      </c>
      <c r="B6" s="89">
        <f t="shared" ref="B6:B24" si="0">ROW()-ROW($A$5)</f>
        <v>1</v>
      </c>
      <c r="C6" s="90">
        <f>SUM(C7:C17)</f>
        <v>415866.473</v>
      </c>
      <c r="D6" s="90">
        <f>SUM(D7:D17)</f>
        <v>402198</v>
      </c>
      <c r="E6" s="91">
        <f>SUM(E7:E17)</f>
        <v>360323.02899999998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55443.716</v>
      </c>
      <c r="D7" s="93">
        <v>47738</v>
      </c>
      <c r="E7" s="94">
        <v>39852.544999999998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65153.436000000002</v>
      </c>
      <c r="D8" s="93">
        <v>17729</v>
      </c>
      <c r="E8" s="94">
        <v>44355.023000000001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43071.26</v>
      </c>
      <c r="D9" s="93">
        <v>23368</v>
      </c>
      <c r="E9" s="94">
        <v>54981.851000000002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20791.645</v>
      </c>
      <c r="D10" s="93">
        <v>53008</v>
      </c>
      <c r="E10" s="94">
        <v>10754.054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38346.754000000001</v>
      </c>
      <c r="D11" s="93">
        <v>46155</v>
      </c>
      <c r="E11" s="94">
        <v>29109.577000000001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42794.978000000003</v>
      </c>
      <c r="D12" s="93">
        <v>16273</v>
      </c>
      <c r="E12" s="94">
        <v>50049.985000000001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10817.779</v>
      </c>
      <c r="D13" s="93">
        <v>27032</v>
      </c>
      <c r="E13" s="94">
        <v>10468.592000000001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38528.964</v>
      </c>
      <c r="D14" s="93">
        <v>75572</v>
      </c>
      <c r="E14" s="94">
        <v>24189.93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33844.949000000001</v>
      </c>
      <c r="D15" s="93">
        <v>26259</v>
      </c>
      <c r="E15" s="94">
        <v>33083.610999999997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35861.656999999999</v>
      </c>
      <c r="D16" s="93">
        <v>26742</v>
      </c>
      <c r="E16" s="94">
        <v>38774.129000000001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31211.334999999999</v>
      </c>
      <c r="D17" s="93">
        <v>42322</v>
      </c>
      <c r="E17" s="94">
        <v>24703.732</v>
      </c>
    </row>
    <row r="18" spans="1:5" s="9" customFormat="1" ht="18" customHeight="1" x14ac:dyDescent="0.25">
      <c r="A18" s="88" t="s">
        <v>102</v>
      </c>
      <c r="B18" s="89">
        <f t="shared" si="0"/>
        <v>13</v>
      </c>
      <c r="C18" s="90">
        <f>SUM(C19:C23)</f>
        <v>91548.424636999989</v>
      </c>
      <c r="D18" s="90">
        <f>SUM(D19:D23)</f>
        <v>95279</v>
      </c>
      <c r="E18" s="91">
        <f>SUM(E19:E23)</f>
        <v>26601.005000000001</v>
      </c>
    </row>
    <row r="19" spans="1:5" s="9" customFormat="1" ht="18" customHeight="1" x14ac:dyDescent="0.25">
      <c r="A19" s="92" t="s">
        <v>14</v>
      </c>
      <c r="B19" s="89">
        <f t="shared" si="0"/>
        <v>14</v>
      </c>
      <c r="C19" s="93">
        <v>23044.516525999999</v>
      </c>
      <c r="D19" s="93">
        <v>17928</v>
      </c>
      <c r="E19" s="94">
        <v>15497.078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14972.643013999999</v>
      </c>
      <c r="D20" s="93">
        <v>17152</v>
      </c>
      <c r="E20" s="94">
        <v>3543.4209999999998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27120.010202000001</v>
      </c>
      <c r="D21" s="93">
        <v>31409</v>
      </c>
      <c r="E21" s="94">
        <v>-773.55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11902.203384</v>
      </c>
      <c r="D22" s="93">
        <v>21184</v>
      </c>
      <c r="E22" s="94">
        <v>1679.729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14509.051511</v>
      </c>
      <c r="D23" s="93">
        <v>7606</v>
      </c>
      <c r="E23" s="94">
        <v>6654.3270000000002</v>
      </c>
    </row>
    <row r="24" spans="1:5" s="9" customFormat="1" ht="18" customHeight="1" thickBot="1" x14ac:dyDescent="0.3">
      <c r="A24" s="88" t="s">
        <v>103</v>
      </c>
      <c r="B24" s="89">
        <f t="shared" si="0"/>
        <v>19</v>
      </c>
      <c r="C24" s="95">
        <f>C6+C18</f>
        <v>507414.89763699996</v>
      </c>
      <c r="D24" s="95">
        <f>D6+D18</f>
        <v>497477</v>
      </c>
      <c r="E24" s="96">
        <f>E6+E18</f>
        <v>386924.03399999999</v>
      </c>
    </row>
    <row r="26" spans="1:5" s="74" customFormat="1" ht="15" customHeight="1" x14ac:dyDescent="0.25">
      <c r="A26" s="73"/>
      <c r="B26" s="73"/>
      <c r="C26" s="73"/>
      <c r="D26" s="73"/>
      <c r="E26" s="73"/>
    </row>
    <row r="27" spans="1:5" s="74" customFormat="1" ht="15" customHeight="1" x14ac:dyDescent="0.25">
      <c r="A27" s="73"/>
      <c r="B27" s="73"/>
      <c r="C27" s="73"/>
      <c r="D27" s="73"/>
      <c r="E27" s="73"/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DC8E0-2C4B-41FF-A871-04E2BCFB2635}">
  <dimension ref="A1:L58"/>
  <sheetViews>
    <sheetView showGridLines="0" topLeftCell="A16" zoomScale="90" zoomScaleNormal="90" workbookViewId="0">
      <selection activeCell="L7" sqref="L7"/>
    </sheetView>
  </sheetViews>
  <sheetFormatPr defaultColWidth="9.140625" defaultRowHeight="12" x14ac:dyDescent="0.2"/>
  <cols>
    <col min="1" max="1" width="20.42578125" style="106" customWidth="1"/>
    <col min="2" max="2" width="7.42578125" style="107" customWidth="1"/>
    <col min="3" max="12" width="17.425781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123</v>
      </c>
      <c r="B2" s="98"/>
      <c r="C2" s="98"/>
      <c r="D2" s="98"/>
      <c r="E2" s="98"/>
      <c r="F2" s="98"/>
      <c r="G2" s="98"/>
    </row>
    <row r="3" spans="1:12" s="9" customFormat="1" ht="15" customHeight="1" thickBot="1" x14ac:dyDescent="0.3">
      <c r="L3" s="80" t="s">
        <v>94</v>
      </c>
    </row>
    <row r="4" spans="1:12" s="108" customFormat="1" ht="23.25" customHeight="1" x14ac:dyDescent="0.2">
      <c r="A4" s="159" t="s">
        <v>95</v>
      </c>
      <c r="B4" s="155" t="s">
        <v>96</v>
      </c>
      <c r="C4" s="155" t="s">
        <v>124</v>
      </c>
      <c r="D4" s="155" t="s">
        <v>125</v>
      </c>
      <c r="E4" s="161" t="s">
        <v>126</v>
      </c>
      <c r="F4" s="162"/>
      <c r="G4" s="163"/>
      <c r="H4" s="155" t="s">
        <v>127</v>
      </c>
      <c r="I4" s="155" t="s">
        <v>128</v>
      </c>
      <c r="J4" s="155" t="s">
        <v>129</v>
      </c>
      <c r="K4" s="155" t="s">
        <v>130</v>
      </c>
      <c r="L4" s="157" t="s">
        <v>103</v>
      </c>
    </row>
    <row r="5" spans="1:12" s="108" customFormat="1" ht="65.25" customHeight="1" x14ac:dyDescent="0.2">
      <c r="A5" s="160" t="s">
        <v>131</v>
      </c>
      <c r="B5" s="156" t="s">
        <v>132</v>
      </c>
      <c r="C5" s="156"/>
      <c r="D5" s="156"/>
      <c r="E5" s="114" t="s">
        <v>133</v>
      </c>
      <c r="F5" s="114" t="s">
        <v>134</v>
      </c>
      <c r="G5" s="115" t="s">
        <v>135</v>
      </c>
      <c r="H5" s="156"/>
      <c r="I5" s="156"/>
      <c r="J5" s="156"/>
      <c r="K5" s="156"/>
      <c r="L5" s="15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116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101</v>
      </c>
      <c r="B7" s="89">
        <f t="shared" ref="B7:B25" si="0">ROW()-ROW($A$6)</f>
        <v>1</v>
      </c>
      <c r="C7" s="90">
        <f t="shared" ref="C7:K7" si="1">SUM(C8:C18)</f>
        <v>5168127</v>
      </c>
      <c r="D7" s="90">
        <f t="shared" si="1"/>
        <v>85853</v>
      </c>
      <c r="E7" s="117">
        <f t="shared" si="1"/>
        <v>2893944</v>
      </c>
      <c r="F7" s="117">
        <f t="shared" si="1"/>
        <v>2497864</v>
      </c>
      <c r="G7" s="90">
        <f t="shared" si="1"/>
        <v>5546628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18633</v>
      </c>
      <c r="L7" s="118">
        <f t="shared" ref="L7:L25" si="2">SUM(C7:D7)+SUM(G7:K7)</f>
        <v>10819241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436749</v>
      </c>
      <c r="D8" s="93">
        <v>2527</v>
      </c>
      <c r="E8" s="93">
        <v>166723</v>
      </c>
      <c r="F8" s="93">
        <v>144677</v>
      </c>
      <c r="G8" s="93">
        <v>316071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755347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600830</v>
      </c>
      <c r="D9" s="93">
        <v>48309</v>
      </c>
      <c r="E9" s="93">
        <v>417209</v>
      </c>
      <c r="F9" s="93">
        <v>276183</v>
      </c>
      <c r="G9" s="93">
        <v>755797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1404936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548900</v>
      </c>
      <c r="D10" s="93">
        <v>3796</v>
      </c>
      <c r="E10" s="93">
        <v>304839</v>
      </c>
      <c r="F10" s="93">
        <v>202013</v>
      </c>
      <c r="G10" s="93">
        <v>526112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1078808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391656</v>
      </c>
      <c r="D11" s="93">
        <v>2208</v>
      </c>
      <c r="E11" s="93">
        <v>135515</v>
      </c>
      <c r="F11" s="93">
        <v>292946</v>
      </c>
      <c r="G11" s="93">
        <v>447066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840930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517336</v>
      </c>
      <c r="D12" s="93">
        <v>0</v>
      </c>
      <c r="E12" s="93">
        <v>307490</v>
      </c>
      <c r="F12" s="93">
        <v>178637</v>
      </c>
      <c r="G12" s="93">
        <v>490988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1008324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668249</v>
      </c>
      <c r="D13" s="93">
        <v>13485</v>
      </c>
      <c r="E13" s="93">
        <v>328849</v>
      </c>
      <c r="F13" s="93">
        <v>212140</v>
      </c>
      <c r="G13" s="93">
        <v>545932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1227666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195981</v>
      </c>
      <c r="D14" s="93">
        <v>0</v>
      </c>
      <c r="E14" s="93">
        <v>288774</v>
      </c>
      <c r="F14" s="93">
        <v>207501</v>
      </c>
      <c r="G14" s="93">
        <v>499649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695630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582229</v>
      </c>
      <c r="D15" s="93">
        <v>70</v>
      </c>
      <c r="E15" s="93">
        <v>150261</v>
      </c>
      <c r="F15" s="93">
        <v>243972</v>
      </c>
      <c r="G15" s="93">
        <v>401329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983628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345715</v>
      </c>
      <c r="D16" s="93">
        <v>7185</v>
      </c>
      <c r="E16" s="93">
        <v>204587</v>
      </c>
      <c r="F16" s="93">
        <v>252839</v>
      </c>
      <c r="G16" s="93">
        <v>464675</v>
      </c>
      <c r="H16" s="93">
        <v>0</v>
      </c>
      <c r="I16" s="93">
        <v>0</v>
      </c>
      <c r="J16" s="93">
        <v>0</v>
      </c>
      <c r="K16" s="93">
        <v>18633</v>
      </c>
      <c r="L16" s="119">
        <f t="shared" si="2"/>
        <v>836208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370845</v>
      </c>
      <c r="D17" s="93">
        <v>1041</v>
      </c>
      <c r="E17" s="93">
        <v>334931</v>
      </c>
      <c r="F17" s="93">
        <v>238581</v>
      </c>
      <c r="G17" s="93">
        <v>585687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957573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509637</v>
      </c>
      <c r="D18" s="93">
        <v>7232</v>
      </c>
      <c r="E18" s="93">
        <v>254766</v>
      </c>
      <c r="F18" s="93">
        <v>248375</v>
      </c>
      <c r="G18" s="93">
        <v>513322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1030191</v>
      </c>
    </row>
    <row r="19" spans="1:12" s="9" customFormat="1" ht="13.5" customHeight="1" x14ac:dyDescent="0.25">
      <c r="A19" s="88" t="s">
        <v>102</v>
      </c>
      <c r="B19" s="89">
        <f t="shared" si="0"/>
        <v>13</v>
      </c>
      <c r="C19" s="90">
        <f t="shared" ref="C19:K19" si="3">SUM(C20:C24)</f>
        <v>43334</v>
      </c>
      <c r="D19" s="90">
        <f t="shared" si="3"/>
        <v>116578</v>
      </c>
      <c r="E19" s="117">
        <f t="shared" si="3"/>
        <v>83080</v>
      </c>
      <c r="F19" s="117">
        <f t="shared" si="3"/>
        <v>28041</v>
      </c>
      <c r="G19" s="90">
        <f t="shared" si="3"/>
        <v>114535</v>
      </c>
      <c r="H19" s="90">
        <f t="shared" si="3"/>
        <v>0</v>
      </c>
      <c r="I19" s="90">
        <f t="shared" si="3"/>
        <v>7895575</v>
      </c>
      <c r="J19" s="90">
        <f t="shared" si="3"/>
        <v>1029908</v>
      </c>
      <c r="K19" s="90">
        <f t="shared" si="3"/>
        <v>0</v>
      </c>
      <c r="L19" s="118">
        <f t="shared" si="2"/>
        <v>9199930</v>
      </c>
    </row>
    <row r="20" spans="1:12" s="9" customFormat="1" ht="13.5" customHeight="1" x14ac:dyDescent="0.25">
      <c r="A20" s="92" t="s">
        <v>14</v>
      </c>
      <c r="B20" s="89">
        <f t="shared" si="0"/>
        <v>14</v>
      </c>
      <c r="C20" s="93">
        <v>14036</v>
      </c>
      <c r="D20" s="93">
        <v>0</v>
      </c>
      <c r="E20" s="93">
        <v>16249</v>
      </c>
      <c r="F20" s="93">
        <v>2255</v>
      </c>
      <c r="G20" s="93">
        <v>18770</v>
      </c>
      <c r="H20" s="93">
        <v>0</v>
      </c>
      <c r="I20" s="93">
        <v>3362266</v>
      </c>
      <c r="J20" s="93">
        <v>229782</v>
      </c>
      <c r="K20" s="93">
        <v>0</v>
      </c>
      <c r="L20" s="119">
        <f t="shared" si="2"/>
        <v>3624854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15386</v>
      </c>
      <c r="D21" s="93">
        <v>116578</v>
      </c>
      <c r="E21" s="93">
        <v>48518</v>
      </c>
      <c r="F21" s="93">
        <v>16971</v>
      </c>
      <c r="G21" s="93">
        <v>66294</v>
      </c>
      <c r="H21" s="93">
        <v>0</v>
      </c>
      <c r="I21" s="93">
        <v>2975642</v>
      </c>
      <c r="J21" s="93">
        <v>31826</v>
      </c>
      <c r="K21" s="93">
        <v>0</v>
      </c>
      <c r="L21" s="119">
        <f t="shared" si="2"/>
        <v>3205726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6047</v>
      </c>
      <c r="D22" s="93">
        <v>0</v>
      </c>
      <c r="E22" s="93">
        <v>12597</v>
      </c>
      <c r="F22" s="93">
        <v>8149</v>
      </c>
      <c r="G22" s="93">
        <v>22650</v>
      </c>
      <c r="H22" s="93">
        <v>0</v>
      </c>
      <c r="I22" s="93">
        <v>724896</v>
      </c>
      <c r="J22" s="93">
        <v>588242</v>
      </c>
      <c r="K22" s="93">
        <v>0</v>
      </c>
      <c r="L22" s="119">
        <f t="shared" si="2"/>
        <v>1341835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7067</v>
      </c>
      <c r="D23" s="93">
        <v>0</v>
      </c>
      <c r="E23" s="93">
        <v>3803</v>
      </c>
      <c r="F23" s="93">
        <v>434</v>
      </c>
      <c r="G23" s="93">
        <v>4569</v>
      </c>
      <c r="H23" s="93">
        <v>0</v>
      </c>
      <c r="I23" s="93">
        <v>498001</v>
      </c>
      <c r="J23" s="93">
        <v>130102</v>
      </c>
      <c r="K23" s="93">
        <v>0</v>
      </c>
      <c r="L23" s="119">
        <f t="shared" si="2"/>
        <v>639739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798</v>
      </c>
      <c r="D24" s="93">
        <v>0</v>
      </c>
      <c r="E24" s="93">
        <v>1913</v>
      </c>
      <c r="F24" s="93">
        <v>232</v>
      </c>
      <c r="G24" s="93">
        <v>2252</v>
      </c>
      <c r="H24" s="93">
        <v>0</v>
      </c>
      <c r="I24" s="93">
        <v>334770</v>
      </c>
      <c r="J24" s="93">
        <v>49956</v>
      </c>
      <c r="K24" s="93">
        <v>0</v>
      </c>
      <c r="L24" s="119">
        <f t="shared" si="2"/>
        <v>387776</v>
      </c>
    </row>
    <row r="25" spans="1:12" s="9" customFormat="1" ht="13.5" customHeight="1" thickBot="1" x14ac:dyDescent="0.3">
      <c r="A25" s="103" t="s">
        <v>103</v>
      </c>
      <c r="B25" s="89">
        <f t="shared" si="0"/>
        <v>19</v>
      </c>
      <c r="C25" s="95">
        <f t="shared" ref="C25:K25" si="4">C7+C19</f>
        <v>5211461</v>
      </c>
      <c r="D25" s="95">
        <f t="shared" si="4"/>
        <v>202431</v>
      </c>
      <c r="E25" s="120">
        <f t="shared" si="4"/>
        <v>2977024</v>
      </c>
      <c r="F25" s="120">
        <f t="shared" si="4"/>
        <v>2525905</v>
      </c>
      <c r="G25" s="95">
        <f t="shared" si="4"/>
        <v>5661163</v>
      </c>
      <c r="H25" s="95">
        <f t="shared" si="4"/>
        <v>0</v>
      </c>
      <c r="I25" s="95">
        <f t="shared" si="4"/>
        <v>7895575</v>
      </c>
      <c r="J25" s="95">
        <f t="shared" si="4"/>
        <v>1029908</v>
      </c>
      <c r="K25" s="95">
        <f t="shared" si="4"/>
        <v>18633</v>
      </c>
      <c r="L25" s="121">
        <f t="shared" si="2"/>
        <v>20019171</v>
      </c>
    </row>
    <row r="26" spans="1:12" s="9" customFormat="1" ht="15" customHeight="1" x14ac:dyDescent="0.25"/>
    <row r="27" spans="1:12" s="9" customFormat="1" ht="15" customHeight="1" x14ac:dyDescent="0.25"/>
    <row r="28" spans="1:12" s="9" customFormat="1" ht="15" customHeight="1" x14ac:dyDescent="0.25"/>
    <row r="29" spans="1:12" s="9" customFormat="1" ht="15" customHeight="1" x14ac:dyDescent="0.25">
      <c r="A29" s="76" t="s">
        <v>136</v>
      </c>
      <c r="B29" s="98"/>
      <c r="C29" s="98"/>
      <c r="D29" s="98"/>
      <c r="E29" s="98"/>
      <c r="F29" s="98"/>
      <c r="G29" s="98"/>
    </row>
    <row r="30" spans="1:12" s="9" customFormat="1" ht="15" customHeight="1" thickBot="1" x14ac:dyDescent="0.3">
      <c r="L30" s="80" t="s">
        <v>94</v>
      </c>
    </row>
    <row r="31" spans="1:12" s="108" customFormat="1" ht="23.25" customHeight="1" x14ac:dyDescent="0.2">
      <c r="A31" s="159" t="s">
        <v>95</v>
      </c>
      <c r="B31" s="155" t="s">
        <v>96</v>
      </c>
      <c r="C31" s="155" t="s">
        <v>124</v>
      </c>
      <c r="D31" s="155" t="s">
        <v>125</v>
      </c>
      <c r="E31" s="161" t="s">
        <v>126</v>
      </c>
      <c r="F31" s="162"/>
      <c r="G31" s="163"/>
      <c r="H31" s="155" t="s">
        <v>127</v>
      </c>
      <c r="I31" s="155" t="s">
        <v>128</v>
      </c>
      <c r="J31" s="155" t="s">
        <v>129</v>
      </c>
      <c r="K31" s="155" t="s">
        <v>130</v>
      </c>
      <c r="L31" s="157" t="s">
        <v>103</v>
      </c>
    </row>
    <row r="32" spans="1:12" s="108" customFormat="1" ht="65.25" customHeight="1" x14ac:dyDescent="0.2">
      <c r="A32" s="160" t="s">
        <v>131</v>
      </c>
      <c r="B32" s="156" t="s">
        <v>132</v>
      </c>
      <c r="C32" s="156"/>
      <c r="D32" s="156"/>
      <c r="E32" s="114" t="s">
        <v>137</v>
      </c>
      <c r="F32" s="114" t="s">
        <v>134</v>
      </c>
      <c r="G32" s="115" t="s">
        <v>135</v>
      </c>
      <c r="H32" s="156"/>
      <c r="I32" s="156"/>
      <c r="J32" s="156"/>
      <c r="K32" s="156"/>
      <c r="L32" s="158"/>
    </row>
    <row r="33" spans="1:12" s="109" customFormat="1" ht="16.5" customHeight="1" x14ac:dyDescent="0.2">
      <c r="A33" s="84"/>
      <c r="B33" s="85"/>
      <c r="C33" s="86">
        <v>1</v>
      </c>
      <c r="D33" s="86">
        <v>2</v>
      </c>
      <c r="E33" s="116">
        <v>3</v>
      </c>
      <c r="F33" s="116">
        <v>4</v>
      </c>
      <c r="G33" s="86" t="s">
        <v>116</v>
      </c>
      <c r="H33" s="86">
        <v>6</v>
      </c>
      <c r="I33" s="86">
        <v>7</v>
      </c>
      <c r="J33" s="86">
        <v>8</v>
      </c>
      <c r="K33" s="86">
        <v>9</v>
      </c>
      <c r="L33" s="86">
        <v>10</v>
      </c>
    </row>
    <row r="34" spans="1:12" s="9" customFormat="1" ht="13.5" customHeight="1" x14ac:dyDescent="0.25">
      <c r="A34" s="88" t="s">
        <v>101</v>
      </c>
      <c r="B34" s="89">
        <f t="shared" ref="B34:B52" si="5">ROW()-ROW($A$33)</f>
        <v>1</v>
      </c>
      <c r="C34" s="90">
        <f t="shared" ref="C34:K34" si="6">SUM(C35:C45)</f>
        <v>4258013</v>
      </c>
      <c r="D34" s="90">
        <f t="shared" si="6"/>
        <v>83888</v>
      </c>
      <c r="E34" s="117">
        <f t="shared" si="6"/>
        <v>2213589</v>
      </c>
      <c r="F34" s="117">
        <f t="shared" si="6"/>
        <v>2067260</v>
      </c>
      <c r="G34" s="90">
        <f t="shared" si="6"/>
        <v>4435669</v>
      </c>
      <c r="H34" s="90">
        <f t="shared" si="6"/>
        <v>0</v>
      </c>
      <c r="I34" s="90">
        <f t="shared" si="6"/>
        <v>0</v>
      </c>
      <c r="J34" s="90">
        <f t="shared" si="6"/>
        <v>0</v>
      </c>
      <c r="K34" s="90">
        <f t="shared" si="6"/>
        <v>18633</v>
      </c>
      <c r="L34" s="118">
        <f t="shared" ref="L34:L52" si="7">SUM(C34:D34)+SUM(G34:K34)</f>
        <v>8796203</v>
      </c>
    </row>
    <row r="35" spans="1:12" s="9" customFormat="1" ht="13.5" customHeight="1" x14ac:dyDescent="0.25">
      <c r="A35" s="92" t="s">
        <v>2</v>
      </c>
      <c r="B35" s="89">
        <f t="shared" si="5"/>
        <v>2</v>
      </c>
      <c r="C35" s="93">
        <v>325422</v>
      </c>
      <c r="D35" s="93">
        <v>2527</v>
      </c>
      <c r="E35" s="93">
        <v>78088</v>
      </c>
      <c r="F35" s="93">
        <v>99577</v>
      </c>
      <c r="G35" s="93">
        <v>182336</v>
      </c>
      <c r="H35" s="93">
        <v>0</v>
      </c>
      <c r="I35" s="93">
        <v>0</v>
      </c>
      <c r="J35" s="93">
        <v>0</v>
      </c>
      <c r="K35" s="93">
        <v>0</v>
      </c>
      <c r="L35" s="119">
        <f t="shared" si="7"/>
        <v>510285</v>
      </c>
    </row>
    <row r="36" spans="1:12" s="9" customFormat="1" ht="13.5" customHeight="1" x14ac:dyDescent="0.25">
      <c r="A36" s="92" t="s">
        <v>3</v>
      </c>
      <c r="B36" s="89">
        <f t="shared" si="5"/>
        <v>3</v>
      </c>
      <c r="C36" s="93">
        <v>508151</v>
      </c>
      <c r="D36" s="93">
        <v>47136</v>
      </c>
      <c r="E36" s="93">
        <v>362498</v>
      </c>
      <c r="F36" s="93">
        <v>254317</v>
      </c>
      <c r="G36" s="93">
        <v>679220</v>
      </c>
      <c r="H36" s="93">
        <v>0</v>
      </c>
      <c r="I36" s="93">
        <v>0</v>
      </c>
      <c r="J36" s="93">
        <v>0</v>
      </c>
      <c r="K36" s="93">
        <v>0</v>
      </c>
      <c r="L36" s="119">
        <f t="shared" si="7"/>
        <v>1234507</v>
      </c>
    </row>
    <row r="37" spans="1:12" s="9" customFormat="1" ht="13.5" customHeight="1" x14ac:dyDescent="0.25">
      <c r="A37" s="92" t="s">
        <v>4</v>
      </c>
      <c r="B37" s="89">
        <f t="shared" si="5"/>
        <v>4</v>
      </c>
      <c r="C37" s="93">
        <v>491138</v>
      </c>
      <c r="D37" s="93">
        <v>3004</v>
      </c>
      <c r="E37" s="93">
        <v>274643</v>
      </c>
      <c r="F37" s="93">
        <v>163719</v>
      </c>
      <c r="G37" s="93">
        <v>457622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951764</v>
      </c>
    </row>
    <row r="38" spans="1:12" s="9" customFormat="1" ht="13.5" customHeight="1" x14ac:dyDescent="0.25">
      <c r="A38" s="92" t="s">
        <v>5</v>
      </c>
      <c r="B38" s="89">
        <f t="shared" si="5"/>
        <v>5</v>
      </c>
      <c r="C38" s="93">
        <v>374738</v>
      </c>
      <c r="D38" s="93">
        <v>2208</v>
      </c>
      <c r="E38" s="93">
        <v>127177</v>
      </c>
      <c r="F38" s="93">
        <v>280613</v>
      </c>
      <c r="G38" s="93">
        <v>426395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803341</v>
      </c>
    </row>
    <row r="39" spans="1:12" s="9" customFormat="1" ht="13.5" customHeight="1" x14ac:dyDescent="0.25">
      <c r="A39" s="92" t="s">
        <v>6</v>
      </c>
      <c r="B39" s="89">
        <f t="shared" si="5"/>
        <v>6</v>
      </c>
      <c r="C39" s="93">
        <v>311024</v>
      </c>
      <c r="D39" s="93">
        <v>0</v>
      </c>
      <c r="E39" s="93">
        <v>142669</v>
      </c>
      <c r="F39" s="93">
        <v>89946</v>
      </c>
      <c r="G39" s="93">
        <v>237476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548500</v>
      </c>
    </row>
    <row r="40" spans="1:12" s="9" customFormat="1" ht="13.5" customHeight="1" x14ac:dyDescent="0.25">
      <c r="A40" s="92" t="s">
        <v>7</v>
      </c>
      <c r="B40" s="89">
        <f t="shared" si="5"/>
        <v>7</v>
      </c>
      <c r="C40" s="93">
        <v>442961</v>
      </c>
      <c r="D40" s="93">
        <v>13485</v>
      </c>
      <c r="E40" s="93">
        <v>290083</v>
      </c>
      <c r="F40" s="93">
        <v>203341</v>
      </c>
      <c r="G40" s="93">
        <v>498367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954813</v>
      </c>
    </row>
    <row r="41" spans="1:12" s="9" customFormat="1" ht="13.5" customHeight="1" x14ac:dyDescent="0.25">
      <c r="A41" s="92" t="s">
        <v>8</v>
      </c>
      <c r="B41" s="89">
        <f t="shared" si="5"/>
        <v>8</v>
      </c>
      <c r="C41" s="93">
        <v>183863</v>
      </c>
      <c r="D41" s="93">
        <v>0</v>
      </c>
      <c r="E41" s="93">
        <v>169421</v>
      </c>
      <c r="F41" s="93">
        <v>66094</v>
      </c>
      <c r="G41" s="93">
        <v>238889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422752</v>
      </c>
    </row>
    <row r="42" spans="1:12" s="9" customFormat="1" ht="13.5" customHeight="1" x14ac:dyDescent="0.25">
      <c r="A42" s="92" t="s">
        <v>9</v>
      </c>
      <c r="B42" s="89">
        <f t="shared" si="5"/>
        <v>9</v>
      </c>
      <c r="C42" s="93">
        <v>521318</v>
      </c>
      <c r="D42" s="93">
        <v>70</v>
      </c>
      <c r="E42" s="93">
        <v>139292</v>
      </c>
      <c r="F42" s="93">
        <v>239968</v>
      </c>
      <c r="G42" s="93">
        <v>386356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907744</v>
      </c>
    </row>
    <row r="43" spans="1:12" s="9" customFormat="1" ht="13.5" customHeight="1" x14ac:dyDescent="0.25">
      <c r="A43" s="92" t="s">
        <v>10</v>
      </c>
      <c r="B43" s="89">
        <f t="shared" si="5"/>
        <v>10</v>
      </c>
      <c r="C43" s="93">
        <v>296117</v>
      </c>
      <c r="D43" s="93">
        <v>7185</v>
      </c>
      <c r="E43" s="93">
        <v>174674</v>
      </c>
      <c r="F43" s="93">
        <v>220256</v>
      </c>
      <c r="G43" s="93">
        <v>402179</v>
      </c>
      <c r="H43" s="93">
        <v>0</v>
      </c>
      <c r="I43" s="93">
        <v>0</v>
      </c>
      <c r="J43" s="93">
        <v>0</v>
      </c>
      <c r="K43" s="93">
        <v>18633</v>
      </c>
      <c r="L43" s="119">
        <f t="shared" si="7"/>
        <v>724114</v>
      </c>
    </row>
    <row r="44" spans="1:12" s="9" customFormat="1" ht="13.5" customHeight="1" x14ac:dyDescent="0.25">
      <c r="A44" s="92" t="s">
        <v>11</v>
      </c>
      <c r="B44" s="89">
        <f t="shared" si="5"/>
        <v>11</v>
      </c>
      <c r="C44" s="93">
        <v>324453</v>
      </c>
      <c r="D44" s="93">
        <v>1041</v>
      </c>
      <c r="E44" s="93">
        <v>278289</v>
      </c>
      <c r="F44" s="93">
        <v>221401</v>
      </c>
      <c r="G44" s="93">
        <v>511865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837359</v>
      </c>
    </row>
    <row r="45" spans="1:12" s="9" customFormat="1" ht="13.5" customHeight="1" x14ac:dyDescent="0.25">
      <c r="A45" s="92" t="s">
        <v>12</v>
      </c>
      <c r="B45" s="89">
        <f t="shared" si="5"/>
        <v>12</v>
      </c>
      <c r="C45" s="93">
        <v>478828</v>
      </c>
      <c r="D45" s="93">
        <v>7232</v>
      </c>
      <c r="E45" s="93">
        <v>176755</v>
      </c>
      <c r="F45" s="93">
        <v>228028</v>
      </c>
      <c r="G45" s="93">
        <v>414964</v>
      </c>
      <c r="H45" s="93">
        <v>0</v>
      </c>
      <c r="I45" s="93">
        <v>0</v>
      </c>
      <c r="J45" s="93">
        <v>0</v>
      </c>
      <c r="K45" s="93">
        <v>0</v>
      </c>
      <c r="L45" s="119">
        <f t="shared" si="7"/>
        <v>901024</v>
      </c>
    </row>
    <row r="46" spans="1:12" s="9" customFormat="1" ht="13.5" customHeight="1" x14ac:dyDescent="0.25">
      <c r="A46" s="88" t="s">
        <v>102</v>
      </c>
      <c r="B46" s="89">
        <f t="shared" si="5"/>
        <v>13</v>
      </c>
      <c r="C46" s="90">
        <f t="shared" ref="C46:K46" si="8">SUM(C47:C51)</f>
        <v>37952</v>
      </c>
      <c r="D46" s="90">
        <f t="shared" si="8"/>
        <v>116578</v>
      </c>
      <c r="E46" s="117">
        <f t="shared" si="8"/>
        <v>70189</v>
      </c>
      <c r="F46" s="117">
        <f t="shared" si="8"/>
        <v>19707</v>
      </c>
      <c r="G46" s="90">
        <f t="shared" si="8"/>
        <v>93310</v>
      </c>
      <c r="H46" s="90">
        <f t="shared" si="8"/>
        <v>0</v>
      </c>
      <c r="I46" s="90">
        <f t="shared" si="8"/>
        <v>7776562</v>
      </c>
      <c r="J46" s="90">
        <f t="shared" si="8"/>
        <v>1029908</v>
      </c>
      <c r="K46" s="90">
        <f t="shared" si="8"/>
        <v>0</v>
      </c>
      <c r="L46" s="118">
        <f t="shared" si="7"/>
        <v>9054310</v>
      </c>
    </row>
    <row r="47" spans="1:12" s="9" customFormat="1" ht="13.5" customHeight="1" x14ac:dyDescent="0.25">
      <c r="A47" s="92" t="s">
        <v>14</v>
      </c>
      <c r="B47" s="89">
        <f t="shared" si="5"/>
        <v>14</v>
      </c>
      <c r="C47" s="93">
        <v>13327</v>
      </c>
      <c r="D47" s="93">
        <v>0</v>
      </c>
      <c r="E47" s="93">
        <v>16249</v>
      </c>
      <c r="F47" s="93">
        <v>2255</v>
      </c>
      <c r="G47" s="93">
        <v>18770</v>
      </c>
      <c r="H47" s="93">
        <v>0</v>
      </c>
      <c r="I47" s="93">
        <v>3362266</v>
      </c>
      <c r="J47" s="93">
        <v>229782</v>
      </c>
      <c r="K47" s="93">
        <v>0</v>
      </c>
      <c r="L47" s="119">
        <f t="shared" si="7"/>
        <v>3624145</v>
      </c>
    </row>
    <row r="48" spans="1:12" s="9" customFormat="1" ht="13.5" customHeight="1" x14ac:dyDescent="0.25">
      <c r="A48" s="92" t="s">
        <v>15</v>
      </c>
      <c r="B48" s="89">
        <f t="shared" si="5"/>
        <v>15</v>
      </c>
      <c r="C48" s="93">
        <v>10988</v>
      </c>
      <c r="D48" s="93">
        <v>116578</v>
      </c>
      <c r="E48" s="93">
        <v>37582</v>
      </c>
      <c r="F48" s="93">
        <v>8637</v>
      </c>
      <c r="G48" s="93">
        <v>47024</v>
      </c>
      <c r="H48" s="93">
        <v>0</v>
      </c>
      <c r="I48" s="93">
        <v>2970029</v>
      </c>
      <c r="J48" s="93">
        <v>31826</v>
      </c>
      <c r="K48" s="93">
        <v>0</v>
      </c>
      <c r="L48" s="119">
        <f t="shared" si="7"/>
        <v>3176445</v>
      </c>
    </row>
    <row r="49" spans="1:12" s="9" customFormat="1" ht="13.5" customHeight="1" x14ac:dyDescent="0.25">
      <c r="A49" s="92" t="s">
        <v>16</v>
      </c>
      <c r="B49" s="89">
        <f t="shared" si="5"/>
        <v>16</v>
      </c>
      <c r="C49" s="93">
        <v>5772</v>
      </c>
      <c r="D49" s="93">
        <v>0</v>
      </c>
      <c r="E49" s="93">
        <v>10642</v>
      </c>
      <c r="F49" s="93">
        <v>8149</v>
      </c>
      <c r="G49" s="93">
        <v>20695</v>
      </c>
      <c r="H49" s="93">
        <v>0</v>
      </c>
      <c r="I49" s="93">
        <v>612067</v>
      </c>
      <c r="J49" s="93">
        <v>588242</v>
      </c>
      <c r="K49" s="93">
        <v>0</v>
      </c>
      <c r="L49" s="119">
        <f t="shared" si="7"/>
        <v>1226776</v>
      </c>
    </row>
    <row r="50" spans="1:12" s="9" customFormat="1" ht="13.5" customHeight="1" x14ac:dyDescent="0.25">
      <c r="A50" s="92" t="s">
        <v>17</v>
      </c>
      <c r="B50" s="89">
        <f t="shared" si="5"/>
        <v>17</v>
      </c>
      <c r="C50" s="93">
        <v>7067</v>
      </c>
      <c r="D50" s="93">
        <v>0</v>
      </c>
      <c r="E50" s="93">
        <v>3803</v>
      </c>
      <c r="F50" s="93">
        <v>434</v>
      </c>
      <c r="G50" s="93">
        <v>4569</v>
      </c>
      <c r="H50" s="93">
        <v>0</v>
      </c>
      <c r="I50" s="93">
        <v>497430</v>
      </c>
      <c r="J50" s="93">
        <v>130102</v>
      </c>
      <c r="K50" s="93">
        <v>0</v>
      </c>
      <c r="L50" s="119">
        <f t="shared" si="7"/>
        <v>639168</v>
      </c>
    </row>
    <row r="51" spans="1:12" s="9" customFormat="1" ht="13.5" customHeight="1" x14ac:dyDescent="0.25">
      <c r="A51" s="92" t="s">
        <v>18</v>
      </c>
      <c r="B51" s="89">
        <f t="shared" si="5"/>
        <v>18</v>
      </c>
      <c r="C51" s="93">
        <v>798</v>
      </c>
      <c r="D51" s="93">
        <v>0</v>
      </c>
      <c r="E51" s="93">
        <v>1913</v>
      </c>
      <c r="F51" s="93">
        <v>232</v>
      </c>
      <c r="G51" s="93">
        <v>2252</v>
      </c>
      <c r="H51" s="93">
        <v>0</v>
      </c>
      <c r="I51" s="93">
        <v>334770</v>
      </c>
      <c r="J51" s="93">
        <v>49956</v>
      </c>
      <c r="K51" s="93">
        <v>0</v>
      </c>
      <c r="L51" s="119">
        <f t="shared" si="7"/>
        <v>387776</v>
      </c>
    </row>
    <row r="52" spans="1:12" s="9" customFormat="1" ht="13.5" customHeight="1" thickBot="1" x14ac:dyDescent="0.3">
      <c r="A52" s="103" t="s">
        <v>103</v>
      </c>
      <c r="B52" s="89">
        <f t="shared" si="5"/>
        <v>19</v>
      </c>
      <c r="C52" s="95">
        <f t="shared" ref="C52:K52" si="9">C34+C46</f>
        <v>4295965</v>
      </c>
      <c r="D52" s="95">
        <f t="shared" si="9"/>
        <v>200466</v>
      </c>
      <c r="E52" s="120">
        <f t="shared" si="9"/>
        <v>2283778</v>
      </c>
      <c r="F52" s="120">
        <f t="shared" si="9"/>
        <v>2086967</v>
      </c>
      <c r="G52" s="95">
        <f t="shared" si="9"/>
        <v>4528979</v>
      </c>
      <c r="H52" s="95">
        <f t="shared" si="9"/>
        <v>0</v>
      </c>
      <c r="I52" s="95">
        <f t="shared" si="9"/>
        <v>7776562</v>
      </c>
      <c r="J52" s="95">
        <f t="shared" si="9"/>
        <v>1029908</v>
      </c>
      <c r="K52" s="95">
        <f t="shared" si="9"/>
        <v>18633</v>
      </c>
      <c r="L52" s="121">
        <f t="shared" si="7"/>
        <v>17850513</v>
      </c>
    </row>
    <row r="54" spans="1:12" x14ac:dyDescent="0.2">
      <c r="B54" s="106"/>
    </row>
    <row r="55" spans="1:12" x14ac:dyDescent="0.2">
      <c r="B55" s="106"/>
    </row>
    <row r="56" spans="1:12" x14ac:dyDescent="0.2">
      <c r="B56" s="106"/>
    </row>
    <row r="57" spans="1:12" x14ac:dyDescent="0.2">
      <c r="B57" s="106"/>
    </row>
    <row r="58" spans="1:12" x14ac:dyDescent="0.2">
      <c r="B58" s="106"/>
    </row>
  </sheetData>
  <mergeCells count="20">
    <mergeCell ref="H31:H32"/>
    <mergeCell ref="A4:A5"/>
    <mergeCell ref="B4:B5"/>
    <mergeCell ref="C4:C5"/>
    <mergeCell ref="D4:D5"/>
    <mergeCell ref="E4:G4"/>
    <mergeCell ref="H4:H5"/>
    <mergeCell ref="A31:A32"/>
    <mergeCell ref="B31:B32"/>
    <mergeCell ref="C31:C32"/>
    <mergeCell ref="D31:D32"/>
    <mergeCell ref="E31:G31"/>
    <mergeCell ref="I31:I32"/>
    <mergeCell ref="J31:J32"/>
    <mergeCell ref="K31:K32"/>
    <mergeCell ref="L31:L32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497E-38C6-413C-A808-16BE120AAECA}">
  <dimension ref="A1:AN6"/>
  <sheetViews>
    <sheetView showGridLines="0" zoomScale="90" zoomScaleNormal="90" workbookViewId="0">
      <selection activeCell="H3" sqref="H3"/>
    </sheetView>
  </sheetViews>
  <sheetFormatPr defaultColWidth="9.140625" defaultRowHeight="15" x14ac:dyDescent="0.25"/>
  <cols>
    <col min="1" max="1" width="28.42578125" style="5" customWidth="1"/>
    <col min="2" max="2" width="17.140625" style="5" customWidth="1"/>
    <col min="3" max="11" width="17.140625" style="9" customWidth="1"/>
    <col min="12" max="14" width="17.140625" style="5" customWidth="1"/>
    <col min="15" max="17" width="17.140625" style="9" customWidth="1"/>
    <col min="18" max="20" width="17.140625" style="5" customWidth="1"/>
    <col min="21" max="21" width="9.140625" style="5" customWidth="1"/>
    <col min="22" max="16384" width="9.140625" style="5"/>
  </cols>
  <sheetData>
    <row r="1" spans="1:40" s="106" customFormat="1" ht="14.25" customHeight="1" x14ac:dyDescent="0.2">
      <c r="A1" s="7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S1" s="98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40" s="106" customFormat="1" ht="14.25" customHeight="1" x14ac:dyDescent="0.2">
      <c r="A2" s="76" t="s">
        <v>138</v>
      </c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s="9" customFormat="1" ht="14.25" customHeight="1" thickBot="1" x14ac:dyDescent="0.3">
      <c r="T3" s="122" t="s">
        <v>94</v>
      </c>
    </row>
    <row r="4" spans="1:40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4" t="s">
        <v>139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4" t="s">
        <v>140</v>
      </c>
      <c r="T4" s="1" t="s">
        <v>20</v>
      </c>
    </row>
    <row r="5" spans="1:40" s="9" customFormat="1" ht="33" customHeight="1" x14ac:dyDescent="0.25">
      <c r="A5" s="123" t="s">
        <v>141</v>
      </c>
      <c r="B5" s="93">
        <v>1428884</v>
      </c>
      <c r="C5" s="93">
        <v>668443</v>
      </c>
      <c r="D5" s="93">
        <v>476757</v>
      </c>
      <c r="E5" s="93">
        <v>353349</v>
      </c>
      <c r="F5" s="93">
        <v>429235</v>
      </c>
      <c r="G5" s="93">
        <v>621667</v>
      </c>
      <c r="H5" s="93">
        <v>247821</v>
      </c>
      <c r="I5" s="93">
        <v>386299</v>
      </c>
      <c r="J5" s="93">
        <v>526328</v>
      </c>
      <c r="K5" s="93">
        <v>211532</v>
      </c>
      <c r="L5" s="93">
        <v>352828</v>
      </c>
      <c r="M5" s="90">
        <f>SUM(B5:L5)</f>
        <v>5703143</v>
      </c>
      <c r="N5" s="93">
        <v>594114</v>
      </c>
      <c r="O5" s="93">
        <v>599337</v>
      </c>
      <c r="P5" s="93">
        <v>280596</v>
      </c>
      <c r="Q5" s="93">
        <v>358979</v>
      </c>
      <c r="R5" s="93">
        <v>293067</v>
      </c>
      <c r="S5" s="90">
        <f>SUM(N5:R5)</f>
        <v>2126093</v>
      </c>
      <c r="T5" s="91">
        <f>M5+S5</f>
        <v>7829236</v>
      </c>
    </row>
    <row r="6" spans="1:40" s="9" customFormat="1" ht="33" customHeight="1" thickBot="1" x14ac:dyDescent="0.3">
      <c r="A6" s="124" t="s">
        <v>142</v>
      </c>
      <c r="B6" s="125">
        <v>113556</v>
      </c>
      <c r="C6" s="125">
        <v>211298</v>
      </c>
      <c r="D6" s="125">
        <v>166090</v>
      </c>
      <c r="E6" s="125">
        <v>152617</v>
      </c>
      <c r="F6" s="125">
        <v>89305</v>
      </c>
      <c r="G6" s="125">
        <v>207196</v>
      </c>
      <c r="H6" s="125">
        <v>71922</v>
      </c>
      <c r="I6" s="125">
        <v>197069</v>
      </c>
      <c r="J6" s="125">
        <v>120935</v>
      </c>
      <c r="K6" s="125">
        <v>121849</v>
      </c>
      <c r="L6" s="125">
        <v>113518</v>
      </c>
      <c r="M6" s="95">
        <f>SUM(B6:L6)</f>
        <v>1565355</v>
      </c>
      <c r="N6" s="125">
        <v>200363</v>
      </c>
      <c r="O6" s="125">
        <v>156148</v>
      </c>
      <c r="P6" s="125">
        <v>74947</v>
      </c>
      <c r="Q6" s="125">
        <v>70370</v>
      </c>
      <c r="R6" s="125">
        <v>51921</v>
      </c>
      <c r="S6" s="95">
        <f>SUM(N6:R6)</f>
        <v>553749</v>
      </c>
      <c r="T6" s="96">
        <f>M6+S6</f>
        <v>2119104</v>
      </c>
    </row>
  </sheetData>
  <printOptions horizontalCentered="1" verticalCentered="1"/>
  <pageMargins left="0" right="0" top="0.78740157480314965" bottom="0" header="0" footer="0"/>
  <pageSetup paperSize="9" scale="40" orientation="landscape" r:id="rId1"/>
  <headerFooter>
    <oddHeader>&amp;L&amp;G</oddHeader>
  </headerFooter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4'!Print_Area</vt:lpstr>
      <vt:lpstr>'Табела 5'!Print_Area</vt:lpstr>
      <vt:lpstr>'Табела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2023-05-10T06:37:23Z</cp:lastPrinted>
  <dcterms:created xsi:type="dcterms:W3CDTF">2023-05-04T11:27:00Z</dcterms:created>
  <dcterms:modified xsi:type="dcterms:W3CDTF">2023-05-10T06:38:11Z</dcterms:modified>
  <cp:category/>
</cp:coreProperties>
</file>