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04E1F059-AB74-4EB6-BF00-3874F190D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0">'Tabela 12'!$A$1:$U$53</definedName>
  </definedNames>
  <calcPr calcId="191029"/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D54" i="9" s="1"/>
  <c r="C35" i="9"/>
  <c r="C54" i="9" s="1"/>
  <c r="L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C26" i="9" s="1"/>
  <c r="B7" i="9"/>
  <c r="C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B6" i="8"/>
  <c r="E25" i="7"/>
  <c r="D25" i="7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23" i="7" s="1"/>
  <c r="H17" i="7"/>
  <c r="H25" i="7" s="1"/>
  <c r="G17" i="7"/>
  <c r="G25" i="7" s="1"/>
  <c r="F17" i="7"/>
  <c r="F25" i="7" s="1"/>
  <c r="E17" i="7"/>
  <c r="D17" i="7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N41" i="6"/>
  <c r="V40" i="6"/>
  <c r="U40" i="6"/>
  <c r="N40" i="6"/>
  <c r="U39" i="6"/>
  <c r="N39" i="6"/>
  <c r="V39" i="6" s="1"/>
  <c r="U38" i="6"/>
  <c r="N38" i="6"/>
  <c r="V38" i="6" s="1"/>
  <c r="U37" i="6"/>
  <c r="N37" i="6"/>
  <c r="V37" i="6" s="1"/>
  <c r="U36" i="6"/>
  <c r="V36" i="6" s="1"/>
  <c r="N36" i="6"/>
  <c r="V35" i="6"/>
  <c r="U35" i="6"/>
  <c r="N35" i="6"/>
  <c r="U34" i="6"/>
  <c r="N34" i="6"/>
  <c r="V34" i="6" s="1"/>
  <c r="V33" i="6"/>
  <c r="U33" i="6"/>
  <c r="N33" i="6"/>
  <c r="V32" i="6"/>
  <c r="U32" i="6"/>
  <c r="N32" i="6"/>
  <c r="U31" i="6"/>
  <c r="N31" i="6"/>
  <c r="V31" i="6" s="1"/>
  <c r="U30" i="6"/>
  <c r="U42" i="6" s="1"/>
  <c r="N30" i="6"/>
  <c r="V30" i="6" s="1"/>
  <c r="U29" i="6"/>
  <c r="N29" i="6"/>
  <c r="V29" i="6" s="1"/>
  <c r="U28" i="6"/>
  <c r="V28" i="6" s="1"/>
  <c r="N28" i="6"/>
  <c r="V27" i="6"/>
  <c r="U27" i="6"/>
  <c r="N27" i="6"/>
  <c r="U26" i="6"/>
  <c r="N26" i="6"/>
  <c r="V26" i="6" s="1"/>
  <c r="V25" i="6"/>
  <c r="U25" i="6"/>
  <c r="N25" i="6"/>
  <c r="U24" i="6"/>
  <c r="N24" i="6"/>
  <c r="V24" i="6" s="1"/>
  <c r="U23" i="6"/>
  <c r="N23" i="6"/>
  <c r="V23" i="6" s="1"/>
  <c r="U22" i="6"/>
  <c r="N22" i="6"/>
  <c r="V22" i="6" s="1"/>
  <c r="U21" i="6"/>
  <c r="N21" i="6"/>
  <c r="V21" i="6" s="1"/>
  <c r="U20" i="6"/>
  <c r="V20" i="6" s="1"/>
  <c r="N20" i="6"/>
  <c r="V19" i="6"/>
  <c r="U19" i="6"/>
  <c r="N19" i="6"/>
  <c r="U18" i="6"/>
  <c r="N18" i="6"/>
  <c r="V18" i="6" s="1"/>
  <c r="V17" i="6"/>
  <c r="U17" i="6"/>
  <c r="N17" i="6"/>
  <c r="U16" i="6"/>
  <c r="N16" i="6"/>
  <c r="V16" i="6" s="1"/>
  <c r="U15" i="6"/>
  <c r="N15" i="6"/>
  <c r="V15" i="6" s="1"/>
  <c r="U14" i="6"/>
  <c r="N14" i="6"/>
  <c r="V14" i="6" s="1"/>
  <c r="U13" i="6"/>
  <c r="N13" i="6"/>
  <c r="V13" i="6" s="1"/>
  <c r="U12" i="6"/>
  <c r="V12" i="6" s="1"/>
  <c r="N12" i="6"/>
  <c r="V11" i="6"/>
  <c r="U11" i="6"/>
  <c r="N11" i="6"/>
  <c r="U10" i="6"/>
  <c r="N10" i="6"/>
  <c r="V10" i="6" s="1"/>
  <c r="V9" i="6"/>
  <c r="U9" i="6"/>
  <c r="N9" i="6"/>
  <c r="U8" i="6"/>
  <c r="N8" i="6"/>
  <c r="V8" i="6" s="1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2" i="5"/>
  <c r="M42" i="5"/>
  <c r="L42" i="5"/>
  <c r="E42" i="5"/>
  <c r="D42" i="5"/>
  <c r="T41" i="5"/>
  <c r="S41" i="5"/>
  <c r="R41" i="5"/>
  <c r="Q41" i="5"/>
  <c r="P41" i="5"/>
  <c r="O41" i="5"/>
  <c r="U41" i="5" s="1"/>
  <c r="M41" i="5"/>
  <c r="L41" i="5"/>
  <c r="K41" i="5"/>
  <c r="J41" i="5"/>
  <c r="I41" i="5"/>
  <c r="H41" i="5"/>
  <c r="G41" i="5"/>
  <c r="F41" i="5"/>
  <c r="N41" i="5" s="1"/>
  <c r="V41" i="5" s="1"/>
  <c r="E41" i="5"/>
  <c r="D41" i="5"/>
  <c r="C41" i="5"/>
  <c r="U40" i="5"/>
  <c r="N40" i="5"/>
  <c r="V40" i="5" s="1"/>
  <c r="U39" i="5"/>
  <c r="N39" i="5"/>
  <c r="V39" i="5" s="1"/>
  <c r="U38" i="5"/>
  <c r="N38" i="5"/>
  <c r="V38" i="5" s="1"/>
  <c r="U37" i="5"/>
  <c r="V37" i="5" s="1"/>
  <c r="N37" i="5"/>
  <c r="V36" i="5"/>
  <c r="U36" i="5"/>
  <c r="N36" i="5"/>
  <c r="U35" i="5"/>
  <c r="N35" i="5"/>
  <c r="V35" i="5" s="1"/>
  <c r="V34" i="5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Q42" i="5" s="1"/>
  <c r="P30" i="5"/>
  <c r="P42" i="5" s="1"/>
  <c r="O30" i="5"/>
  <c r="O42" i="5" s="1"/>
  <c r="M30" i="5"/>
  <c r="L30" i="5"/>
  <c r="K30" i="5"/>
  <c r="K42" i="5" s="1"/>
  <c r="J30" i="5"/>
  <c r="J42" i="5" s="1"/>
  <c r="I30" i="5"/>
  <c r="I42" i="5" s="1"/>
  <c r="H30" i="5"/>
  <c r="H42" i="5" s="1"/>
  <c r="G30" i="5"/>
  <c r="G42" i="5" s="1"/>
  <c r="F30" i="5"/>
  <c r="E30" i="5"/>
  <c r="D30" i="5"/>
  <c r="C30" i="5"/>
  <c r="C42" i="5" s="1"/>
  <c r="V29" i="5"/>
  <c r="U29" i="5"/>
  <c r="N29" i="5"/>
  <c r="U28" i="5"/>
  <c r="N28" i="5"/>
  <c r="V28" i="5" s="1"/>
  <c r="U27" i="5"/>
  <c r="N27" i="5"/>
  <c r="V27" i="5" s="1"/>
  <c r="U26" i="5"/>
  <c r="N26" i="5"/>
  <c r="V26" i="5" s="1"/>
  <c r="U25" i="5"/>
  <c r="N25" i="5"/>
  <c r="V25" i="5" s="1"/>
  <c r="U24" i="5"/>
  <c r="V24" i="5" s="1"/>
  <c r="N24" i="5"/>
  <c r="V23" i="5"/>
  <c r="U23" i="5"/>
  <c r="N23" i="5"/>
  <c r="U22" i="5"/>
  <c r="N22" i="5"/>
  <c r="V22" i="5" s="1"/>
  <c r="V21" i="5"/>
  <c r="U21" i="5"/>
  <c r="N21" i="5"/>
  <c r="U20" i="5"/>
  <c r="N20" i="5"/>
  <c r="V20" i="5" s="1"/>
  <c r="U19" i="5"/>
  <c r="N19" i="5"/>
  <c r="V19" i="5" s="1"/>
  <c r="U18" i="5"/>
  <c r="N18" i="5"/>
  <c r="V18" i="5" s="1"/>
  <c r="U17" i="5"/>
  <c r="N17" i="5"/>
  <c r="V17" i="5" s="1"/>
  <c r="U16" i="5"/>
  <c r="V16" i="5" s="1"/>
  <c r="N16" i="5"/>
  <c r="V15" i="5"/>
  <c r="U15" i="5"/>
  <c r="N15" i="5"/>
  <c r="U14" i="5"/>
  <c r="N14" i="5"/>
  <c r="V14" i="5" s="1"/>
  <c r="V13" i="5"/>
  <c r="U13" i="5"/>
  <c r="N13" i="5"/>
  <c r="U12" i="5"/>
  <c r="N12" i="5"/>
  <c r="V12" i="5" s="1"/>
  <c r="U11" i="5"/>
  <c r="N11" i="5"/>
  <c r="V11" i="5" s="1"/>
  <c r="U10" i="5"/>
  <c r="N10" i="5"/>
  <c r="V10" i="5" s="1"/>
  <c r="U9" i="5"/>
  <c r="N9" i="5"/>
  <c r="V9" i="5" s="1"/>
  <c r="U8" i="5"/>
  <c r="V8" i="5" s="1"/>
  <c r="N8" i="5"/>
  <c r="V7" i="5"/>
  <c r="U7" i="5"/>
  <c r="N7" i="5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N42" i="4" s="1"/>
  <c r="U40" i="4"/>
  <c r="N40" i="4"/>
  <c r="V40" i="4" s="1"/>
  <c r="U39" i="4"/>
  <c r="N39" i="4"/>
  <c r="V39" i="4" s="1"/>
  <c r="U38" i="4"/>
  <c r="V38" i="4" s="1"/>
  <c r="N38" i="4"/>
  <c r="V37" i="4"/>
  <c r="U37" i="4"/>
  <c r="N37" i="4"/>
  <c r="U36" i="4"/>
  <c r="N36" i="4"/>
  <c r="V36" i="4" s="1"/>
  <c r="V35" i="4"/>
  <c r="U35" i="4"/>
  <c r="N35" i="4"/>
  <c r="U34" i="4"/>
  <c r="N34" i="4"/>
  <c r="V34" i="4" s="1"/>
  <c r="U33" i="4"/>
  <c r="N33" i="4"/>
  <c r="V33" i="4" s="1"/>
  <c r="U32" i="4"/>
  <c r="N32" i="4"/>
  <c r="V32" i="4" s="1"/>
  <c r="U31" i="4"/>
  <c r="N31" i="4"/>
  <c r="V31" i="4" s="1"/>
  <c r="U30" i="4"/>
  <c r="U42" i="4" s="1"/>
  <c r="N30" i="4"/>
  <c r="V29" i="4"/>
  <c r="U29" i="4"/>
  <c r="N29" i="4"/>
  <c r="U28" i="4"/>
  <c r="N28" i="4"/>
  <c r="V28" i="4" s="1"/>
  <c r="V27" i="4"/>
  <c r="U27" i="4"/>
  <c r="N27" i="4"/>
  <c r="U26" i="4"/>
  <c r="N26" i="4"/>
  <c r="V26" i="4" s="1"/>
  <c r="U25" i="4"/>
  <c r="N25" i="4"/>
  <c r="V25" i="4" s="1"/>
  <c r="U24" i="4"/>
  <c r="N24" i="4"/>
  <c r="V24" i="4" s="1"/>
  <c r="U23" i="4"/>
  <c r="N23" i="4"/>
  <c r="V23" i="4" s="1"/>
  <c r="U22" i="4"/>
  <c r="V22" i="4" s="1"/>
  <c r="N22" i="4"/>
  <c r="V21" i="4"/>
  <c r="U21" i="4"/>
  <c r="N21" i="4"/>
  <c r="U20" i="4"/>
  <c r="N20" i="4"/>
  <c r="V20" i="4" s="1"/>
  <c r="V19" i="4"/>
  <c r="U19" i="4"/>
  <c r="N19" i="4"/>
  <c r="U18" i="4"/>
  <c r="N18" i="4"/>
  <c r="V18" i="4" s="1"/>
  <c r="U17" i="4"/>
  <c r="N17" i="4"/>
  <c r="V17" i="4" s="1"/>
  <c r="U16" i="4"/>
  <c r="N16" i="4"/>
  <c r="V16" i="4" s="1"/>
  <c r="U15" i="4"/>
  <c r="N15" i="4"/>
  <c r="V15" i="4" s="1"/>
  <c r="U14" i="4"/>
  <c r="V14" i="4" s="1"/>
  <c r="N14" i="4"/>
  <c r="V13" i="4"/>
  <c r="U13" i="4"/>
  <c r="N13" i="4"/>
  <c r="U12" i="4"/>
  <c r="N12" i="4"/>
  <c r="V12" i="4" s="1"/>
  <c r="V11" i="4"/>
  <c r="U11" i="4"/>
  <c r="N11" i="4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V6" i="4" s="1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31" i="3" s="1"/>
  <c r="F9" i="3"/>
  <c r="F8" i="3"/>
  <c r="F7" i="3"/>
  <c r="F6" i="3"/>
  <c r="E25" i="2"/>
  <c r="C25" i="2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5" i="2" s="1"/>
  <c r="B7" i="2"/>
  <c r="E6" i="2"/>
  <c r="D6" i="2"/>
  <c r="D25" i="2" s="1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Q42" i="1"/>
  <c r="P42" i="1"/>
  <c r="I42" i="1"/>
  <c r="H42" i="1"/>
  <c r="T41" i="1"/>
  <c r="U41" i="1" s="1"/>
  <c r="S41" i="1"/>
  <c r="R41" i="1"/>
  <c r="R42" i="1" s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N41" i="1" s="1"/>
  <c r="C41" i="1"/>
  <c r="V40" i="1"/>
  <c r="U40" i="1"/>
  <c r="N40" i="1"/>
  <c r="U39" i="1"/>
  <c r="N39" i="1"/>
  <c r="V39" i="1" s="1"/>
  <c r="V38" i="1"/>
  <c r="U38" i="1"/>
  <c r="N38" i="1"/>
  <c r="V37" i="1"/>
  <c r="U37" i="1"/>
  <c r="N37" i="1"/>
  <c r="U36" i="1"/>
  <c r="N36" i="1"/>
  <c r="V36" i="1" s="1"/>
  <c r="U35" i="1"/>
  <c r="N35" i="1"/>
  <c r="V35" i="1" s="1"/>
  <c r="U34" i="1"/>
  <c r="N34" i="1"/>
  <c r="V34" i="1" s="1"/>
  <c r="U33" i="1"/>
  <c r="V33" i="1" s="1"/>
  <c r="N33" i="1"/>
  <c r="V32" i="1"/>
  <c r="U32" i="1"/>
  <c r="N32" i="1"/>
  <c r="U31" i="1"/>
  <c r="N31" i="1"/>
  <c r="V31" i="1" s="1"/>
  <c r="T30" i="1"/>
  <c r="T42" i="1" s="1"/>
  <c r="S30" i="1"/>
  <c r="S42" i="1" s="1"/>
  <c r="R30" i="1"/>
  <c r="Q30" i="1"/>
  <c r="P30" i="1"/>
  <c r="O30" i="1"/>
  <c r="O42" i="1" s="1"/>
  <c r="M30" i="1"/>
  <c r="M42" i="1" s="1"/>
  <c r="L30" i="1"/>
  <c r="L42" i="1" s="1"/>
  <c r="K30" i="1"/>
  <c r="K42" i="1" s="1"/>
  <c r="J30" i="1"/>
  <c r="J42" i="1" s="1"/>
  <c r="I30" i="1"/>
  <c r="H30" i="1"/>
  <c r="G30" i="1"/>
  <c r="G42" i="1" s="1"/>
  <c r="F30" i="1"/>
  <c r="F42" i="1" s="1"/>
  <c r="E30" i="1"/>
  <c r="E42" i="1" s="1"/>
  <c r="D30" i="1"/>
  <c r="D42" i="1" s="1"/>
  <c r="C30" i="1"/>
  <c r="C42" i="1" s="1"/>
  <c r="U29" i="1"/>
  <c r="N29" i="1"/>
  <c r="V29" i="1" s="1"/>
  <c r="U28" i="1"/>
  <c r="V28" i="1" s="1"/>
  <c r="N28" i="1"/>
  <c r="V27" i="1"/>
  <c r="U27" i="1"/>
  <c r="N27" i="1"/>
  <c r="U26" i="1"/>
  <c r="N26" i="1"/>
  <c r="V26" i="1" s="1"/>
  <c r="V25" i="1"/>
  <c r="U25" i="1"/>
  <c r="N25" i="1"/>
  <c r="V24" i="1"/>
  <c r="U24" i="1"/>
  <c r="N24" i="1"/>
  <c r="U23" i="1"/>
  <c r="N23" i="1"/>
  <c r="V23" i="1" s="1"/>
  <c r="U22" i="1"/>
  <c r="N22" i="1"/>
  <c r="V22" i="1" s="1"/>
  <c r="U21" i="1"/>
  <c r="N21" i="1"/>
  <c r="V21" i="1" s="1"/>
  <c r="U20" i="1"/>
  <c r="V20" i="1" s="1"/>
  <c r="N20" i="1"/>
  <c r="V19" i="1"/>
  <c r="U19" i="1"/>
  <c r="N19" i="1"/>
  <c r="U18" i="1"/>
  <c r="N18" i="1"/>
  <c r="V18" i="1" s="1"/>
  <c r="V17" i="1"/>
  <c r="U17" i="1"/>
  <c r="N17" i="1"/>
  <c r="V16" i="1"/>
  <c r="U16" i="1"/>
  <c r="N16" i="1"/>
  <c r="U15" i="1"/>
  <c r="N15" i="1"/>
  <c r="V15" i="1" s="1"/>
  <c r="U14" i="1"/>
  <c r="N14" i="1"/>
  <c r="V14" i="1" s="1"/>
  <c r="U13" i="1"/>
  <c r="N13" i="1"/>
  <c r="V13" i="1" s="1"/>
  <c r="U12" i="1"/>
  <c r="V12" i="1" s="1"/>
  <c r="N12" i="1"/>
  <c r="V11" i="1"/>
  <c r="U11" i="1"/>
  <c r="N11" i="1"/>
  <c r="U10" i="1"/>
  <c r="N10" i="1"/>
  <c r="V10" i="1" s="1"/>
  <c r="V9" i="1"/>
  <c r="U9" i="1"/>
  <c r="N9" i="1"/>
  <c r="V8" i="1"/>
  <c r="U8" i="1"/>
  <c r="N8" i="1"/>
  <c r="U7" i="1"/>
  <c r="N7" i="1"/>
  <c r="V7" i="1" s="1"/>
  <c r="U6" i="1"/>
  <c r="V6" i="1" s="1"/>
  <c r="V42" i="6" l="1"/>
  <c r="V41" i="1"/>
  <c r="I25" i="7"/>
  <c r="L26" i="9"/>
  <c r="V30" i="4"/>
  <c r="V41" i="4"/>
  <c r="F42" i="5"/>
  <c r="L35" i="9"/>
  <c r="U30" i="5"/>
  <c r="U42" i="5" s="1"/>
  <c r="I17" i="7"/>
  <c r="N30" i="5"/>
  <c r="N42" i="6"/>
  <c r="L7" i="9"/>
  <c r="B19" i="7"/>
  <c r="B20" i="7" s="1"/>
  <c r="B21" i="7" s="1"/>
  <c r="B22" i="7" s="1"/>
  <c r="N30" i="1"/>
  <c r="U30" i="1"/>
  <c r="U42" i="1" s="1"/>
  <c r="V42" i="4" l="1"/>
  <c r="V30" i="5"/>
  <c r="N42" i="5"/>
  <c r="N42" i="1"/>
  <c r="V30" i="1"/>
  <c r="V42" i="1" l="1"/>
  <c r="V42" i="5"/>
</calcChain>
</file>

<file path=xl/sharedStrings.xml><?xml version="1.0" encoding="utf-8"?>
<sst xmlns="http://schemas.openxmlformats.org/spreadsheetml/2006/main" count="611" uniqueCount="156">
  <si>
    <t>Tabela: Primi i shkruar bruto (000mkd) / 2023Q2</t>
  </si>
  <si>
    <t>Klasa e sigurimit</t>
  </si>
  <si>
    <t>Makedonija</t>
  </si>
  <si>
    <t>Triglav jojetë</t>
  </si>
  <si>
    <t>Sava</t>
  </si>
  <si>
    <t>Evroins</t>
  </si>
  <si>
    <t>Viner jojetë</t>
  </si>
  <si>
    <t>Eurolink</t>
  </si>
  <si>
    <t>Grave jojetë</t>
  </si>
  <si>
    <t>Unika</t>
  </si>
  <si>
    <t>Osiguritelna polisa</t>
  </si>
  <si>
    <t>Halk</t>
  </si>
  <si>
    <t>Kroacija jojetë</t>
  </si>
  <si>
    <t>GJITHSEJ JOJETË</t>
  </si>
  <si>
    <t>Kroacia jetë</t>
  </si>
  <si>
    <t>Grave jetë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</si>
  <si>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</si>
  <si>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</si>
  <si>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</si>
  <si>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</si>
  <si>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</si>
  <si>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</si>
  <si>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</si>
  <si>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</si>
  <si>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</si>
  <si>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</si>
  <si>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</si>
  <si>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</si>
  <si>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</si>
  <si>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</si>
  <si>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</si>
  <si>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</si>
  <si>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</si>
  <si>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</si>
  <si>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</si>
  <si>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</si>
  <si>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</si>
  <si>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</si>
  <si>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</si>
  <si>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</si>
  <si>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</si>
  <si>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</si>
  <si>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</si>
  <si>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</si>
  <si>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</si>
  <si>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</si>
  <si>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</si>
  <si>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</si>
  <si>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</si>
  <si>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</si>
  <si>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</si>
  <si>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</si>
  <si>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</si>
  <si>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</si>
  <si>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</si>
  <si>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</si>
  <si>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</si>
  <si>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</si>
  <si>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</si>
  <si>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</si>
  <si>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</si>
  <si>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</si>
  <si>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</si>
  <si>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</si>
  <si>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</si>
  <si>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</si>
  <si>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</si>
  <si>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</si>
  <si>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</si>
  <si>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</si>
  <si>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</si>
  <si>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</si>
  <si>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</si>
  <si>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</si>
  <si>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</si>
  <si>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</si>
  <si>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</si>
  <si>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</si>
  <si>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</si>
  <si>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</si>
  <si>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</si>
  <si>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</si>
  <si>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</si>
  <si>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</si>
  <si>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</si>
  <si>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</si>
  <si>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</si>
  <si>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</si>
  <si>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</si>
  <si>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</si>
  <si>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</si>
  <si>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</si>
  <si>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</si>
  <si>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</si>
  <si>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</si>
  <si>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2023Q2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</si>
  <si>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</si>
  <si>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</si>
  <si>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</si>
  <si>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</si>
  <si>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</si>
  <si>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</si>
  <si>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</si>
  <si>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</si>
  <si>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</si>
  <si>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</si>
  <si>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2023Q2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</si>
  <si>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</si>
  <si>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</si>
  <si>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</si>
  <si>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</si>
  <si>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</si>
  <si>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2023Q2</t>
  </si>
  <si>
    <t>Tabela: Dëme të paguara (të likuiduara) bruto (000mkd) / 2023Q2</t>
  </si>
  <si>
    <t>Tabela: Numri i dëmeve të likuiduara / 2023Q2</t>
  </si>
  <si>
    <t>Tabela: Struktura e dëmeve, sipas shoqërive për sigurime  / 2023Q2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</si>
  <si>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</si>
  <si>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</si>
  <si>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</si>
  <si>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</si>
  <si>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</si>
  <si>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</si>
  <si>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</si>
  <si>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</si>
  <si>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</si>
  <si>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</si>
  <si>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</si>
  <si>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2023Q2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</si>
  <si>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</si>
  <si>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</si>
  <si>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</si>
  <si>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</si>
  <si>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2023Q2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</si>
  <si>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</si>
  <si>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</si>
  <si>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</si>
  <si>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</si>
  <si>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</si>
  <si>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</si>
  <si>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</si>
  <si>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</si>
  <si>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</si>
  <si>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</si>
  <si>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</si>
  <si>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2023Q2</t>
  </si>
  <si>
    <t>Tabela: Kapitali dhe marzhi i aftësisë paguese / 2023Q2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</si>
  <si>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</si>
  <si>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</si>
  <si>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</si>
  <si>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</si>
  <si>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</si>
  <si>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</si>
  <si>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</si>
  <si>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2023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</si>
  <si>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1.1-30.6.2023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</si>
  <si>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30.6.2023: 1 EUR =  61.6320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</si>
</sst>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23D7B14E-742E-4421-9809-615E7B086E67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jojetë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1'!$C$45:$M$45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1'!$C$46:$M$46</c:f>
              <c:numCache>
                <c:formatCode>0.00%</c:formatCode>
                <c:ptCount val="11"/>
                <c:pt idx="0">
                  <c:v>0.10221584801570122</c:v>
                </c:pt>
                <c:pt idx="1">
                  <c:v>0.12546999766488756</c:v>
                </c:pt>
                <c:pt idx="2">
                  <c:v>0.10247107001541945</c:v>
                </c:pt>
                <c:pt idx="3">
                  <c:v>9.1990242703738553E-2</c:v>
                </c:pt>
                <c:pt idx="4">
                  <c:v>8.7315032398880943E-2</c:v>
                </c:pt>
                <c:pt idx="5">
                  <c:v>0.13061576850608769</c:v>
                </c:pt>
                <c:pt idx="6">
                  <c:v>3.4873103042786596E-2</c:v>
                </c:pt>
                <c:pt idx="7">
                  <c:v>0.10789023556331211</c:v>
                </c:pt>
                <c:pt idx="8">
                  <c:v>5.9215685265440528E-2</c:v>
                </c:pt>
                <c:pt idx="9">
                  <c:v>6.8432464109707825E-2</c:v>
                </c:pt>
                <c:pt idx="10">
                  <c:v>8.9510552714037503E-2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37552894"/>
        <c:axId val="969842139"/>
      </c:scatterChart>
      <c:valAx>
        <c:axId val="-143755289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9842139"/>
        <c:crosses val="autoZero"/>
        <c:crossBetween val="midCat"/>
        <c:majorUnit val="1"/>
      </c:valAx>
      <c:valAx>
        <c:axId val="96984213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437552894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1'!$O$45:$S$45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1'!$O$46:$S$46</c:f>
              <c:numCache>
                <c:formatCode>0.00%</c:formatCode>
                <c:ptCount val="5"/>
                <c:pt idx="0">
                  <c:v>0.29798087567095843</c:v>
                </c:pt>
                <c:pt idx="1">
                  <c:v>0.20244893835500113</c:v>
                </c:pt>
                <c:pt idx="2">
                  <c:v>0.20274593244386072</c:v>
                </c:pt>
                <c:pt idx="3">
                  <c:v>0.11678574010317279</c:v>
                </c:pt>
                <c:pt idx="4">
                  <c:v>0.18003851342700694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57-4FFA-A81C-E738413FB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37552894"/>
        <c:axId val="969842139"/>
      </c:scatterChart>
      <c:valAx>
        <c:axId val="-143755289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9842139"/>
        <c:crosses val="autoZero"/>
        <c:crossBetween val="midCat"/>
        <c:majorUnit val="1"/>
      </c:valAx>
      <c:valAx>
        <c:axId val="96984213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437552894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jojetë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4'!$C$45:$M$45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4'!$C$46:$M$46</c:f>
              <c:numCache>
                <c:formatCode>0.00%</c:formatCode>
                <c:ptCount val="11"/>
                <c:pt idx="0">
                  <c:v>4.6402587090934762E-2</c:v>
                </c:pt>
                <c:pt idx="1">
                  <c:v>0.12056964149716082</c:v>
                </c:pt>
                <c:pt idx="2">
                  <c:v>0.13094138535293559</c:v>
                </c:pt>
                <c:pt idx="3">
                  <c:v>6.9597514763039048E-2</c:v>
                </c:pt>
                <c:pt idx="4">
                  <c:v>9.2901240998076354E-2</c:v>
                </c:pt>
                <c:pt idx="5">
                  <c:v>0.11597000863443914</c:v>
                </c:pt>
                <c:pt idx="6">
                  <c:v>5.9601936151447599E-2</c:v>
                </c:pt>
                <c:pt idx="7">
                  <c:v>0.10247898683074416</c:v>
                </c:pt>
                <c:pt idx="8">
                  <c:v>7.3837186422865297E-2</c:v>
                </c:pt>
                <c:pt idx="9">
                  <c:v>6.6206240407786277E-2</c:v>
                </c:pt>
                <c:pt idx="10">
                  <c:v>0.12149327185057096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51364730"/>
        <c:axId val="-1666200795"/>
      </c:scatterChart>
      <c:valAx>
        <c:axId val="-125136473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666200795"/>
        <c:crosses val="autoZero"/>
        <c:crossBetween val="midCat"/>
        <c:majorUnit val="1"/>
      </c:valAx>
      <c:valAx>
        <c:axId val="-1666200795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5136473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4'!$O$45:$S$45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4'!$O$46:$S$46</c:f>
              <c:numCache>
                <c:formatCode>0.00%</c:formatCode>
                <c:ptCount val="5"/>
                <c:pt idx="0">
                  <c:v>6.9670050761421326E-2</c:v>
                </c:pt>
                <c:pt idx="1">
                  <c:v>1.802030456852792E-2</c:v>
                </c:pt>
                <c:pt idx="2">
                  <c:v>4.5279187817258884E-2</c:v>
                </c:pt>
                <c:pt idx="3">
                  <c:v>0.14984771573604061</c:v>
                </c:pt>
                <c:pt idx="4">
                  <c:v>0.71718274111675129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6F-496F-A958-37F52FF64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51364730"/>
        <c:axId val="-1666200795"/>
      </c:scatterChart>
      <c:valAx>
        <c:axId val="-125136473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666200795"/>
        <c:crosses val="autoZero"/>
        <c:crossBetween val="midCat"/>
        <c:majorUnit val="1"/>
      </c:valAx>
      <c:valAx>
        <c:axId val="-1666200795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5136473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jojetë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5'!$C$45:$M$45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5'!$C$46:$M$46</c:f>
              <c:numCache>
                <c:formatCode>0.00%</c:formatCode>
                <c:ptCount val="11"/>
                <c:pt idx="0">
                  <c:v>8.9178423643487534E-2</c:v>
                </c:pt>
                <c:pt idx="1">
                  <c:v>0.1132250558466968</c:v>
                </c:pt>
                <c:pt idx="2">
                  <c:v>0.1035362246787441</c:v>
                </c:pt>
                <c:pt idx="3">
                  <c:v>7.3011629303070424E-2</c:v>
                </c:pt>
                <c:pt idx="4">
                  <c:v>8.1775459921434146E-2</c:v>
                </c:pt>
                <c:pt idx="5">
                  <c:v>8.7338991563386217E-2</c:v>
                </c:pt>
                <c:pt idx="6">
                  <c:v>8.4061327367333447E-2</c:v>
                </c:pt>
                <c:pt idx="7">
                  <c:v>0.1001410329905589</c:v>
                </c:pt>
                <c:pt idx="8">
                  <c:v>5.3046329506502905E-2</c:v>
                </c:pt>
                <c:pt idx="9">
                  <c:v>8.3067416813364645E-2</c:v>
                </c:pt>
                <c:pt idx="10">
                  <c:v>0.13161810836542087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81680290"/>
        <c:axId val="-891391250"/>
      </c:scatterChart>
      <c:valAx>
        <c:axId val="-158168029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91391250"/>
        <c:crosses val="autoZero"/>
        <c:crossBetween val="midCat"/>
        <c:majorUnit val="1"/>
      </c:valAx>
      <c:valAx>
        <c:axId val="-89139125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58168029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5'!$O$45:$S$45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5'!$O$46:$S$46</c:f>
              <c:numCache>
                <c:formatCode>0.00%</c:formatCode>
                <c:ptCount val="5"/>
                <c:pt idx="0">
                  <c:v>0.41136876021350566</c:v>
                </c:pt>
                <c:pt idx="1">
                  <c:v>0.23349752098253346</c:v>
                </c:pt>
                <c:pt idx="2">
                  <c:v>0.12307824066144167</c:v>
                </c:pt>
                <c:pt idx="3">
                  <c:v>4.7159198751926965E-2</c:v>
                </c:pt>
                <c:pt idx="4">
                  <c:v>0.18489627939059222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4D-42E0-AA01-DF5FEE591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81680290"/>
        <c:axId val="-891391250"/>
      </c:scatterChart>
      <c:valAx>
        <c:axId val="-158168029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91391250"/>
        <c:crosses val="autoZero"/>
        <c:crossBetween val="midCat"/>
        <c:majorUnit val="1"/>
      </c:valAx>
      <c:valAx>
        <c:axId val="-89139125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58168029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jojetë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6'!$C$45:$M$45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xVal>
          <c:yVal>
            <c:numRef>
              <c:f>'Tabela 6'!$C$46:$M$46</c:f>
              <c:numCache>
                <c:formatCode>0.00%</c:formatCode>
                <c:ptCount val="11"/>
                <c:pt idx="0">
                  <c:v>9.6544833902256266E-2</c:v>
                </c:pt>
                <c:pt idx="1">
                  <c:v>0.14683207060194822</c:v>
                </c:pt>
                <c:pt idx="2">
                  <c:v>9.0433769045042051E-2</c:v>
                </c:pt>
                <c:pt idx="3">
                  <c:v>4.9371409541253852E-2</c:v>
                </c:pt>
                <c:pt idx="4">
                  <c:v>5.5465822995587381E-2</c:v>
                </c:pt>
                <c:pt idx="5">
                  <c:v>0.14167013570893347</c:v>
                </c:pt>
                <c:pt idx="6">
                  <c:v>2.3278661227208394E-2</c:v>
                </c:pt>
                <c:pt idx="7">
                  <c:v>7.5913745733078006E-2</c:v>
                </c:pt>
                <c:pt idx="8">
                  <c:v>3.178752809924236E-2</c:v>
                </c:pt>
                <c:pt idx="9">
                  <c:v>8.1991507784530848E-2</c:v>
                </c:pt>
                <c:pt idx="10">
                  <c:v>0.20671051536091917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668814"/>
        <c:axId val="-1205614826"/>
      </c:scatterChart>
      <c:valAx>
        <c:axId val="52466881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205614826"/>
        <c:crosses val="autoZero"/>
        <c:crossBetween val="midCat"/>
        <c:majorUnit val="1"/>
      </c:valAx>
      <c:valAx>
        <c:axId val="-120561482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24668814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Pjesa e tregut</a:t>
            </a:r>
            <a:r>
              <a:rPr lang="en-US"/>
              <a:t>, jetë</a:t>
            </a:r>
            <a:endParaRPr lang="mk-MK"/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'Tabela 6'!$O$45:$S$45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xVal>
          <c:yVal>
            <c:numRef>
              <c:f>'Tabela 6'!$O$46:$S$46</c:f>
              <c:numCache>
                <c:formatCode>0.00%</c:formatCode>
                <c:ptCount val="5"/>
                <c:pt idx="0">
                  <c:v>0.50855949895615871</c:v>
                </c:pt>
                <c:pt idx="1">
                  <c:v>0.20083507306889353</c:v>
                </c:pt>
                <c:pt idx="2">
                  <c:v>0.12609603340292275</c:v>
                </c:pt>
                <c:pt idx="3">
                  <c:v>7.390396659707725E-2</c:v>
                </c:pt>
                <c:pt idx="4">
                  <c:v>9.0605427974947805E-2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C2-4EC9-BC50-471462D3E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668814"/>
        <c:axId val="-1205614826"/>
      </c:scatterChart>
      <c:valAx>
        <c:axId val="52466881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205614826"/>
        <c:crosses val="autoZero"/>
        <c:crossBetween val="midCat"/>
        <c:majorUnit val="1"/>
      </c:valAx>
      <c:valAx>
        <c:axId val="-120561482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24668814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1366078</c:v>
                </c:pt>
                <c:pt idx="1">
                  <c:v>707718</c:v>
                </c:pt>
                <c:pt idx="2">
                  <c:v>426044</c:v>
                </c:pt>
                <c:pt idx="3">
                  <c:v>374505</c:v>
                </c:pt>
                <c:pt idx="4">
                  <c:v>403845</c:v>
                </c:pt>
                <c:pt idx="5">
                  <c:v>625597</c:v>
                </c:pt>
                <c:pt idx="6">
                  <c:v>247943</c:v>
                </c:pt>
                <c:pt idx="7">
                  <c:v>385373</c:v>
                </c:pt>
                <c:pt idx="8">
                  <c:v>556801</c:v>
                </c:pt>
                <c:pt idx="9">
                  <c:v>365580</c:v>
                </c:pt>
                <c:pt idx="10">
                  <c:v>384545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129372</c:v>
                </c:pt>
                <c:pt idx="1">
                  <c:v>197938</c:v>
                </c:pt>
                <c:pt idx="2">
                  <c:v>183694</c:v>
                </c:pt>
                <c:pt idx="3">
                  <c:v>168612</c:v>
                </c:pt>
                <c:pt idx="4">
                  <c:v>94247</c:v>
                </c:pt>
                <c:pt idx="5">
                  <c:v>217470</c:v>
                </c:pt>
                <c:pt idx="6">
                  <c:v>38725</c:v>
                </c:pt>
                <c:pt idx="7">
                  <c:v>202346</c:v>
                </c:pt>
                <c:pt idx="8">
                  <c:v>121930</c:v>
                </c:pt>
                <c:pt idx="9">
                  <c:v>122272</c:v>
                </c:pt>
                <c:pt idx="10">
                  <c:v>117910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96374883"/>
        <c:axId val="-194255696"/>
      </c:barChart>
      <c:catAx>
        <c:axId val="-10963748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94255696"/>
        <c:crosses val="autoZero"/>
        <c:auto val="0"/>
        <c:lblAlgn val="ctr"/>
        <c:lblOffset val="100"/>
        <c:noMultiLvlLbl val="0"/>
      </c:catAx>
      <c:valAx>
        <c:axId val="-19425569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9637488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12'!$N$5:$S$5</c:f>
              <c:numCache>
                <c:formatCode>#,##0</c:formatCode>
                <c:ptCount val="6"/>
                <c:pt idx="0">
                  <c:v>626579</c:v>
                </c:pt>
                <c:pt idx="1">
                  <c:v>640778</c:v>
                </c:pt>
                <c:pt idx="2">
                  <c:v>277771</c:v>
                </c:pt>
                <c:pt idx="3">
                  <c:v>239010</c:v>
                </c:pt>
                <c:pt idx="4">
                  <c:v>296138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12'!$N$6:$S$6</c:f>
              <c:numCache>
                <c:formatCode>#,##0</c:formatCode>
                <c:ptCount val="6"/>
                <c:pt idx="0">
                  <c:v>225201</c:v>
                </c:pt>
                <c:pt idx="1">
                  <c:v>157135</c:v>
                </c:pt>
                <c:pt idx="2">
                  <c:v>78725</c:v>
                </c:pt>
                <c:pt idx="3">
                  <c:v>72953</c:v>
                </c:pt>
                <c:pt idx="4">
                  <c:v>45690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0539502"/>
        <c:axId val="135401496"/>
      </c:barChart>
      <c:catAx>
        <c:axId val="-20053950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35401496"/>
        <c:crosses val="autoZero"/>
        <c:auto val="0"/>
        <c:lblAlgn val="ctr"/>
        <c:lblOffset val="100"/>
        <c:noMultiLvlLbl val="0"/>
      </c:catAx>
      <c:valAx>
        <c:axId val="13540149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053950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EBD4ABE-3BAF-4DA1-AF1D-94E09774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B0DC3E89-50AB-4ED5-A4DC-15EC4A2F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4011084</xdr:colOff>
      <xdr:row>49</xdr:row>
      <xdr:rowOff>69436</xdr:rowOff>
    </xdr:from>
    <xdr:to>
      <xdr:col>12</xdr:col>
      <xdr:colOff>910167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910166</xdr:colOff>
      <xdr:row>49</xdr:row>
      <xdr:rowOff>84667</xdr:rowOff>
    </xdr:from>
    <xdr:to>
      <xdr:col>21</xdr:col>
      <xdr:colOff>836083</xdr:colOff>
      <xdr:row>69</xdr:row>
      <xdr:rowOff>136295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4CA530-A89E-4A8B-AD80-DB80FFA18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49</xdr:row>
      <xdr:rowOff>69436</xdr:rowOff>
    </xdr:from>
    <xdr:to>
      <xdr:col>12</xdr:col>
      <xdr:colOff>910166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49</xdr:row>
      <xdr:rowOff>52915</xdr:rowOff>
    </xdr:from>
    <xdr:to>
      <xdr:col>21</xdr:col>
      <xdr:colOff>709083</xdr:colOff>
      <xdr:row>69</xdr:row>
      <xdr:rowOff>104543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B73819-51E7-4091-A078-9F267D785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49</xdr:row>
      <xdr:rowOff>69436</xdr:rowOff>
    </xdr:from>
    <xdr:to>
      <xdr:col>12</xdr:col>
      <xdr:colOff>814916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49</xdr:row>
      <xdr:rowOff>0</xdr:rowOff>
    </xdr:from>
    <xdr:to>
      <xdr:col>21</xdr:col>
      <xdr:colOff>571499</xdr:colOff>
      <xdr:row>69</xdr:row>
      <xdr:rowOff>51628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F0247B-5961-49A5-B85D-7E96F54D1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338667</xdr:colOff>
      <xdr:row>49</xdr:row>
      <xdr:rowOff>69436</xdr:rowOff>
    </xdr:from>
    <xdr:to>
      <xdr:col>12</xdr:col>
      <xdr:colOff>931334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931333</xdr:colOff>
      <xdr:row>49</xdr:row>
      <xdr:rowOff>74083</xdr:rowOff>
    </xdr:from>
    <xdr:to>
      <xdr:col>21</xdr:col>
      <xdr:colOff>889000</xdr:colOff>
      <xdr:row>69</xdr:row>
      <xdr:rowOff>125711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9C551D-7C48-4E61-AD48-F6478069A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2F51-3690-4B63-B4D7-0D848E058849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151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152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153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A9B4-7B8A-422F-B23A-8B23ABBE1682}">
  <dimension ref="A1:Y59"/>
  <sheetViews>
    <sheetView showGridLines="0" zoomScale="90" zoomScaleNormal="90" workbookViewId="0">
      <selection activeCell="D22" sqref="D22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34012</v>
      </c>
      <c r="D6" s="37">
        <v>92015</v>
      </c>
      <c r="E6" s="37">
        <v>41083</v>
      </c>
      <c r="F6" s="37">
        <v>14622</v>
      </c>
      <c r="G6" s="37">
        <v>23546</v>
      </c>
      <c r="H6" s="37">
        <v>55794</v>
      </c>
      <c r="I6" s="37">
        <v>9457</v>
      </c>
      <c r="J6" s="37">
        <v>35113</v>
      </c>
      <c r="K6" s="37">
        <v>23015</v>
      </c>
      <c r="L6" s="37">
        <v>27388</v>
      </c>
      <c r="M6" s="37">
        <v>59719</v>
      </c>
      <c r="N6" s="38">
        <f t="shared" ref="N6:N41" si="0">SUM(C6:M6)</f>
        <v>415764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415764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73384</v>
      </c>
      <c r="D7" s="37">
        <v>101588</v>
      </c>
      <c r="E7" s="37">
        <v>51356</v>
      </c>
      <c r="F7" s="37">
        <v>25404</v>
      </c>
      <c r="G7" s="37">
        <v>6946</v>
      </c>
      <c r="H7" s="37">
        <v>122957</v>
      </c>
      <c r="I7" s="37">
        <v>0</v>
      </c>
      <c r="J7" s="37">
        <v>34585</v>
      </c>
      <c r="K7" s="37">
        <v>0</v>
      </c>
      <c r="L7" s="37">
        <v>61792</v>
      </c>
      <c r="M7" s="37">
        <v>139952</v>
      </c>
      <c r="N7" s="41">
        <f t="shared" si="0"/>
        <v>617964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617964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28400</v>
      </c>
      <c r="D8" s="37">
        <v>82395</v>
      </c>
      <c r="E8" s="37">
        <v>107474</v>
      </c>
      <c r="F8" s="37">
        <v>43253</v>
      </c>
      <c r="G8" s="37">
        <v>45905</v>
      </c>
      <c r="H8" s="37">
        <v>55995</v>
      </c>
      <c r="I8" s="37">
        <v>7132</v>
      </c>
      <c r="J8" s="37">
        <v>42726</v>
      </c>
      <c r="K8" s="37">
        <v>50046</v>
      </c>
      <c r="L8" s="37">
        <v>58306</v>
      </c>
      <c r="M8" s="37">
        <v>43062</v>
      </c>
      <c r="N8" s="41">
        <f t="shared" si="0"/>
        <v>564694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564694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1007</v>
      </c>
      <c r="E10" s="37">
        <v>0</v>
      </c>
      <c r="F10" s="37">
        <v>0</v>
      </c>
      <c r="G10" s="37">
        <v>0</v>
      </c>
      <c r="H10" s="37">
        <v>78100</v>
      </c>
      <c r="I10" s="37">
        <v>0</v>
      </c>
      <c r="J10" s="37">
        <v>0</v>
      </c>
      <c r="K10" s="37">
        <v>1697</v>
      </c>
      <c r="L10" s="37">
        <v>154</v>
      </c>
      <c r="M10" s="37">
        <v>0</v>
      </c>
      <c r="N10" s="41">
        <f t="shared" si="0"/>
        <v>80958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80958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41</v>
      </c>
      <c r="E11" s="37">
        <v>361</v>
      </c>
      <c r="F11" s="37">
        <v>1</v>
      </c>
      <c r="G11" s="37">
        <v>86</v>
      </c>
      <c r="H11" s="37">
        <v>46</v>
      </c>
      <c r="I11" s="37">
        <v>0</v>
      </c>
      <c r="J11" s="37">
        <v>0</v>
      </c>
      <c r="K11" s="37">
        <v>134</v>
      </c>
      <c r="L11" s="37">
        <v>0</v>
      </c>
      <c r="M11" s="37">
        <v>0</v>
      </c>
      <c r="N11" s="41">
        <f t="shared" si="0"/>
        <v>669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669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10319</v>
      </c>
      <c r="D12" s="37">
        <v>10796</v>
      </c>
      <c r="E12" s="37">
        <v>2163</v>
      </c>
      <c r="F12" s="37">
        <v>12007</v>
      </c>
      <c r="G12" s="37">
        <v>1631</v>
      </c>
      <c r="H12" s="37">
        <v>4632</v>
      </c>
      <c r="I12" s="37">
        <v>0</v>
      </c>
      <c r="J12" s="37">
        <v>10113</v>
      </c>
      <c r="K12" s="37">
        <v>2393</v>
      </c>
      <c r="L12" s="37">
        <v>4471</v>
      </c>
      <c r="M12" s="37">
        <v>2546</v>
      </c>
      <c r="N12" s="41">
        <f t="shared" si="0"/>
        <v>61071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61071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103921</v>
      </c>
      <c r="D13" s="37">
        <v>47295</v>
      </c>
      <c r="E13" s="37">
        <v>48155</v>
      </c>
      <c r="F13" s="37">
        <v>50904</v>
      </c>
      <c r="G13" s="37">
        <v>7885</v>
      </c>
      <c r="H13" s="37">
        <v>142384</v>
      </c>
      <c r="I13" s="37">
        <v>1659</v>
      </c>
      <c r="J13" s="37">
        <v>22376</v>
      </c>
      <c r="K13" s="37">
        <v>22999</v>
      </c>
      <c r="L13" s="37">
        <v>34197</v>
      </c>
      <c r="M13" s="37">
        <v>39607</v>
      </c>
      <c r="N13" s="41">
        <f t="shared" si="0"/>
        <v>521382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521382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217249</v>
      </c>
      <c r="D14" s="37">
        <v>136821</v>
      </c>
      <c r="E14" s="37">
        <v>97516</v>
      </c>
      <c r="F14" s="37">
        <v>200132</v>
      </c>
      <c r="G14" s="37">
        <v>75441</v>
      </c>
      <c r="H14" s="37">
        <v>58634</v>
      </c>
      <c r="I14" s="37">
        <v>467</v>
      </c>
      <c r="J14" s="37">
        <v>115597</v>
      </c>
      <c r="K14" s="37">
        <v>12248</v>
      </c>
      <c r="L14" s="37">
        <v>36730</v>
      </c>
      <c r="M14" s="37">
        <v>21451</v>
      </c>
      <c r="N14" s="41">
        <f t="shared" si="0"/>
        <v>972286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972286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321169</v>
      </c>
      <c r="D15" s="37">
        <v>184116</v>
      </c>
      <c r="E15" s="37">
        <v>145671</v>
      </c>
      <c r="F15" s="37">
        <v>251036</v>
      </c>
      <c r="G15" s="37">
        <v>83326</v>
      </c>
      <c r="H15" s="37">
        <v>201018</v>
      </c>
      <c r="I15" s="37">
        <v>2126</v>
      </c>
      <c r="J15" s="37">
        <v>137973</v>
      </c>
      <c r="K15" s="37">
        <v>35247</v>
      </c>
      <c r="L15" s="37">
        <v>70927</v>
      </c>
      <c r="M15" s="37">
        <v>61058</v>
      </c>
      <c r="N15" s="41">
        <f t="shared" si="0"/>
        <v>1493667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1493667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16754</v>
      </c>
      <c r="D16" s="47">
        <v>64473</v>
      </c>
      <c r="E16" s="47">
        <v>63786</v>
      </c>
      <c r="F16" s="47">
        <v>215434</v>
      </c>
      <c r="G16" s="47">
        <v>4216</v>
      </c>
      <c r="H16" s="47">
        <v>19856</v>
      </c>
      <c r="I16" s="47">
        <v>876</v>
      </c>
      <c r="J16" s="47">
        <v>5903</v>
      </c>
      <c r="K16" s="47">
        <v>7165</v>
      </c>
      <c r="L16" s="47">
        <v>3334</v>
      </c>
      <c r="M16" s="47">
        <v>20299</v>
      </c>
      <c r="N16" s="48">
        <f t="shared" si="0"/>
        <v>422096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422096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304416</v>
      </c>
      <c r="D17" s="47">
        <v>119643</v>
      </c>
      <c r="E17" s="47">
        <v>81885</v>
      </c>
      <c r="F17" s="47">
        <v>35602</v>
      </c>
      <c r="G17" s="47">
        <v>79110</v>
      </c>
      <c r="H17" s="47">
        <v>181162</v>
      </c>
      <c r="I17" s="47">
        <v>1251</v>
      </c>
      <c r="J17" s="47">
        <v>132070</v>
      </c>
      <c r="K17" s="47">
        <v>28082</v>
      </c>
      <c r="L17" s="47">
        <v>67594</v>
      </c>
      <c r="M17" s="47">
        <v>40759</v>
      </c>
      <c r="N17" s="48">
        <f t="shared" si="0"/>
        <v>1071574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1071574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143174</v>
      </c>
      <c r="D18" s="37">
        <v>229925</v>
      </c>
      <c r="E18" s="37">
        <v>245919</v>
      </c>
      <c r="F18" s="37">
        <v>219501</v>
      </c>
      <c r="G18" s="37">
        <v>355595</v>
      </c>
      <c r="H18" s="37">
        <v>210855</v>
      </c>
      <c r="I18" s="37">
        <v>195951</v>
      </c>
      <c r="J18" s="37">
        <v>368586</v>
      </c>
      <c r="K18" s="37">
        <v>232367</v>
      </c>
      <c r="L18" s="37">
        <v>174845</v>
      </c>
      <c r="M18" s="37">
        <v>229942</v>
      </c>
      <c r="N18" s="41">
        <f t="shared" si="0"/>
        <v>2606660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2606660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100932</v>
      </c>
      <c r="D19" s="47">
        <v>160294</v>
      </c>
      <c r="E19" s="47">
        <v>170515</v>
      </c>
      <c r="F19" s="47">
        <v>132272</v>
      </c>
      <c r="G19" s="47">
        <v>273826</v>
      </c>
      <c r="H19" s="47">
        <v>152517</v>
      </c>
      <c r="I19" s="47">
        <v>153631</v>
      </c>
      <c r="J19" s="47">
        <v>279084</v>
      </c>
      <c r="K19" s="47">
        <v>172919</v>
      </c>
      <c r="L19" s="47">
        <v>125285</v>
      </c>
      <c r="M19" s="47">
        <v>173025</v>
      </c>
      <c r="N19" s="48">
        <f t="shared" si="0"/>
        <v>1894300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1894300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29888</v>
      </c>
      <c r="D20" s="47">
        <v>60045</v>
      </c>
      <c r="E20" s="47">
        <v>62169</v>
      </c>
      <c r="F20" s="47">
        <v>38473</v>
      </c>
      <c r="G20" s="47">
        <v>77229</v>
      </c>
      <c r="H20" s="47">
        <v>53587</v>
      </c>
      <c r="I20" s="47">
        <v>41462</v>
      </c>
      <c r="J20" s="47">
        <v>84675</v>
      </c>
      <c r="K20" s="47">
        <v>54109</v>
      </c>
      <c r="L20" s="47">
        <v>40688</v>
      </c>
      <c r="M20" s="47">
        <v>53342</v>
      </c>
      <c r="N20" s="48">
        <f t="shared" si="0"/>
        <v>595667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595667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4486</v>
      </c>
      <c r="D21" s="47">
        <v>740</v>
      </c>
      <c r="E21" s="47">
        <v>3217</v>
      </c>
      <c r="F21" s="47">
        <v>45137</v>
      </c>
      <c r="G21" s="47">
        <v>881</v>
      </c>
      <c r="H21" s="47">
        <v>700</v>
      </c>
      <c r="I21" s="47">
        <v>859</v>
      </c>
      <c r="J21" s="47">
        <v>1811</v>
      </c>
      <c r="K21" s="47">
        <v>393</v>
      </c>
      <c r="L21" s="47">
        <v>1164</v>
      </c>
      <c r="M21" s="47">
        <v>307</v>
      </c>
      <c r="N21" s="48">
        <f t="shared" si="0"/>
        <v>59695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59695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1142</v>
      </c>
      <c r="E22" s="37">
        <v>0</v>
      </c>
      <c r="F22" s="37">
        <v>0</v>
      </c>
      <c r="G22" s="37">
        <v>186</v>
      </c>
      <c r="H22" s="37">
        <v>6432</v>
      </c>
      <c r="I22" s="37">
        <v>0</v>
      </c>
      <c r="J22" s="37">
        <v>0</v>
      </c>
      <c r="K22" s="37">
        <v>1252</v>
      </c>
      <c r="L22" s="37">
        <v>77</v>
      </c>
      <c r="M22" s="37">
        <v>0</v>
      </c>
      <c r="N22" s="41">
        <f t="shared" si="0"/>
        <v>9089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9089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103</v>
      </c>
      <c r="D23" s="37">
        <v>65</v>
      </c>
      <c r="E23" s="37">
        <v>451</v>
      </c>
      <c r="F23" s="37">
        <v>34</v>
      </c>
      <c r="G23" s="37">
        <v>158</v>
      </c>
      <c r="H23" s="37">
        <v>156</v>
      </c>
      <c r="I23" s="37">
        <v>0</v>
      </c>
      <c r="J23" s="37">
        <v>128</v>
      </c>
      <c r="K23" s="37">
        <v>169</v>
      </c>
      <c r="L23" s="37">
        <v>125</v>
      </c>
      <c r="M23" s="37">
        <v>32</v>
      </c>
      <c r="N23" s="41">
        <f t="shared" si="0"/>
        <v>1421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1421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17428</v>
      </c>
      <c r="D24" s="37">
        <v>23925</v>
      </c>
      <c r="E24" s="37">
        <v>8729</v>
      </c>
      <c r="F24" s="37">
        <v>1937</v>
      </c>
      <c r="G24" s="37">
        <v>11822</v>
      </c>
      <c r="H24" s="37">
        <v>54966</v>
      </c>
      <c r="I24" s="37">
        <v>336</v>
      </c>
      <c r="J24" s="37">
        <v>27524</v>
      </c>
      <c r="K24" s="37">
        <v>11628</v>
      </c>
      <c r="L24" s="37">
        <v>19377</v>
      </c>
      <c r="M24" s="37">
        <v>7767</v>
      </c>
      <c r="N24" s="41">
        <f t="shared" si="0"/>
        <v>185439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185439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1111</v>
      </c>
      <c r="D25" s="37">
        <v>10849</v>
      </c>
      <c r="E25" s="37">
        <v>8771</v>
      </c>
      <c r="F25" s="37">
        <v>338</v>
      </c>
      <c r="G25" s="37">
        <v>7759</v>
      </c>
      <c r="H25" s="37">
        <v>0</v>
      </c>
      <c r="I25" s="37">
        <v>0</v>
      </c>
      <c r="J25" s="37">
        <v>0</v>
      </c>
      <c r="K25" s="37">
        <v>0</v>
      </c>
      <c r="L25" s="37">
        <v>128</v>
      </c>
      <c r="M25" s="37">
        <v>2286</v>
      </c>
      <c r="N25" s="41">
        <f t="shared" si="0"/>
        <v>31242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31242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14</v>
      </c>
      <c r="E26" s="37">
        <v>0</v>
      </c>
      <c r="F26" s="37">
        <v>0</v>
      </c>
      <c r="G26" s="37">
        <v>0</v>
      </c>
      <c r="H26" s="37">
        <v>5</v>
      </c>
      <c r="I26" s="37">
        <v>0</v>
      </c>
      <c r="J26" s="37">
        <v>0</v>
      </c>
      <c r="K26" s="37">
        <v>3</v>
      </c>
      <c r="L26" s="37">
        <v>114</v>
      </c>
      <c r="M26" s="37">
        <v>0</v>
      </c>
      <c r="N26" s="41">
        <f t="shared" si="0"/>
        <v>136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136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1376</v>
      </c>
      <c r="D27" s="37">
        <v>17071</v>
      </c>
      <c r="E27" s="37">
        <v>3962</v>
      </c>
      <c r="F27" s="37">
        <v>0</v>
      </c>
      <c r="G27" s="37">
        <v>0</v>
      </c>
      <c r="H27" s="37">
        <v>182</v>
      </c>
      <c r="I27" s="37">
        <v>0</v>
      </c>
      <c r="J27" s="37">
        <v>4996</v>
      </c>
      <c r="K27" s="37">
        <v>0</v>
      </c>
      <c r="L27" s="37">
        <v>1508</v>
      </c>
      <c r="M27" s="37">
        <v>432</v>
      </c>
      <c r="N27" s="41">
        <f t="shared" si="0"/>
        <v>29527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29527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5113</v>
      </c>
      <c r="D29" s="37">
        <v>25238</v>
      </c>
      <c r="E29" s="37">
        <v>21237</v>
      </c>
      <c r="F29" s="37">
        <v>3873</v>
      </c>
      <c r="G29" s="37">
        <v>5975</v>
      </c>
      <c r="H29" s="37">
        <v>21046</v>
      </c>
      <c r="I29" s="37">
        <v>1843</v>
      </c>
      <c r="J29" s="37">
        <v>9130</v>
      </c>
      <c r="K29" s="37">
        <v>10259</v>
      </c>
      <c r="L29" s="37">
        <v>6309</v>
      </c>
      <c r="M29" s="37">
        <v>9791</v>
      </c>
      <c r="N29" s="58">
        <f t="shared" si="0"/>
        <v>119814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119814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3">SUM(C6:C14)+C18+SUM(C22:C29)</f>
        <v>635590</v>
      </c>
      <c r="D30" s="64">
        <f t="shared" si="3"/>
        <v>780187</v>
      </c>
      <c r="E30" s="64">
        <f t="shared" si="3"/>
        <v>637177</v>
      </c>
      <c r="F30" s="64">
        <f t="shared" si="3"/>
        <v>572006</v>
      </c>
      <c r="G30" s="64">
        <f t="shared" si="3"/>
        <v>542935</v>
      </c>
      <c r="H30" s="64">
        <f t="shared" si="3"/>
        <v>812184</v>
      </c>
      <c r="I30" s="64">
        <f t="shared" si="3"/>
        <v>216845</v>
      </c>
      <c r="J30" s="64">
        <f t="shared" si="3"/>
        <v>670874</v>
      </c>
      <c r="K30" s="64">
        <f t="shared" si="3"/>
        <v>368210</v>
      </c>
      <c r="L30" s="64">
        <f t="shared" si="3"/>
        <v>425521</v>
      </c>
      <c r="M30" s="64">
        <f t="shared" si="3"/>
        <v>556587</v>
      </c>
      <c r="N30" s="65">
        <f t="shared" si="0"/>
        <v>6218116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6218116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297909</v>
      </c>
      <c r="P31" s="37">
        <v>206811</v>
      </c>
      <c r="Q31" s="37">
        <v>104887</v>
      </c>
      <c r="R31" s="37">
        <v>94538</v>
      </c>
      <c r="S31" s="37">
        <v>194649</v>
      </c>
      <c r="T31" s="39">
        <v>0</v>
      </c>
      <c r="U31" s="38">
        <f t="shared" si="1"/>
        <v>898794</v>
      </c>
      <c r="V31" s="40">
        <f t="shared" si="2"/>
        <v>898794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275014</v>
      </c>
      <c r="P32" s="49">
        <v>185392</v>
      </c>
      <c r="Q32" s="49">
        <v>100705</v>
      </c>
      <c r="R32" s="49">
        <v>85889</v>
      </c>
      <c r="S32" s="49">
        <v>191831</v>
      </c>
      <c r="T32" s="50">
        <v>0</v>
      </c>
      <c r="U32" s="48">
        <f t="shared" si="1"/>
        <v>838831</v>
      </c>
      <c r="V32" s="51">
        <f t="shared" si="2"/>
        <v>838831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22710</v>
      </c>
      <c r="P33" s="49">
        <v>21419</v>
      </c>
      <c r="Q33" s="49">
        <v>4182</v>
      </c>
      <c r="R33" s="49">
        <v>8649</v>
      </c>
      <c r="S33" s="49">
        <v>2818</v>
      </c>
      <c r="T33" s="50">
        <v>0</v>
      </c>
      <c r="U33" s="48">
        <f t="shared" si="1"/>
        <v>59778</v>
      </c>
      <c r="V33" s="51">
        <f t="shared" si="2"/>
        <v>59778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185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185</v>
      </c>
      <c r="V34" s="51">
        <f t="shared" si="2"/>
        <v>185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44224</v>
      </c>
      <c r="P36" s="42">
        <v>25635</v>
      </c>
      <c r="Q36" s="42">
        <v>127900</v>
      </c>
      <c r="R36" s="42">
        <v>39552</v>
      </c>
      <c r="S36" s="42">
        <v>12066</v>
      </c>
      <c r="T36" s="43">
        <v>0</v>
      </c>
      <c r="U36" s="41">
        <f t="shared" si="1"/>
        <v>249377</v>
      </c>
      <c r="V36" s="44">
        <f t="shared" si="2"/>
        <v>249377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342133</v>
      </c>
      <c r="P41" s="64">
        <f t="shared" si="6"/>
        <v>232446</v>
      </c>
      <c r="Q41" s="64">
        <f t="shared" si="6"/>
        <v>232787</v>
      </c>
      <c r="R41" s="64">
        <f t="shared" si="6"/>
        <v>134090</v>
      </c>
      <c r="S41" s="64">
        <f t="shared" si="6"/>
        <v>206715</v>
      </c>
      <c r="T41" s="64">
        <f t="shared" si="6"/>
        <v>0</v>
      </c>
      <c r="U41" s="65">
        <f t="shared" si="1"/>
        <v>1148171</v>
      </c>
      <c r="V41" s="66">
        <f t="shared" si="2"/>
        <v>1148171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7">C30+C41</f>
        <v>635590</v>
      </c>
      <c r="D42" s="75">
        <f t="shared" si="7"/>
        <v>780187</v>
      </c>
      <c r="E42" s="75">
        <f t="shared" si="7"/>
        <v>637177</v>
      </c>
      <c r="F42" s="75">
        <f t="shared" si="7"/>
        <v>572006</v>
      </c>
      <c r="G42" s="75">
        <f t="shared" si="7"/>
        <v>542935</v>
      </c>
      <c r="H42" s="75">
        <f t="shared" si="7"/>
        <v>812184</v>
      </c>
      <c r="I42" s="75">
        <f t="shared" si="7"/>
        <v>216845</v>
      </c>
      <c r="J42" s="75">
        <f t="shared" si="7"/>
        <v>670874</v>
      </c>
      <c r="K42" s="75">
        <f t="shared" si="7"/>
        <v>368210</v>
      </c>
      <c r="L42" s="75">
        <f t="shared" si="7"/>
        <v>425521</v>
      </c>
      <c r="M42" s="75">
        <f t="shared" si="7"/>
        <v>556587</v>
      </c>
      <c r="N42" s="75">
        <f t="shared" si="7"/>
        <v>6218116</v>
      </c>
      <c r="O42" s="75">
        <f t="shared" si="7"/>
        <v>342133</v>
      </c>
      <c r="P42" s="75">
        <f t="shared" si="7"/>
        <v>232446</v>
      </c>
      <c r="Q42" s="75">
        <f t="shared" si="7"/>
        <v>232787</v>
      </c>
      <c r="R42" s="75">
        <f t="shared" si="7"/>
        <v>134090</v>
      </c>
      <c r="S42" s="75">
        <f t="shared" si="7"/>
        <v>206715</v>
      </c>
      <c r="T42" s="75">
        <f t="shared" si="7"/>
        <v>0</v>
      </c>
      <c r="U42" s="75">
        <f t="shared" si="7"/>
        <v>1148171</v>
      </c>
      <c r="V42" s="76">
        <f t="shared" si="7"/>
        <v>7366287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Makedonija</v>
      </c>
      <c r="D45" s="77" t="str">
        <f t="shared" si="8"/>
        <v>Triglav jojetë</v>
      </c>
      <c r="E45" s="77" t="str">
        <f t="shared" si="8"/>
        <v>Sava</v>
      </c>
      <c r="F45" s="77" t="str">
        <f t="shared" si="8"/>
        <v>Evroins</v>
      </c>
      <c r="G45" s="77" t="str">
        <f t="shared" si="8"/>
        <v>Viner jojetë</v>
      </c>
      <c r="H45" s="77" t="str">
        <f t="shared" si="8"/>
        <v>Eurolink</v>
      </c>
      <c r="I45" s="77" t="str">
        <f t="shared" si="8"/>
        <v>Grave jojetë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</v>
      </c>
      <c r="M45" s="77" t="str">
        <f t="shared" si="8"/>
        <v>Kroacija jojetë</v>
      </c>
      <c r="N45" s="78"/>
      <c r="O45" s="77" t="str">
        <f t="shared" ref="O45:T45" si="9">O4</f>
        <v>Kroacia jetë</v>
      </c>
      <c r="P45" s="77" t="str">
        <f t="shared" si="9"/>
        <v>Grave jetë</v>
      </c>
      <c r="Q45" s="77" t="str">
        <f t="shared" si="9"/>
        <v>Viner jetë</v>
      </c>
      <c r="R45" s="77" t="str">
        <f t="shared" si="9"/>
        <v>Unika jetë</v>
      </c>
      <c r="S45" s="77" t="str">
        <f t="shared" si="9"/>
        <v>Triglav jetë</v>
      </c>
      <c r="T45" s="77" t="str">
        <f t="shared" si="9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C30/$N$30</f>
        <v>0.10221584801570122</v>
      </c>
      <c r="D46" s="80">
        <f t="shared" ref="D46:M46" si="10">D30/$N$30</f>
        <v>0.12546999766488756</v>
      </c>
      <c r="E46" s="80">
        <f t="shared" si="10"/>
        <v>0.10247107001541945</v>
      </c>
      <c r="F46" s="80">
        <f t="shared" si="10"/>
        <v>9.1990242703738553E-2</v>
      </c>
      <c r="G46" s="80">
        <f t="shared" si="10"/>
        <v>8.7315032398880943E-2</v>
      </c>
      <c r="H46" s="80">
        <f t="shared" si="10"/>
        <v>0.13061576850608769</v>
      </c>
      <c r="I46" s="80">
        <f t="shared" si="10"/>
        <v>3.4873103042786596E-2</v>
      </c>
      <c r="J46" s="80">
        <f t="shared" si="10"/>
        <v>0.10789023556331211</v>
      </c>
      <c r="K46" s="80">
        <f t="shared" si="10"/>
        <v>5.9215685265440528E-2</v>
      </c>
      <c r="L46" s="80">
        <f t="shared" si="10"/>
        <v>6.8432464109707825E-2</v>
      </c>
      <c r="M46" s="80">
        <f t="shared" si="10"/>
        <v>8.9510552714037503E-2</v>
      </c>
      <c r="N46" s="81"/>
      <c r="O46" s="80">
        <f>O41/$U$41</f>
        <v>0.29798087567095843</v>
      </c>
      <c r="P46" s="80">
        <f t="shared" ref="P46:T46" si="11">P41/$U$41</f>
        <v>0.20244893835500113</v>
      </c>
      <c r="Q46" s="80">
        <f t="shared" si="11"/>
        <v>0.20274593244386072</v>
      </c>
      <c r="R46" s="80">
        <f t="shared" si="11"/>
        <v>0.11678574010317279</v>
      </c>
      <c r="S46" s="80">
        <f t="shared" si="11"/>
        <v>0.18003851342700694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02F8-AE19-49FD-BDEE-E6E632CB1DE8}">
  <dimension ref="A1:R54"/>
  <sheetViews>
    <sheetView showGridLines="0" zoomScale="90" zoomScaleNormal="90" workbookViewId="0">
      <selection activeCell="D19" sqref="D19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42578125" style="83" customWidth="1"/>
    <col min="5" max="6" width="21.42578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5" customHeight="1" x14ac:dyDescent="0.25">
      <c r="B1" s="84"/>
      <c r="C1" s="84"/>
      <c r="D1" s="84"/>
      <c r="E1" s="84"/>
      <c r="F1" s="84"/>
    </row>
    <row r="2" spans="1:6" s="18" customFormat="1" ht="15" customHeight="1" x14ac:dyDescent="0.25">
      <c r="A2" s="85" t="s">
        <v>95</v>
      </c>
    </row>
    <row r="3" spans="1:6" s="18" customFormat="1" ht="15" customHeight="1" thickBot="1" x14ac:dyDescent="0.3">
      <c r="A3" s="86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97</v>
      </c>
      <c r="B4" s="91" t="s">
        <v>98</v>
      </c>
      <c r="C4" s="91" t="s">
        <v>99</v>
      </c>
      <c r="D4" s="91" t="s">
        <v>100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103</v>
      </c>
      <c r="B6" s="98">
        <f t="shared" ref="B6:B25" si="0">ROW()-ROW($A$5)</f>
        <v>1</v>
      </c>
      <c r="C6" s="99">
        <f>SUM(C7:C17)</f>
        <v>6218114</v>
      </c>
      <c r="D6" s="99">
        <f>SUM(D7:D17)</f>
        <v>1466908</v>
      </c>
      <c r="E6" s="99">
        <f>SUM(E7:E17)</f>
        <v>4540707</v>
      </c>
      <c r="F6" s="100">
        <f>SUM(F7:F17)</f>
        <v>1677407</v>
      </c>
    </row>
    <row r="7" spans="1:6" x14ac:dyDescent="0.25">
      <c r="A7" s="101" t="s">
        <v>2</v>
      </c>
      <c r="B7" s="98">
        <f t="shared" si="0"/>
        <v>2</v>
      </c>
      <c r="C7" s="102">
        <v>635588</v>
      </c>
      <c r="D7" s="102">
        <v>160793</v>
      </c>
      <c r="E7" s="102">
        <v>434573</v>
      </c>
      <c r="F7" s="103">
        <f t="shared" ref="F7:F17" si="1">C7-E7</f>
        <v>201015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780187</v>
      </c>
      <c r="D8" s="102">
        <v>212392</v>
      </c>
      <c r="E8" s="102">
        <v>555978</v>
      </c>
      <c r="F8" s="103">
        <f t="shared" si="1"/>
        <v>224209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637176</v>
      </c>
      <c r="D9" s="102">
        <v>96478</v>
      </c>
      <c r="E9" s="102">
        <v>497477</v>
      </c>
      <c r="F9" s="103">
        <f t="shared" si="1"/>
        <v>139699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572006</v>
      </c>
      <c r="D10" s="102">
        <v>38626</v>
      </c>
      <c r="E10" s="102">
        <v>388250</v>
      </c>
      <c r="F10" s="103">
        <f t="shared" si="1"/>
        <v>183756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542935</v>
      </c>
      <c r="D11" s="102">
        <v>266135</v>
      </c>
      <c r="E11" s="102">
        <v>389422</v>
      </c>
      <c r="F11" s="103">
        <f t="shared" si="1"/>
        <v>153513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812184</v>
      </c>
      <c r="D12" s="102">
        <v>307642</v>
      </c>
      <c r="E12" s="102">
        <v>651312</v>
      </c>
      <c r="F12" s="103">
        <f t="shared" si="1"/>
        <v>160872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216846</v>
      </c>
      <c r="D13" s="102">
        <v>17606</v>
      </c>
      <c r="E13" s="102">
        <v>153881</v>
      </c>
      <c r="F13" s="103">
        <f t="shared" si="1"/>
        <v>62965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670874</v>
      </c>
      <c r="D14" s="102">
        <v>137033</v>
      </c>
      <c r="E14" s="102">
        <v>495410</v>
      </c>
      <c r="F14" s="103">
        <f t="shared" si="1"/>
        <v>175464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368210</v>
      </c>
      <c r="D15" s="102">
        <v>59767</v>
      </c>
      <c r="E15" s="102">
        <v>263900</v>
      </c>
      <c r="F15" s="103">
        <f t="shared" si="1"/>
        <v>104310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425521</v>
      </c>
      <c r="D16" s="102">
        <v>126697</v>
      </c>
      <c r="E16" s="102">
        <v>306723</v>
      </c>
      <c r="F16" s="103">
        <f t="shared" si="1"/>
        <v>118798</v>
      </c>
    </row>
    <row r="17" spans="1:6" x14ac:dyDescent="0.25">
      <c r="A17" s="101" t="s">
        <v>12</v>
      </c>
      <c r="B17" s="98">
        <f t="shared" si="0"/>
        <v>12</v>
      </c>
      <c r="C17" s="102">
        <v>556587</v>
      </c>
      <c r="D17" s="102">
        <v>43739</v>
      </c>
      <c r="E17" s="102">
        <v>403781</v>
      </c>
      <c r="F17" s="103">
        <f t="shared" si="1"/>
        <v>152806</v>
      </c>
    </row>
    <row r="18" spans="1:6" s="18" customFormat="1" ht="15.6" customHeight="1" x14ac:dyDescent="0.25">
      <c r="A18" s="97" t="s">
        <v>104</v>
      </c>
      <c r="B18" s="98">
        <f t="shared" si="0"/>
        <v>13</v>
      </c>
      <c r="C18" s="99">
        <f>SUM(C19:C24)</f>
        <v>1148171</v>
      </c>
      <c r="D18" s="99">
        <f>SUM(D19:D24)</f>
        <v>27165</v>
      </c>
      <c r="E18" s="99">
        <f>SUM(E19:E24)</f>
        <v>831623</v>
      </c>
      <c r="F18" s="100">
        <f>SUM(F19:F24)</f>
        <v>316548</v>
      </c>
    </row>
    <row r="19" spans="1:6" x14ac:dyDescent="0.25">
      <c r="A19" s="101" t="s">
        <v>14</v>
      </c>
      <c r="B19" s="98">
        <f t="shared" si="0"/>
        <v>14</v>
      </c>
      <c r="C19" s="102">
        <v>342133</v>
      </c>
      <c r="D19" s="102">
        <v>0</v>
      </c>
      <c r="E19" s="102">
        <v>237820</v>
      </c>
      <c r="F19" s="103">
        <f t="shared" ref="F19:F24" si="2">C19-E19</f>
        <v>104313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232446</v>
      </c>
      <c r="D20" s="102">
        <v>16367</v>
      </c>
      <c r="E20" s="102">
        <v>184658</v>
      </c>
      <c r="F20" s="103">
        <f t="shared" si="2"/>
        <v>47788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232787</v>
      </c>
      <c r="D21" s="102">
        <v>8327</v>
      </c>
      <c r="E21" s="102">
        <v>188582</v>
      </c>
      <c r="F21" s="103">
        <f t="shared" si="2"/>
        <v>44205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134090</v>
      </c>
      <c r="D22" s="102">
        <v>689</v>
      </c>
      <c r="E22" s="102">
        <v>69681</v>
      </c>
      <c r="F22" s="103">
        <f t="shared" si="2"/>
        <v>64409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206715</v>
      </c>
      <c r="D23" s="102">
        <v>1782</v>
      </c>
      <c r="E23" s="102">
        <v>150882</v>
      </c>
      <c r="F23" s="103">
        <f t="shared" si="2"/>
        <v>55833</v>
      </c>
    </row>
    <row r="24" spans="1:6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2">
        <v>0</v>
      </c>
      <c r="F24" s="103">
        <f t="shared" si="2"/>
        <v>0</v>
      </c>
    </row>
    <row r="25" spans="1:6" s="18" customFormat="1" ht="16.149999999999999" customHeight="1" thickBot="1" x14ac:dyDescent="0.3">
      <c r="A25" s="97" t="s">
        <v>105</v>
      </c>
      <c r="B25" s="104">
        <f t="shared" si="0"/>
        <v>20</v>
      </c>
      <c r="C25" s="105">
        <f>C6+C18</f>
        <v>7366285</v>
      </c>
      <c r="D25" s="105">
        <f>D6+D18</f>
        <v>1494073</v>
      </c>
      <c r="E25" s="105">
        <f>E6+E18</f>
        <v>5372330</v>
      </c>
      <c r="F25" s="106">
        <f>F6+F18</f>
        <v>1993955</v>
      </c>
    </row>
    <row r="26" spans="1:6" s="18" customFormat="1" ht="96" customHeight="1" x14ac:dyDescent="0.25"/>
    <row r="27" spans="1:6" s="18" customFormat="1" ht="24" customHeight="1" x14ac:dyDescent="0.25"/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1860-4B18-457B-9E21-FF7A567D0CDF}">
  <dimension ref="A1:F35"/>
  <sheetViews>
    <sheetView showGridLines="0" zoomScale="90" zoomScaleNormal="90" workbookViewId="0">
      <selection activeCell="D8" sqref="D8"/>
    </sheetView>
  </sheetViews>
  <sheetFormatPr defaultColWidth="9.140625" defaultRowHeight="15" x14ac:dyDescent="0.25"/>
  <cols>
    <col min="1" max="1" width="40.425781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3.5" customHeight="1" x14ac:dyDescent="0.25">
      <c r="A1" s="107"/>
      <c r="B1" s="107"/>
      <c r="C1" s="107"/>
      <c r="D1" s="107"/>
      <c r="E1" s="107"/>
      <c r="F1" s="107"/>
    </row>
    <row r="2" spans="1:6" s="18" customFormat="1" ht="13.5" customHeight="1" x14ac:dyDescent="0.25">
      <c r="A2" s="85" t="s">
        <v>106</v>
      </c>
      <c r="B2" s="108"/>
      <c r="C2" s="108"/>
      <c r="D2" s="108"/>
      <c r="E2" s="108"/>
      <c r="F2" s="108"/>
    </row>
    <row r="3" spans="1:6" s="18" customFormat="1" ht="13.5" customHeight="1" thickBot="1" x14ac:dyDescent="0.3">
      <c r="A3" s="109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107</v>
      </c>
      <c r="B4" s="91" t="s">
        <v>108</v>
      </c>
      <c r="C4" s="91" t="s">
        <v>99</v>
      </c>
      <c r="D4" s="91" t="s">
        <v>109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" customHeight="1" x14ac:dyDescent="0.25">
      <c r="A6" s="110" t="s">
        <v>22</v>
      </c>
      <c r="B6" s="98">
        <v>1</v>
      </c>
      <c r="C6" s="111">
        <v>415764</v>
      </c>
      <c r="D6" s="111">
        <v>22021</v>
      </c>
      <c r="E6" s="111">
        <v>302464</v>
      </c>
      <c r="F6" s="112">
        <f t="shared" ref="F6:F30" si="0">C6-E6</f>
        <v>113300</v>
      </c>
    </row>
    <row r="7" spans="1:6" s="18" customFormat="1" ht="15" customHeight="1" x14ac:dyDescent="0.25">
      <c r="A7" s="110" t="s">
        <v>24</v>
      </c>
      <c r="B7" s="98">
        <v>2</v>
      </c>
      <c r="C7" s="111">
        <v>617963</v>
      </c>
      <c r="D7" s="111">
        <v>20396</v>
      </c>
      <c r="E7" s="111">
        <v>459178</v>
      </c>
      <c r="F7" s="112">
        <f t="shared" si="0"/>
        <v>158785</v>
      </c>
    </row>
    <row r="8" spans="1:6" s="18" customFormat="1" ht="15" customHeight="1" x14ac:dyDescent="0.25">
      <c r="A8" s="110" t="s">
        <v>26</v>
      </c>
      <c r="B8" s="98">
        <v>3</v>
      </c>
      <c r="C8" s="111">
        <v>564693</v>
      </c>
      <c r="D8" s="111">
        <v>63864</v>
      </c>
      <c r="E8" s="111">
        <v>412598</v>
      </c>
      <c r="F8" s="112">
        <f t="shared" si="0"/>
        <v>152095</v>
      </c>
    </row>
    <row r="9" spans="1:6" s="18" customFormat="1" ht="15" customHeight="1" x14ac:dyDescent="0.25">
      <c r="A9" s="110" t="s">
        <v>28</v>
      </c>
      <c r="B9" s="98">
        <v>4</v>
      </c>
      <c r="C9" s="111">
        <v>0</v>
      </c>
      <c r="D9" s="111">
        <v>0</v>
      </c>
      <c r="E9" s="111">
        <v>0</v>
      </c>
      <c r="F9" s="112">
        <f t="shared" si="0"/>
        <v>0</v>
      </c>
    </row>
    <row r="10" spans="1:6" s="18" customFormat="1" ht="15" customHeight="1" x14ac:dyDescent="0.25">
      <c r="A10" s="110" t="s">
        <v>30</v>
      </c>
      <c r="B10" s="98">
        <v>5</v>
      </c>
      <c r="C10" s="111">
        <v>80958</v>
      </c>
      <c r="D10" s="111">
        <v>78944</v>
      </c>
      <c r="E10" s="111">
        <v>60731</v>
      </c>
      <c r="F10" s="112">
        <f t="shared" si="0"/>
        <v>20227</v>
      </c>
    </row>
    <row r="11" spans="1:6" s="18" customFormat="1" ht="15" customHeight="1" x14ac:dyDescent="0.25">
      <c r="A11" s="110" t="s">
        <v>32</v>
      </c>
      <c r="B11" s="98">
        <v>6</v>
      </c>
      <c r="C11" s="111">
        <v>669</v>
      </c>
      <c r="D11" s="111">
        <v>16</v>
      </c>
      <c r="E11" s="111">
        <v>521</v>
      </c>
      <c r="F11" s="112">
        <f t="shared" si="0"/>
        <v>148</v>
      </c>
    </row>
    <row r="12" spans="1:6" s="18" customFormat="1" ht="15" customHeight="1" x14ac:dyDescent="0.25">
      <c r="A12" s="110" t="s">
        <v>34</v>
      </c>
      <c r="B12" s="98">
        <v>7</v>
      </c>
      <c r="C12" s="111">
        <v>61071</v>
      </c>
      <c r="D12" s="111">
        <v>31486</v>
      </c>
      <c r="E12" s="111">
        <v>44342</v>
      </c>
      <c r="F12" s="112">
        <f t="shared" si="0"/>
        <v>16729</v>
      </c>
    </row>
    <row r="13" spans="1:6" s="18" customFormat="1" ht="15" customHeight="1" x14ac:dyDescent="0.25">
      <c r="A13" s="110" t="s">
        <v>36</v>
      </c>
      <c r="B13" s="98">
        <v>8</v>
      </c>
      <c r="C13" s="111">
        <v>521382</v>
      </c>
      <c r="D13" s="111">
        <v>297131</v>
      </c>
      <c r="E13" s="111">
        <v>369937</v>
      </c>
      <c r="F13" s="112">
        <f t="shared" si="0"/>
        <v>151445</v>
      </c>
    </row>
    <row r="14" spans="1:6" s="18" customFormat="1" ht="15" customHeight="1" x14ac:dyDescent="0.25">
      <c r="A14" s="110" t="s">
        <v>38</v>
      </c>
      <c r="B14" s="98">
        <v>9</v>
      </c>
      <c r="C14" s="111">
        <v>972286</v>
      </c>
      <c r="D14" s="111">
        <v>348971</v>
      </c>
      <c r="E14" s="111">
        <v>662806</v>
      </c>
      <c r="F14" s="112">
        <f t="shared" si="0"/>
        <v>309480</v>
      </c>
    </row>
    <row r="15" spans="1:6" s="18" customFormat="1" ht="15" customHeight="1" x14ac:dyDescent="0.25">
      <c r="A15" s="110" t="s">
        <v>110</v>
      </c>
      <c r="B15" s="98">
        <v>10</v>
      </c>
      <c r="C15" s="111">
        <v>2606660</v>
      </c>
      <c r="D15" s="111">
        <v>429202</v>
      </c>
      <c r="E15" s="111">
        <v>1961495</v>
      </c>
      <c r="F15" s="112">
        <f t="shared" si="0"/>
        <v>645165</v>
      </c>
    </row>
    <row r="16" spans="1:6" s="18" customFormat="1" ht="15" customHeight="1" x14ac:dyDescent="0.25">
      <c r="A16" s="110" t="s">
        <v>54</v>
      </c>
      <c r="B16" s="98">
        <v>11</v>
      </c>
      <c r="C16" s="111">
        <v>9089</v>
      </c>
      <c r="D16" s="111">
        <v>9138</v>
      </c>
      <c r="E16" s="111">
        <v>6919</v>
      </c>
      <c r="F16" s="112">
        <f t="shared" si="0"/>
        <v>2170</v>
      </c>
    </row>
    <row r="17" spans="1:6" s="18" customFormat="1" ht="15" customHeight="1" x14ac:dyDescent="0.25">
      <c r="A17" s="110" t="s">
        <v>56</v>
      </c>
      <c r="B17" s="98">
        <v>12</v>
      </c>
      <c r="C17" s="111">
        <v>1421</v>
      </c>
      <c r="D17" s="111">
        <v>31</v>
      </c>
      <c r="E17" s="111">
        <v>1087</v>
      </c>
      <c r="F17" s="112">
        <f t="shared" si="0"/>
        <v>334</v>
      </c>
    </row>
    <row r="18" spans="1:6" s="18" customFormat="1" ht="15" customHeight="1" x14ac:dyDescent="0.25">
      <c r="A18" s="110" t="s">
        <v>58</v>
      </c>
      <c r="B18" s="98">
        <v>13</v>
      </c>
      <c r="C18" s="111">
        <v>185439</v>
      </c>
      <c r="D18" s="111">
        <v>113145</v>
      </c>
      <c r="E18" s="111">
        <v>141788</v>
      </c>
      <c r="F18" s="112">
        <f t="shared" si="0"/>
        <v>43651</v>
      </c>
    </row>
    <row r="19" spans="1:6" s="18" customFormat="1" ht="15" customHeight="1" x14ac:dyDescent="0.25">
      <c r="A19" s="110" t="s">
        <v>60</v>
      </c>
      <c r="B19" s="98">
        <v>14</v>
      </c>
      <c r="C19" s="111">
        <v>31242</v>
      </c>
      <c r="D19" s="111">
        <v>18105</v>
      </c>
      <c r="E19" s="111">
        <v>20689</v>
      </c>
      <c r="F19" s="112">
        <f t="shared" si="0"/>
        <v>10553</v>
      </c>
    </row>
    <row r="20" spans="1:6" s="18" customFormat="1" ht="15" customHeight="1" x14ac:dyDescent="0.25">
      <c r="A20" s="110" t="s">
        <v>62</v>
      </c>
      <c r="B20" s="98">
        <v>15</v>
      </c>
      <c r="C20" s="111">
        <v>136</v>
      </c>
      <c r="D20" s="111">
        <v>151</v>
      </c>
      <c r="E20" s="111">
        <v>107</v>
      </c>
      <c r="F20" s="112">
        <f t="shared" si="0"/>
        <v>29</v>
      </c>
    </row>
    <row r="21" spans="1:6" s="18" customFormat="1" ht="15" customHeight="1" x14ac:dyDescent="0.25">
      <c r="A21" s="110" t="s">
        <v>64</v>
      </c>
      <c r="B21" s="98">
        <v>16</v>
      </c>
      <c r="C21" s="111">
        <v>29527</v>
      </c>
      <c r="D21" s="111">
        <v>30423</v>
      </c>
      <c r="E21" s="111">
        <v>22782</v>
      </c>
      <c r="F21" s="112">
        <f t="shared" si="0"/>
        <v>6745</v>
      </c>
    </row>
    <row r="22" spans="1:6" s="18" customFormat="1" ht="15" customHeight="1" x14ac:dyDescent="0.25">
      <c r="A22" s="110" t="s">
        <v>66</v>
      </c>
      <c r="B22" s="98">
        <v>17</v>
      </c>
      <c r="C22" s="111">
        <v>0</v>
      </c>
      <c r="D22" s="111">
        <v>0</v>
      </c>
      <c r="E22" s="111">
        <v>0</v>
      </c>
      <c r="F22" s="112">
        <f t="shared" si="0"/>
        <v>0</v>
      </c>
    </row>
    <row r="23" spans="1:6" s="18" customFormat="1" ht="15" customHeight="1" x14ac:dyDescent="0.25">
      <c r="A23" s="110" t="s">
        <v>68</v>
      </c>
      <c r="B23" s="98">
        <v>18</v>
      </c>
      <c r="C23" s="111">
        <v>119813</v>
      </c>
      <c r="D23" s="111">
        <v>3885</v>
      </c>
      <c r="E23" s="111">
        <v>73263</v>
      </c>
      <c r="F23" s="112">
        <f t="shared" si="0"/>
        <v>46550</v>
      </c>
    </row>
    <row r="24" spans="1:6" s="18" customFormat="1" ht="15" customHeight="1" x14ac:dyDescent="0.25">
      <c r="A24" s="110" t="s">
        <v>72</v>
      </c>
      <c r="B24" s="98">
        <v>19</v>
      </c>
      <c r="C24" s="111">
        <v>898794</v>
      </c>
      <c r="D24" s="111">
        <v>26941</v>
      </c>
      <c r="E24" s="111">
        <v>661289</v>
      </c>
      <c r="F24" s="112">
        <f t="shared" si="0"/>
        <v>237505</v>
      </c>
    </row>
    <row r="25" spans="1:6" s="18" customFormat="1" ht="15" customHeight="1" x14ac:dyDescent="0.25">
      <c r="A25" s="110" t="s">
        <v>80</v>
      </c>
      <c r="B25" s="98">
        <v>20</v>
      </c>
      <c r="C25" s="111">
        <v>0</v>
      </c>
      <c r="D25" s="111">
        <v>0</v>
      </c>
      <c r="E25" s="111">
        <v>1579</v>
      </c>
      <c r="F25" s="112">
        <f t="shared" si="0"/>
        <v>-1579</v>
      </c>
    </row>
    <row r="26" spans="1:6" s="18" customFormat="1" ht="27.75" customHeight="1" x14ac:dyDescent="0.25">
      <c r="A26" s="110" t="s">
        <v>82</v>
      </c>
      <c r="B26" s="98">
        <v>21</v>
      </c>
      <c r="C26" s="111">
        <v>249377</v>
      </c>
      <c r="D26" s="111">
        <v>224</v>
      </c>
      <c r="E26" s="111">
        <v>168755</v>
      </c>
      <c r="F26" s="112">
        <f t="shared" si="0"/>
        <v>80622</v>
      </c>
    </row>
    <row r="27" spans="1:6" s="18" customFormat="1" ht="15" customHeight="1" x14ac:dyDescent="0.25">
      <c r="A27" s="110" t="s">
        <v>84</v>
      </c>
      <c r="B27" s="98">
        <v>22</v>
      </c>
      <c r="C27" s="111">
        <v>0</v>
      </c>
      <c r="D27" s="111">
        <v>0</v>
      </c>
      <c r="E27" s="111">
        <v>0</v>
      </c>
      <c r="F27" s="112">
        <f t="shared" si="0"/>
        <v>0</v>
      </c>
    </row>
    <row r="28" spans="1:6" s="18" customFormat="1" ht="15" customHeight="1" x14ac:dyDescent="0.25">
      <c r="A28" s="110" t="s">
        <v>86</v>
      </c>
      <c r="B28" s="98">
        <v>23</v>
      </c>
      <c r="C28" s="111">
        <v>0</v>
      </c>
      <c r="D28" s="111">
        <v>0</v>
      </c>
      <c r="E28" s="111">
        <v>0</v>
      </c>
      <c r="F28" s="112">
        <f t="shared" si="0"/>
        <v>0</v>
      </c>
    </row>
    <row r="29" spans="1:6" s="18" customFormat="1" ht="15" customHeight="1" x14ac:dyDescent="0.25">
      <c r="A29" s="110" t="s">
        <v>88</v>
      </c>
      <c r="B29" s="98">
        <v>24</v>
      </c>
      <c r="C29" s="111">
        <v>0</v>
      </c>
      <c r="D29" s="111">
        <v>0</v>
      </c>
      <c r="E29" s="111">
        <v>0</v>
      </c>
      <c r="F29" s="112">
        <f t="shared" si="0"/>
        <v>0</v>
      </c>
    </row>
    <row r="30" spans="1:6" s="18" customFormat="1" ht="15" customHeight="1" x14ac:dyDescent="0.25">
      <c r="A30" s="110" t="s">
        <v>111</v>
      </c>
      <c r="B30" s="98">
        <v>25</v>
      </c>
      <c r="C30" s="111">
        <v>0</v>
      </c>
      <c r="D30" s="111">
        <v>0</v>
      </c>
      <c r="E30" s="111">
        <v>0</v>
      </c>
      <c r="F30" s="112">
        <f t="shared" si="0"/>
        <v>0</v>
      </c>
    </row>
    <row r="31" spans="1:6" s="18" customFormat="1" ht="16.149999999999999" customHeight="1" thickBot="1" x14ac:dyDescent="0.3">
      <c r="A31" s="113" t="s">
        <v>21</v>
      </c>
      <c r="B31" s="104" t="s">
        <v>93</v>
      </c>
      <c r="C31" s="105">
        <f>SUM(C6:C30)</f>
        <v>7366284</v>
      </c>
      <c r="D31" s="105">
        <f>SUM(D6:D30)</f>
        <v>1494074</v>
      </c>
      <c r="E31" s="105">
        <f>SUM(E6:E30)</f>
        <v>5372330</v>
      </c>
      <c r="F31" s="106">
        <f>SUM(F6:F30)</f>
        <v>1993954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86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4E84-9148-4A9B-828F-A2DF4E921521}">
  <dimension ref="A1:Y59"/>
  <sheetViews>
    <sheetView showGridLines="0" topLeftCell="A46" zoomScale="90" zoomScaleNormal="90" workbookViewId="0">
      <selection activeCell="N82" sqref="N82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112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18100</v>
      </c>
      <c r="D6" s="37">
        <v>24040</v>
      </c>
      <c r="E6" s="37">
        <v>64310</v>
      </c>
      <c r="F6" s="37">
        <v>17357</v>
      </c>
      <c r="G6" s="37">
        <v>39649</v>
      </c>
      <c r="H6" s="37">
        <v>26126</v>
      </c>
      <c r="I6" s="37">
        <v>21763</v>
      </c>
      <c r="J6" s="37">
        <v>35474</v>
      </c>
      <c r="K6" s="37">
        <v>28209</v>
      </c>
      <c r="L6" s="37">
        <v>30880</v>
      </c>
      <c r="M6" s="37">
        <v>57151</v>
      </c>
      <c r="N6" s="38">
        <f t="shared" ref="N6:N41" si="0">SUM(C6:M6)</f>
        <v>363059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363059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327</v>
      </c>
      <c r="D7" s="37">
        <v>8944</v>
      </c>
      <c r="E7" s="37">
        <v>7136</v>
      </c>
      <c r="F7" s="37">
        <v>1041</v>
      </c>
      <c r="G7" s="37">
        <v>134</v>
      </c>
      <c r="H7" s="37">
        <v>827</v>
      </c>
      <c r="I7" s="37">
        <v>0</v>
      </c>
      <c r="J7" s="37">
        <v>192</v>
      </c>
      <c r="K7" s="37">
        <v>0</v>
      </c>
      <c r="L7" s="37">
        <v>393</v>
      </c>
      <c r="M7" s="37">
        <v>1838</v>
      </c>
      <c r="N7" s="41">
        <f t="shared" si="0"/>
        <v>20832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20832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1340</v>
      </c>
      <c r="D8" s="37">
        <v>3477</v>
      </c>
      <c r="E8" s="37">
        <v>4237</v>
      </c>
      <c r="F8" s="37">
        <v>5252</v>
      </c>
      <c r="G8" s="37">
        <v>2051</v>
      </c>
      <c r="H8" s="37">
        <v>2555</v>
      </c>
      <c r="I8" s="37">
        <v>445</v>
      </c>
      <c r="J8" s="37">
        <v>1724</v>
      </c>
      <c r="K8" s="37">
        <v>2791</v>
      </c>
      <c r="L8" s="37">
        <v>2374</v>
      </c>
      <c r="M8" s="37">
        <v>2294</v>
      </c>
      <c r="N8" s="41">
        <f t="shared" si="0"/>
        <v>28540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28540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2</v>
      </c>
      <c r="I10" s="37">
        <v>0</v>
      </c>
      <c r="J10" s="37">
        <v>0</v>
      </c>
      <c r="K10" s="37">
        <v>16</v>
      </c>
      <c r="L10" s="37">
        <v>1</v>
      </c>
      <c r="M10" s="37">
        <v>0</v>
      </c>
      <c r="N10" s="41">
        <f t="shared" si="0"/>
        <v>20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20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2</v>
      </c>
      <c r="E11" s="37">
        <v>14</v>
      </c>
      <c r="F11" s="37">
        <v>2</v>
      </c>
      <c r="G11" s="37">
        <v>1</v>
      </c>
      <c r="H11" s="37">
        <v>2</v>
      </c>
      <c r="I11" s="37">
        <v>0</v>
      </c>
      <c r="J11" s="37">
        <v>0</v>
      </c>
      <c r="K11" s="37">
        <v>5</v>
      </c>
      <c r="L11" s="37">
        <v>0</v>
      </c>
      <c r="M11" s="37">
        <v>0</v>
      </c>
      <c r="N11" s="41">
        <f t="shared" si="0"/>
        <v>26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26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130</v>
      </c>
      <c r="D12" s="37">
        <v>467</v>
      </c>
      <c r="E12" s="37">
        <v>70</v>
      </c>
      <c r="F12" s="37">
        <v>143</v>
      </c>
      <c r="G12" s="37">
        <v>137</v>
      </c>
      <c r="H12" s="37">
        <v>309</v>
      </c>
      <c r="I12" s="37">
        <v>0</v>
      </c>
      <c r="J12" s="37">
        <v>106</v>
      </c>
      <c r="K12" s="37">
        <v>200</v>
      </c>
      <c r="L12" s="37">
        <v>76</v>
      </c>
      <c r="M12" s="37">
        <v>31</v>
      </c>
      <c r="N12" s="41">
        <f t="shared" si="0"/>
        <v>1669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1669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5561</v>
      </c>
      <c r="D13" s="37">
        <v>9153</v>
      </c>
      <c r="E13" s="37">
        <v>11793</v>
      </c>
      <c r="F13" s="37">
        <v>3901</v>
      </c>
      <c r="G13" s="37">
        <v>2413</v>
      </c>
      <c r="H13" s="37">
        <v>7844</v>
      </c>
      <c r="I13" s="37">
        <v>518</v>
      </c>
      <c r="J13" s="37">
        <v>2088</v>
      </c>
      <c r="K13" s="37">
        <v>3481</v>
      </c>
      <c r="L13" s="37">
        <v>4046</v>
      </c>
      <c r="M13" s="37">
        <v>9711</v>
      </c>
      <c r="N13" s="41">
        <f t="shared" si="0"/>
        <v>60509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60509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6105</v>
      </c>
      <c r="D14" s="37">
        <v>10540</v>
      </c>
      <c r="E14" s="37">
        <v>19501</v>
      </c>
      <c r="F14" s="37">
        <v>2274</v>
      </c>
      <c r="G14" s="37">
        <v>2659</v>
      </c>
      <c r="H14" s="37">
        <v>6750</v>
      </c>
      <c r="I14" s="37">
        <v>114</v>
      </c>
      <c r="J14" s="37">
        <v>1469</v>
      </c>
      <c r="K14" s="37">
        <v>1653</v>
      </c>
      <c r="L14" s="37">
        <v>1243</v>
      </c>
      <c r="M14" s="37">
        <v>5431</v>
      </c>
      <c r="N14" s="41">
        <f t="shared" si="0"/>
        <v>57739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57739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6106</v>
      </c>
      <c r="D15" s="37">
        <v>10540</v>
      </c>
      <c r="E15" s="37">
        <v>19644</v>
      </c>
      <c r="F15" s="37">
        <v>4162</v>
      </c>
      <c r="G15" s="37">
        <v>2659</v>
      </c>
      <c r="H15" s="37">
        <v>8018</v>
      </c>
      <c r="I15" s="37">
        <v>632</v>
      </c>
      <c r="J15" s="37">
        <v>2756</v>
      </c>
      <c r="K15" s="37">
        <v>3868</v>
      </c>
      <c r="L15" s="37">
        <v>4431</v>
      </c>
      <c r="M15" s="37">
        <v>10305</v>
      </c>
      <c r="N15" s="41">
        <f t="shared" si="0"/>
        <v>73121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73121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4215</v>
      </c>
      <c r="D16" s="47">
        <v>8196</v>
      </c>
      <c r="E16" s="47">
        <v>16468</v>
      </c>
      <c r="F16" s="47">
        <v>3354</v>
      </c>
      <c r="G16" s="47">
        <v>1734</v>
      </c>
      <c r="H16" s="47">
        <v>6312</v>
      </c>
      <c r="I16" s="47">
        <v>425</v>
      </c>
      <c r="J16" s="47">
        <v>1559</v>
      </c>
      <c r="K16" s="47">
        <v>2633</v>
      </c>
      <c r="L16" s="47">
        <v>1105</v>
      </c>
      <c r="M16" s="47">
        <v>9007</v>
      </c>
      <c r="N16" s="48">
        <f t="shared" si="0"/>
        <v>55008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55008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1891</v>
      </c>
      <c r="D17" s="47">
        <v>2344</v>
      </c>
      <c r="E17" s="47">
        <v>3176</v>
      </c>
      <c r="F17" s="47">
        <v>808</v>
      </c>
      <c r="G17" s="47">
        <v>925</v>
      </c>
      <c r="H17" s="47">
        <v>1706</v>
      </c>
      <c r="I17" s="47">
        <v>207</v>
      </c>
      <c r="J17" s="47">
        <v>1197</v>
      </c>
      <c r="K17" s="47">
        <v>1235</v>
      </c>
      <c r="L17" s="47">
        <v>3326</v>
      </c>
      <c r="M17" s="47">
        <v>1298</v>
      </c>
      <c r="N17" s="48">
        <f t="shared" si="0"/>
        <v>18113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18113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25741</v>
      </c>
      <c r="D18" s="37">
        <v>39336</v>
      </c>
      <c r="E18" s="37">
        <v>41165</v>
      </c>
      <c r="F18" s="37">
        <v>43073</v>
      </c>
      <c r="G18" s="37">
        <v>61950</v>
      </c>
      <c r="H18" s="37">
        <v>38711</v>
      </c>
      <c r="I18" s="37">
        <v>35553</v>
      </c>
      <c r="J18" s="37">
        <v>65289</v>
      </c>
      <c r="K18" s="37">
        <v>42176</v>
      </c>
      <c r="L18" s="37">
        <v>28825</v>
      </c>
      <c r="M18" s="37">
        <v>44083</v>
      </c>
      <c r="N18" s="41">
        <f t="shared" si="0"/>
        <v>465902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465902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18898</v>
      </c>
      <c r="D19" s="47">
        <v>27558</v>
      </c>
      <c r="E19" s="47">
        <v>28007</v>
      </c>
      <c r="F19" s="47">
        <v>21995</v>
      </c>
      <c r="G19" s="47">
        <v>46023</v>
      </c>
      <c r="H19" s="47">
        <v>27727</v>
      </c>
      <c r="I19" s="47">
        <v>26770</v>
      </c>
      <c r="J19" s="47">
        <v>47366</v>
      </c>
      <c r="K19" s="47">
        <v>31420</v>
      </c>
      <c r="L19" s="47">
        <v>20467</v>
      </c>
      <c r="M19" s="47">
        <v>32531</v>
      </c>
      <c r="N19" s="48">
        <f t="shared" si="0"/>
        <v>328762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328762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5437</v>
      </c>
      <c r="D20" s="47">
        <v>11287</v>
      </c>
      <c r="E20" s="47">
        <v>11823</v>
      </c>
      <c r="F20" s="47">
        <v>7191</v>
      </c>
      <c r="G20" s="47">
        <v>15646</v>
      </c>
      <c r="H20" s="47">
        <v>10705</v>
      </c>
      <c r="I20" s="47">
        <v>8622</v>
      </c>
      <c r="J20" s="47">
        <v>17409</v>
      </c>
      <c r="K20" s="47">
        <v>10504</v>
      </c>
      <c r="L20" s="47">
        <v>7699</v>
      </c>
      <c r="M20" s="47">
        <v>11351</v>
      </c>
      <c r="N20" s="48">
        <f t="shared" si="0"/>
        <v>117674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117674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1228</v>
      </c>
      <c r="D21" s="47">
        <v>95</v>
      </c>
      <c r="E21" s="47">
        <v>899</v>
      </c>
      <c r="F21" s="47">
        <v>13724</v>
      </c>
      <c r="G21" s="47">
        <v>117</v>
      </c>
      <c r="H21" s="47">
        <v>110</v>
      </c>
      <c r="I21" s="47">
        <v>161</v>
      </c>
      <c r="J21" s="47">
        <v>404</v>
      </c>
      <c r="K21" s="47">
        <v>45</v>
      </c>
      <c r="L21" s="47">
        <v>253</v>
      </c>
      <c r="M21" s="47">
        <v>42</v>
      </c>
      <c r="N21" s="48">
        <f t="shared" si="0"/>
        <v>17078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17078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9</v>
      </c>
      <c r="E22" s="37">
        <v>0</v>
      </c>
      <c r="F22" s="37">
        <v>0</v>
      </c>
      <c r="G22" s="37">
        <v>11</v>
      </c>
      <c r="H22" s="37">
        <v>2</v>
      </c>
      <c r="I22" s="37">
        <v>0</v>
      </c>
      <c r="J22" s="37">
        <v>0</v>
      </c>
      <c r="K22" s="37">
        <v>26</v>
      </c>
      <c r="L22" s="37">
        <v>1</v>
      </c>
      <c r="M22" s="37">
        <v>0</v>
      </c>
      <c r="N22" s="41">
        <f t="shared" si="0"/>
        <v>49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49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29</v>
      </c>
      <c r="D23" s="37">
        <v>15</v>
      </c>
      <c r="E23" s="37">
        <v>111</v>
      </c>
      <c r="F23" s="37">
        <v>7</v>
      </c>
      <c r="G23" s="37">
        <v>46</v>
      </c>
      <c r="H23" s="37">
        <v>50</v>
      </c>
      <c r="I23" s="37">
        <v>0</v>
      </c>
      <c r="J23" s="37">
        <v>31</v>
      </c>
      <c r="K23" s="37">
        <v>51</v>
      </c>
      <c r="L23" s="37">
        <v>25</v>
      </c>
      <c r="M23" s="37">
        <v>7</v>
      </c>
      <c r="N23" s="41">
        <f t="shared" si="0"/>
        <v>372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372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1850</v>
      </c>
      <c r="D24" s="37">
        <v>3357</v>
      </c>
      <c r="E24" s="37">
        <v>7338</v>
      </c>
      <c r="F24" s="37">
        <v>683</v>
      </c>
      <c r="G24" s="37">
        <v>2786</v>
      </c>
      <c r="H24" s="37">
        <v>7274</v>
      </c>
      <c r="I24" s="37">
        <v>117</v>
      </c>
      <c r="J24" s="37">
        <v>1130</v>
      </c>
      <c r="K24" s="37">
        <v>2018</v>
      </c>
      <c r="L24" s="37">
        <v>221</v>
      </c>
      <c r="M24" s="37">
        <v>5081</v>
      </c>
      <c r="N24" s="41">
        <f t="shared" si="0"/>
        <v>31855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31855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</v>
      </c>
      <c r="D25" s="37">
        <v>4019</v>
      </c>
      <c r="E25" s="37">
        <v>19</v>
      </c>
      <c r="F25" s="37">
        <v>12</v>
      </c>
      <c r="G25" s="37">
        <v>890</v>
      </c>
      <c r="H25" s="37">
        <v>0</v>
      </c>
      <c r="I25" s="37">
        <v>0</v>
      </c>
      <c r="J25" s="37">
        <v>0</v>
      </c>
      <c r="K25" s="37">
        <v>0</v>
      </c>
      <c r="L25" s="37">
        <v>36</v>
      </c>
      <c r="M25" s="37">
        <v>245</v>
      </c>
      <c r="N25" s="41">
        <f t="shared" si="0"/>
        <v>5222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5222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1</v>
      </c>
      <c r="E26" s="37">
        <v>0</v>
      </c>
      <c r="F26" s="37">
        <v>0</v>
      </c>
      <c r="G26" s="37">
        <v>0</v>
      </c>
      <c r="H26" s="37">
        <v>3</v>
      </c>
      <c r="I26" s="37">
        <v>0</v>
      </c>
      <c r="J26" s="37">
        <v>0</v>
      </c>
      <c r="K26" s="37">
        <v>2</v>
      </c>
      <c r="L26" s="37">
        <v>14</v>
      </c>
      <c r="M26" s="37">
        <v>0</v>
      </c>
      <c r="N26" s="41">
        <f t="shared" si="0"/>
        <v>20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20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31</v>
      </c>
      <c r="D27" s="37">
        <v>29</v>
      </c>
      <c r="E27" s="37">
        <v>100</v>
      </c>
      <c r="F27" s="37">
        <v>0</v>
      </c>
      <c r="G27" s="37">
        <v>0</v>
      </c>
      <c r="H27" s="37">
        <v>644</v>
      </c>
      <c r="I27" s="37">
        <v>0</v>
      </c>
      <c r="J27" s="37">
        <v>19</v>
      </c>
      <c r="K27" s="37">
        <v>0</v>
      </c>
      <c r="L27" s="37">
        <v>5</v>
      </c>
      <c r="M27" s="37">
        <v>7</v>
      </c>
      <c r="N27" s="41">
        <f t="shared" si="0"/>
        <v>835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835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5419</v>
      </c>
      <c r="D29" s="37">
        <v>36051</v>
      </c>
      <c r="E29" s="37">
        <v>32225</v>
      </c>
      <c r="F29" s="37">
        <v>6127</v>
      </c>
      <c r="G29" s="37">
        <v>10203</v>
      </c>
      <c r="H29" s="37">
        <v>42366</v>
      </c>
      <c r="I29" s="37">
        <v>3196</v>
      </c>
      <c r="J29" s="37">
        <v>17593</v>
      </c>
      <c r="K29" s="37">
        <v>13561</v>
      </c>
      <c r="L29" s="37">
        <v>8041</v>
      </c>
      <c r="M29" s="37">
        <v>16464</v>
      </c>
      <c r="N29" s="58">
        <f t="shared" si="0"/>
        <v>191246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191246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40091</v>
      </c>
      <c r="D30" s="64">
        <v>104170</v>
      </c>
      <c r="E30" s="64">
        <v>113131</v>
      </c>
      <c r="F30" s="64">
        <v>60131</v>
      </c>
      <c r="G30" s="64">
        <v>80265</v>
      </c>
      <c r="H30" s="64">
        <v>100196</v>
      </c>
      <c r="I30" s="64">
        <v>51495</v>
      </c>
      <c r="J30" s="64">
        <v>88540</v>
      </c>
      <c r="K30" s="64">
        <v>63794</v>
      </c>
      <c r="L30" s="64">
        <v>57201</v>
      </c>
      <c r="M30" s="64">
        <v>104968</v>
      </c>
      <c r="N30" s="65">
        <f t="shared" si="0"/>
        <v>863982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863982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2346</v>
      </c>
      <c r="P31" s="37">
        <v>507</v>
      </c>
      <c r="Q31" s="37">
        <v>808</v>
      </c>
      <c r="R31" s="37">
        <v>5765</v>
      </c>
      <c r="S31" s="37">
        <v>28205</v>
      </c>
      <c r="T31" s="39">
        <v>0</v>
      </c>
      <c r="U31" s="38">
        <f t="shared" si="1"/>
        <v>37631</v>
      </c>
      <c r="V31" s="40">
        <f t="shared" si="2"/>
        <v>37631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2345</v>
      </c>
      <c r="P32" s="49">
        <v>507</v>
      </c>
      <c r="Q32" s="49">
        <v>808</v>
      </c>
      <c r="R32" s="49">
        <v>5765</v>
      </c>
      <c r="S32" s="49">
        <v>28205</v>
      </c>
      <c r="T32" s="50">
        <v>0</v>
      </c>
      <c r="U32" s="48">
        <f t="shared" si="1"/>
        <v>37630</v>
      </c>
      <c r="V32" s="51">
        <f t="shared" si="2"/>
        <v>37630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591</v>
      </c>
      <c r="P33" s="49">
        <v>518</v>
      </c>
      <c r="Q33" s="49">
        <v>153</v>
      </c>
      <c r="R33" s="49">
        <v>6616</v>
      </c>
      <c r="S33" s="49">
        <v>367</v>
      </c>
      <c r="T33" s="50">
        <v>0</v>
      </c>
      <c r="U33" s="48">
        <f t="shared" si="1"/>
        <v>8245</v>
      </c>
      <c r="V33" s="51">
        <f t="shared" si="2"/>
        <v>8245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1</v>
      </c>
      <c r="V34" s="51">
        <f t="shared" si="2"/>
        <v>1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399</v>
      </c>
      <c r="P36" s="42">
        <v>203</v>
      </c>
      <c r="Q36" s="42">
        <v>976</v>
      </c>
      <c r="R36" s="42">
        <v>139</v>
      </c>
      <c r="S36" s="42">
        <v>52</v>
      </c>
      <c r="T36" s="43">
        <v>0</v>
      </c>
      <c r="U36" s="41">
        <f t="shared" si="1"/>
        <v>1769</v>
      </c>
      <c r="V36" s="44">
        <f t="shared" si="2"/>
        <v>1769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2745</v>
      </c>
      <c r="P41" s="64">
        <v>710</v>
      </c>
      <c r="Q41" s="64">
        <v>1784</v>
      </c>
      <c r="R41" s="64">
        <v>5904</v>
      </c>
      <c r="S41" s="64">
        <v>28257</v>
      </c>
      <c r="T41" s="64">
        <v>0</v>
      </c>
      <c r="U41" s="65">
        <f t="shared" si="1"/>
        <v>39400</v>
      </c>
      <c r="V41" s="66">
        <f t="shared" si="2"/>
        <v>39400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3">C30+C41</f>
        <v>40091</v>
      </c>
      <c r="D42" s="75">
        <f t="shared" si="3"/>
        <v>104170</v>
      </c>
      <c r="E42" s="75">
        <f t="shared" si="3"/>
        <v>113131</v>
      </c>
      <c r="F42" s="75">
        <f t="shared" si="3"/>
        <v>60131</v>
      </c>
      <c r="G42" s="75">
        <f t="shared" si="3"/>
        <v>80265</v>
      </c>
      <c r="H42" s="75">
        <f t="shared" si="3"/>
        <v>100196</v>
      </c>
      <c r="I42" s="75">
        <f t="shared" si="3"/>
        <v>51495</v>
      </c>
      <c r="J42" s="75">
        <f t="shared" si="3"/>
        <v>88540</v>
      </c>
      <c r="K42" s="75">
        <f t="shared" si="3"/>
        <v>63794</v>
      </c>
      <c r="L42" s="75">
        <f t="shared" si="3"/>
        <v>57201</v>
      </c>
      <c r="M42" s="75">
        <f t="shared" si="3"/>
        <v>104968</v>
      </c>
      <c r="N42" s="75">
        <f t="shared" si="3"/>
        <v>863982</v>
      </c>
      <c r="O42" s="75">
        <f t="shared" si="3"/>
        <v>2745</v>
      </c>
      <c r="P42" s="75">
        <f t="shared" si="3"/>
        <v>710</v>
      </c>
      <c r="Q42" s="75">
        <f t="shared" si="3"/>
        <v>1784</v>
      </c>
      <c r="R42" s="75">
        <f t="shared" si="3"/>
        <v>5904</v>
      </c>
      <c r="S42" s="75">
        <f t="shared" si="3"/>
        <v>28257</v>
      </c>
      <c r="T42" s="75">
        <f t="shared" si="3"/>
        <v>0</v>
      </c>
      <c r="U42" s="75">
        <f t="shared" si="3"/>
        <v>39400</v>
      </c>
      <c r="V42" s="76">
        <f t="shared" si="3"/>
        <v>903382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 t="shared" ref="O45:T45" si="5">O4</f>
        <v>Kroacia jetë</v>
      </c>
      <c r="P45" s="77" t="str">
        <f t="shared" si="5"/>
        <v>Grave jetë</v>
      </c>
      <c r="Q45" s="77" t="str">
        <f t="shared" si="5"/>
        <v>Viner jetë</v>
      </c>
      <c r="R45" s="77" t="str">
        <f t="shared" si="5"/>
        <v>Unika jetë</v>
      </c>
      <c r="S45" s="77" t="str">
        <f t="shared" si="5"/>
        <v>Triglav jetë</v>
      </c>
      <c r="T45" s="77" t="str">
        <f t="shared" si="5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C30/$N$30</f>
        <v>4.6402587090934762E-2</v>
      </c>
      <c r="D46" s="80">
        <f t="shared" ref="D46:M46" si="6">D30/$N$30</f>
        <v>0.12056964149716082</v>
      </c>
      <c r="E46" s="80">
        <f t="shared" si="6"/>
        <v>0.13094138535293559</v>
      </c>
      <c r="F46" s="80">
        <f t="shared" si="6"/>
        <v>6.9597514763039048E-2</v>
      </c>
      <c r="G46" s="80">
        <f t="shared" si="6"/>
        <v>9.2901240998076354E-2</v>
      </c>
      <c r="H46" s="80">
        <f t="shared" si="6"/>
        <v>0.11597000863443914</v>
      </c>
      <c r="I46" s="80">
        <f t="shared" si="6"/>
        <v>5.9601936151447599E-2</v>
      </c>
      <c r="J46" s="80">
        <f t="shared" si="6"/>
        <v>0.10247898683074416</v>
      </c>
      <c r="K46" s="80">
        <f t="shared" si="6"/>
        <v>7.3837186422865297E-2</v>
      </c>
      <c r="L46" s="80">
        <f t="shared" si="6"/>
        <v>6.6206240407786277E-2</v>
      </c>
      <c r="M46" s="80">
        <f t="shared" si="6"/>
        <v>0.12149327185057096</v>
      </c>
      <c r="N46" s="81"/>
      <c r="O46" s="80">
        <f>O41/$U$41</f>
        <v>6.9670050761421326E-2</v>
      </c>
      <c r="P46" s="80">
        <f t="shared" ref="P46:T46" si="7">P41/$U$41</f>
        <v>1.802030456852792E-2</v>
      </c>
      <c r="Q46" s="80">
        <f t="shared" si="7"/>
        <v>4.5279187817258884E-2</v>
      </c>
      <c r="R46" s="80">
        <f t="shared" si="7"/>
        <v>0.14984771573604061</v>
      </c>
      <c r="S46" s="80">
        <f t="shared" si="7"/>
        <v>0.71718274111675129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CF49-CC10-42E0-8BA3-70A749924E90}">
  <dimension ref="A1:Y59"/>
  <sheetViews>
    <sheetView showGridLines="0" zoomScale="90" zoomScaleNormal="90" workbookViewId="0">
      <selection activeCell="M22" sqref="M22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113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15059</v>
      </c>
      <c r="D6" s="37">
        <v>24363</v>
      </c>
      <c r="E6" s="37">
        <v>10589</v>
      </c>
      <c r="F6" s="37">
        <v>3112</v>
      </c>
      <c r="G6" s="37">
        <v>9346</v>
      </c>
      <c r="H6" s="37">
        <v>26768</v>
      </c>
      <c r="I6" s="37">
        <v>1867</v>
      </c>
      <c r="J6" s="37">
        <v>8413</v>
      </c>
      <c r="K6" s="37">
        <v>8483</v>
      </c>
      <c r="L6" s="37">
        <v>22011</v>
      </c>
      <c r="M6" s="37">
        <v>25377</v>
      </c>
      <c r="N6" s="38">
        <f t="shared" ref="N6:N41" si="0">SUM(C6:M6)</f>
        <v>155388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155388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40235</v>
      </c>
      <c r="D7" s="37">
        <v>51380</v>
      </c>
      <c r="E7" s="37">
        <v>26689</v>
      </c>
      <c r="F7" s="37">
        <v>8465</v>
      </c>
      <c r="G7" s="37">
        <v>2680</v>
      </c>
      <c r="H7" s="37">
        <v>62198</v>
      </c>
      <c r="I7" s="37">
        <v>0</v>
      </c>
      <c r="J7" s="37">
        <v>13373</v>
      </c>
      <c r="K7" s="37">
        <v>0</v>
      </c>
      <c r="L7" s="37">
        <v>27103</v>
      </c>
      <c r="M7" s="37">
        <v>77201</v>
      </c>
      <c r="N7" s="41">
        <f t="shared" si="0"/>
        <v>309324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309324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15900</v>
      </c>
      <c r="D8" s="37">
        <v>52288</v>
      </c>
      <c r="E8" s="37">
        <v>54416</v>
      </c>
      <c r="F8" s="37">
        <v>13843</v>
      </c>
      <c r="G8" s="37">
        <v>29939</v>
      </c>
      <c r="H8" s="37">
        <v>25946</v>
      </c>
      <c r="I8" s="37">
        <v>5254</v>
      </c>
      <c r="J8" s="37">
        <v>21835</v>
      </c>
      <c r="K8" s="37">
        <v>40203</v>
      </c>
      <c r="L8" s="37">
        <v>35766</v>
      </c>
      <c r="M8" s="37">
        <v>23293</v>
      </c>
      <c r="N8" s="41">
        <f t="shared" si="0"/>
        <v>318683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318683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274</v>
      </c>
      <c r="D12" s="37">
        <v>0</v>
      </c>
      <c r="E12" s="37">
        <v>0</v>
      </c>
      <c r="F12" s="37">
        <v>54</v>
      </c>
      <c r="G12" s="37">
        <v>1071</v>
      </c>
      <c r="H12" s="37">
        <v>206</v>
      </c>
      <c r="I12" s="37">
        <v>0</v>
      </c>
      <c r="J12" s="37">
        <v>13</v>
      </c>
      <c r="K12" s="37">
        <v>38</v>
      </c>
      <c r="L12" s="37">
        <v>0</v>
      </c>
      <c r="M12" s="37">
        <v>183</v>
      </c>
      <c r="N12" s="41">
        <f t="shared" si="0"/>
        <v>1839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1839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23730</v>
      </c>
      <c r="D13" s="37">
        <v>3169</v>
      </c>
      <c r="E13" s="37">
        <v>13315</v>
      </c>
      <c r="F13" s="37">
        <v>625</v>
      </c>
      <c r="G13" s="37">
        <v>1846</v>
      </c>
      <c r="H13" s="37">
        <v>5604</v>
      </c>
      <c r="I13" s="37">
        <v>31</v>
      </c>
      <c r="J13" s="37">
        <v>2057</v>
      </c>
      <c r="K13" s="37">
        <v>1780</v>
      </c>
      <c r="L13" s="37">
        <v>642</v>
      </c>
      <c r="M13" s="37">
        <v>77333</v>
      </c>
      <c r="N13" s="41">
        <f t="shared" si="0"/>
        <v>130132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130132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48635</v>
      </c>
      <c r="D14" s="37">
        <v>13805</v>
      </c>
      <c r="E14" s="37">
        <v>34924</v>
      </c>
      <c r="F14" s="37">
        <v>74655</v>
      </c>
      <c r="G14" s="37">
        <v>7241</v>
      </c>
      <c r="H14" s="37">
        <v>5757</v>
      </c>
      <c r="I14" s="37">
        <v>16</v>
      </c>
      <c r="J14" s="37">
        <v>32543</v>
      </c>
      <c r="K14" s="37">
        <v>2436</v>
      </c>
      <c r="L14" s="37">
        <v>5338</v>
      </c>
      <c r="M14" s="37">
        <v>5195</v>
      </c>
      <c r="N14" s="41">
        <f t="shared" si="0"/>
        <v>230545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230545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72365</v>
      </c>
      <c r="D15" s="37">
        <v>16974</v>
      </c>
      <c r="E15" s="37">
        <v>48239</v>
      </c>
      <c r="F15" s="37">
        <v>75280</v>
      </c>
      <c r="G15" s="37">
        <v>9087</v>
      </c>
      <c r="H15" s="37">
        <v>11361</v>
      </c>
      <c r="I15" s="37">
        <v>47</v>
      </c>
      <c r="J15" s="37">
        <v>34600</v>
      </c>
      <c r="K15" s="37">
        <v>4216</v>
      </c>
      <c r="L15" s="37">
        <v>5980</v>
      </c>
      <c r="M15" s="37">
        <v>82528</v>
      </c>
      <c r="N15" s="41">
        <f t="shared" si="0"/>
        <v>360677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360677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3188</v>
      </c>
      <c r="D16" s="47">
        <v>6559</v>
      </c>
      <c r="E16" s="47">
        <v>25124</v>
      </c>
      <c r="F16" s="47">
        <v>59703</v>
      </c>
      <c r="G16" s="47">
        <v>578</v>
      </c>
      <c r="H16" s="47">
        <v>5211</v>
      </c>
      <c r="I16" s="47">
        <v>31</v>
      </c>
      <c r="J16" s="47">
        <v>1045</v>
      </c>
      <c r="K16" s="47">
        <v>2354</v>
      </c>
      <c r="L16" s="47">
        <v>847</v>
      </c>
      <c r="M16" s="47">
        <v>1361</v>
      </c>
      <c r="N16" s="48">
        <f t="shared" si="0"/>
        <v>106001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106001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69177</v>
      </c>
      <c r="D17" s="47">
        <v>10416</v>
      </c>
      <c r="E17" s="47">
        <v>23115</v>
      </c>
      <c r="F17" s="47">
        <v>15577</v>
      </c>
      <c r="G17" s="47">
        <v>8509</v>
      </c>
      <c r="H17" s="47">
        <v>6150</v>
      </c>
      <c r="I17" s="47">
        <v>16</v>
      </c>
      <c r="J17" s="47">
        <v>33555</v>
      </c>
      <c r="K17" s="47">
        <v>1862</v>
      </c>
      <c r="L17" s="47">
        <v>5133</v>
      </c>
      <c r="M17" s="47">
        <v>81167</v>
      </c>
      <c r="N17" s="48">
        <f t="shared" si="0"/>
        <v>254677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254677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62665</v>
      </c>
      <c r="D18" s="37">
        <v>111312</v>
      </c>
      <c r="E18" s="37">
        <v>95692</v>
      </c>
      <c r="F18" s="37">
        <v>70308</v>
      </c>
      <c r="G18" s="37">
        <v>138490</v>
      </c>
      <c r="H18" s="37">
        <v>74630</v>
      </c>
      <c r="I18" s="37">
        <v>190565</v>
      </c>
      <c r="J18" s="37">
        <v>155086</v>
      </c>
      <c r="K18" s="37">
        <v>70312</v>
      </c>
      <c r="L18" s="37">
        <v>104263</v>
      </c>
      <c r="M18" s="37">
        <v>100245</v>
      </c>
      <c r="N18" s="41">
        <f t="shared" si="0"/>
        <v>1173568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1173568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53819</v>
      </c>
      <c r="D19" s="47">
        <v>85215</v>
      </c>
      <c r="E19" s="47">
        <v>80410</v>
      </c>
      <c r="F19" s="47">
        <v>61562</v>
      </c>
      <c r="G19" s="47">
        <v>131976</v>
      </c>
      <c r="H19" s="47">
        <v>66785</v>
      </c>
      <c r="I19" s="47">
        <v>53132</v>
      </c>
      <c r="J19" s="47">
        <v>141350</v>
      </c>
      <c r="K19" s="47">
        <v>58384</v>
      </c>
      <c r="L19" s="47">
        <v>82145</v>
      </c>
      <c r="M19" s="47">
        <v>86953</v>
      </c>
      <c r="N19" s="48">
        <f t="shared" si="0"/>
        <v>901731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901731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6875</v>
      </c>
      <c r="D20" s="47">
        <v>24492</v>
      </c>
      <c r="E20" s="47">
        <v>14098</v>
      </c>
      <c r="F20" s="47">
        <v>7176</v>
      </c>
      <c r="G20" s="47">
        <v>6284</v>
      </c>
      <c r="H20" s="47">
        <v>7158</v>
      </c>
      <c r="I20" s="47">
        <v>137433</v>
      </c>
      <c r="J20" s="47">
        <v>13369</v>
      </c>
      <c r="K20" s="47">
        <v>11339</v>
      </c>
      <c r="L20" s="47">
        <v>21449</v>
      </c>
      <c r="M20" s="47">
        <v>13032</v>
      </c>
      <c r="N20" s="48">
        <f t="shared" si="0"/>
        <v>262705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262705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334</v>
      </c>
      <c r="D21" s="47">
        <v>346</v>
      </c>
      <c r="E21" s="47">
        <v>16</v>
      </c>
      <c r="F21" s="47">
        <v>450</v>
      </c>
      <c r="G21" s="47">
        <v>0</v>
      </c>
      <c r="H21" s="47">
        <v>480</v>
      </c>
      <c r="I21" s="47">
        <v>0</v>
      </c>
      <c r="J21" s="47">
        <v>120</v>
      </c>
      <c r="K21" s="47">
        <v>0</v>
      </c>
      <c r="L21" s="47">
        <v>0</v>
      </c>
      <c r="M21" s="47">
        <v>0</v>
      </c>
      <c r="N21" s="48">
        <f t="shared" si="0"/>
        <v>1746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1746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3585</v>
      </c>
      <c r="D24" s="37">
        <v>45</v>
      </c>
      <c r="E24" s="37">
        <v>1595</v>
      </c>
      <c r="F24" s="37">
        <v>454</v>
      </c>
      <c r="G24" s="37">
        <v>629</v>
      </c>
      <c r="H24" s="37">
        <v>305</v>
      </c>
      <c r="I24" s="37">
        <v>0</v>
      </c>
      <c r="J24" s="37">
        <v>2194</v>
      </c>
      <c r="K24" s="37">
        <v>469</v>
      </c>
      <c r="L24" s="37">
        <v>0</v>
      </c>
      <c r="M24" s="37">
        <v>147</v>
      </c>
      <c r="N24" s="41">
        <f t="shared" si="0"/>
        <v>9423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9423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9</v>
      </c>
      <c r="D25" s="37">
        <v>94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103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103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14</v>
      </c>
      <c r="D27" s="37">
        <v>0</v>
      </c>
      <c r="E27" s="37">
        <v>224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238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238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837</v>
      </c>
      <c r="D29" s="37">
        <v>11367</v>
      </c>
      <c r="E29" s="37">
        <v>7461</v>
      </c>
      <c r="F29" s="37">
        <v>1186</v>
      </c>
      <c r="G29" s="37">
        <v>2190</v>
      </c>
      <c r="H29" s="37">
        <v>5178</v>
      </c>
      <c r="I29" s="37">
        <v>1106</v>
      </c>
      <c r="J29" s="37">
        <v>1360</v>
      </c>
      <c r="K29" s="37">
        <v>1755</v>
      </c>
      <c r="L29" s="37">
        <v>1365</v>
      </c>
      <c r="M29" s="37">
        <v>2356</v>
      </c>
      <c r="N29" s="58">
        <f t="shared" si="0"/>
        <v>36161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36161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3">SUM(C6:C14)+C18+SUM(C22:C29)</f>
        <v>210943</v>
      </c>
      <c r="D30" s="64">
        <f t="shared" si="3"/>
        <v>267823</v>
      </c>
      <c r="E30" s="64">
        <f t="shared" si="3"/>
        <v>244905</v>
      </c>
      <c r="F30" s="64">
        <f t="shared" si="3"/>
        <v>172702</v>
      </c>
      <c r="G30" s="64">
        <f t="shared" si="3"/>
        <v>193432</v>
      </c>
      <c r="H30" s="64">
        <f t="shared" si="3"/>
        <v>206592</v>
      </c>
      <c r="I30" s="64">
        <f t="shared" si="3"/>
        <v>198839</v>
      </c>
      <c r="J30" s="64">
        <f t="shared" si="3"/>
        <v>236874</v>
      </c>
      <c r="K30" s="64">
        <f t="shared" si="3"/>
        <v>125476</v>
      </c>
      <c r="L30" s="64">
        <f t="shared" si="3"/>
        <v>196488</v>
      </c>
      <c r="M30" s="64">
        <f t="shared" si="3"/>
        <v>311330</v>
      </c>
      <c r="N30" s="65">
        <f t="shared" si="0"/>
        <v>2365404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2365404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172656</v>
      </c>
      <c r="P31" s="37">
        <v>98795</v>
      </c>
      <c r="Q31" s="37">
        <v>38829</v>
      </c>
      <c r="R31" s="37">
        <v>17177</v>
      </c>
      <c r="S31" s="37">
        <v>79880</v>
      </c>
      <c r="T31" s="39">
        <v>0</v>
      </c>
      <c r="U31" s="38">
        <f t="shared" si="1"/>
        <v>407337</v>
      </c>
      <c r="V31" s="40">
        <f t="shared" si="2"/>
        <v>407337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167595</v>
      </c>
      <c r="P32" s="49">
        <v>94515</v>
      </c>
      <c r="Q32" s="49">
        <v>37942</v>
      </c>
      <c r="R32" s="49">
        <v>16015</v>
      </c>
      <c r="S32" s="49">
        <v>79736</v>
      </c>
      <c r="T32" s="50">
        <v>0</v>
      </c>
      <c r="U32" s="48">
        <f t="shared" si="1"/>
        <v>395803</v>
      </c>
      <c r="V32" s="51">
        <f t="shared" si="2"/>
        <v>395803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4895</v>
      </c>
      <c r="P33" s="49">
        <v>4280</v>
      </c>
      <c r="Q33" s="49">
        <v>792</v>
      </c>
      <c r="R33" s="49">
        <v>1162</v>
      </c>
      <c r="S33" s="49">
        <v>144</v>
      </c>
      <c r="T33" s="50">
        <v>0</v>
      </c>
      <c r="U33" s="48">
        <f t="shared" si="1"/>
        <v>11273</v>
      </c>
      <c r="V33" s="51">
        <f t="shared" si="2"/>
        <v>11273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166</v>
      </c>
      <c r="P34" s="49">
        <v>0</v>
      </c>
      <c r="Q34" s="49">
        <v>95</v>
      </c>
      <c r="R34" s="49">
        <v>0</v>
      </c>
      <c r="S34" s="49">
        <v>0</v>
      </c>
      <c r="T34" s="50">
        <v>0</v>
      </c>
      <c r="U34" s="48">
        <f t="shared" si="1"/>
        <v>261</v>
      </c>
      <c r="V34" s="51">
        <f t="shared" si="2"/>
        <v>261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25.5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5066</v>
      </c>
      <c r="P36" s="42">
        <v>2082</v>
      </c>
      <c r="Q36" s="42">
        <v>14344</v>
      </c>
      <c r="R36" s="42">
        <v>3197</v>
      </c>
      <c r="S36" s="42">
        <v>0</v>
      </c>
      <c r="T36" s="43">
        <v>0</v>
      </c>
      <c r="U36" s="41">
        <f t="shared" si="1"/>
        <v>24689</v>
      </c>
      <c r="V36" s="44">
        <f t="shared" si="2"/>
        <v>24689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177722</v>
      </c>
      <c r="P41" s="64">
        <f t="shared" si="6"/>
        <v>100877</v>
      </c>
      <c r="Q41" s="64">
        <f t="shared" si="6"/>
        <v>53173</v>
      </c>
      <c r="R41" s="64">
        <f t="shared" si="6"/>
        <v>20374</v>
      </c>
      <c r="S41" s="64">
        <f t="shared" si="6"/>
        <v>79880</v>
      </c>
      <c r="T41" s="64">
        <f t="shared" si="6"/>
        <v>0</v>
      </c>
      <c r="U41" s="65">
        <f t="shared" si="1"/>
        <v>432026</v>
      </c>
      <c r="V41" s="66">
        <f t="shared" si="2"/>
        <v>432026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7">C30+C41</f>
        <v>210943</v>
      </c>
      <c r="D42" s="75">
        <f t="shared" si="7"/>
        <v>267823</v>
      </c>
      <c r="E42" s="75">
        <f t="shared" si="7"/>
        <v>244905</v>
      </c>
      <c r="F42" s="75">
        <f t="shared" si="7"/>
        <v>172702</v>
      </c>
      <c r="G42" s="75">
        <f t="shared" si="7"/>
        <v>193432</v>
      </c>
      <c r="H42" s="75">
        <f t="shared" si="7"/>
        <v>206592</v>
      </c>
      <c r="I42" s="75">
        <f t="shared" si="7"/>
        <v>198839</v>
      </c>
      <c r="J42" s="75">
        <f t="shared" si="7"/>
        <v>236874</v>
      </c>
      <c r="K42" s="75">
        <f t="shared" si="7"/>
        <v>125476</v>
      </c>
      <c r="L42" s="75">
        <f t="shared" si="7"/>
        <v>196488</v>
      </c>
      <c r="M42" s="75">
        <f t="shared" si="7"/>
        <v>311330</v>
      </c>
      <c r="N42" s="75">
        <f t="shared" si="7"/>
        <v>2365404</v>
      </c>
      <c r="O42" s="75">
        <f t="shared" si="7"/>
        <v>177722</v>
      </c>
      <c r="P42" s="75">
        <f t="shared" si="7"/>
        <v>100877</v>
      </c>
      <c r="Q42" s="75">
        <f t="shared" si="7"/>
        <v>53173</v>
      </c>
      <c r="R42" s="75">
        <f t="shared" si="7"/>
        <v>20374</v>
      </c>
      <c r="S42" s="75">
        <f t="shared" si="7"/>
        <v>79880</v>
      </c>
      <c r="T42" s="75">
        <f t="shared" si="7"/>
        <v>0</v>
      </c>
      <c r="U42" s="75">
        <f t="shared" si="7"/>
        <v>432026</v>
      </c>
      <c r="V42" s="76">
        <f t="shared" si="7"/>
        <v>2797430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Makedonija</v>
      </c>
      <c r="D45" s="77" t="str">
        <f t="shared" si="8"/>
        <v>Triglav jojetë</v>
      </c>
      <c r="E45" s="77" t="str">
        <f t="shared" si="8"/>
        <v>Sava</v>
      </c>
      <c r="F45" s="77" t="str">
        <f t="shared" si="8"/>
        <v>Evroins</v>
      </c>
      <c r="G45" s="77" t="str">
        <f t="shared" si="8"/>
        <v>Viner jojetë</v>
      </c>
      <c r="H45" s="77" t="str">
        <f t="shared" si="8"/>
        <v>Eurolink</v>
      </c>
      <c r="I45" s="77" t="str">
        <f t="shared" si="8"/>
        <v>Grave jojetë</v>
      </c>
      <c r="J45" s="77" t="str">
        <f t="shared" si="8"/>
        <v>Unika</v>
      </c>
      <c r="K45" s="77" t="str">
        <f t="shared" si="8"/>
        <v>Osiguritelna polisa</v>
      </c>
      <c r="L45" s="77" t="str">
        <f t="shared" si="8"/>
        <v>Halk</v>
      </c>
      <c r="M45" s="77" t="str">
        <f t="shared" si="8"/>
        <v>Kroacija jojetë</v>
      </c>
      <c r="N45" s="78"/>
      <c r="O45" s="77" t="str">
        <f t="shared" ref="O45:T45" si="9">O4</f>
        <v>Kroacia jetë</v>
      </c>
      <c r="P45" s="77" t="str">
        <f t="shared" si="9"/>
        <v>Grave jetë</v>
      </c>
      <c r="Q45" s="77" t="str">
        <f t="shared" si="9"/>
        <v>Viner jetë</v>
      </c>
      <c r="R45" s="77" t="str">
        <f t="shared" si="9"/>
        <v>Unika jetë</v>
      </c>
      <c r="S45" s="77" t="str">
        <f t="shared" si="9"/>
        <v>Triglav jetë</v>
      </c>
      <c r="T45" s="77" t="str">
        <f t="shared" si="9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C30/$N$30</f>
        <v>8.9178423643487534E-2</v>
      </c>
      <c r="D46" s="80">
        <f t="shared" ref="D46:M46" si="10">D30/$N$30</f>
        <v>0.1132250558466968</v>
      </c>
      <c r="E46" s="80">
        <f t="shared" si="10"/>
        <v>0.1035362246787441</v>
      </c>
      <c r="F46" s="80">
        <f t="shared" si="10"/>
        <v>7.3011629303070424E-2</v>
      </c>
      <c r="G46" s="80">
        <f t="shared" si="10"/>
        <v>8.1775459921434146E-2</v>
      </c>
      <c r="H46" s="80">
        <f t="shared" si="10"/>
        <v>8.7338991563386217E-2</v>
      </c>
      <c r="I46" s="80">
        <f t="shared" si="10"/>
        <v>8.4061327367333447E-2</v>
      </c>
      <c r="J46" s="80">
        <f t="shared" si="10"/>
        <v>0.1001410329905589</v>
      </c>
      <c r="K46" s="80">
        <f t="shared" si="10"/>
        <v>5.3046329506502905E-2</v>
      </c>
      <c r="L46" s="80">
        <f t="shared" si="10"/>
        <v>8.3067416813364645E-2</v>
      </c>
      <c r="M46" s="80">
        <f t="shared" si="10"/>
        <v>0.13161810836542087</v>
      </c>
      <c r="N46" s="81"/>
      <c r="O46" s="80">
        <f>O41/$U$41</f>
        <v>0.41136876021350566</v>
      </c>
      <c r="P46" s="80">
        <f t="shared" ref="P46:T46" si="11">P41/$U$41</f>
        <v>0.23349752098253346</v>
      </c>
      <c r="Q46" s="80">
        <f t="shared" si="11"/>
        <v>0.12307824066144167</v>
      </c>
      <c r="R46" s="80">
        <f t="shared" si="11"/>
        <v>4.7159198751926965E-2</v>
      </c>
      <c r="S46" s="80">
        <f t="shared" si="11"/>
        <v>0.18489627939059222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4DF1-170B-46C2-BB05-990ADE110618}">
  <dimension ref="A1:Y59"/>
  <sheetViews>
    <sheetView showGridLines="0" zoomScale="90" zoomScaleNormal="90" workbookViewId="0">
      <selection activeCell="G17" sqref="G17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114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341</v>
      </c>
      <c r="D6" s="37">
        <v>669</v>
      </c>
      <c r="E6" s="37">
        <v>579</v>
      </c>
      <c r="F6" s="37">
        <v>96</v>
      </c>
      <c r="G6" s="37">
        <v>380</v>
      </c>
      <c r="H6" s="37">
        <v>617</v>
      </c>
      <c r="I6" s="37">
        <v>141</v>
      </c>
      <c r="J6" s="37">
        <v>330</v>
      </c>
      <c r="K6" s="37">
        <v>149</v>
      </c>
      <c r="L6" s="37">
        <v>300</v>
      </c>
      <c r="M6" s="37">
        <v>479</v>
      </c>
      <c r="N6" s="38">
        <f t="shared" ref="N6:N41" si="0">SUM(C6:M6)</f>
        <v>4081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4081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3901</v>
      </c>
      <c r="D7" s="37">
        <v>5216</v>
      </c>
      <c r="E7" s="37">
        <v>1998</v>
      </c>
      <c r="F7" s="37">
        <v>848</v>
      </c>
      <c r="G7" s="37">
        <v>186</v>
      </c>
      <c r="H7" s="37">
        <v>5975</v>
      </c>
      <c r="I7" s="37">
        <v>0</v>
      </c>
      <c r="J7" s="37">
        <v>1480</v>
      </c>
      <c r="K7" s="37">
        <v>0</v>
      </c>
      <c r="L7" s="37">
        <v>2799</v>
      </c>
      <c r="M7" s="37">
        <v>9900</v>
      </c>
      <c r="N7" s="41">
        <f t="shared" si="0"/>
        <v>32303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32303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201</v>
      </c>
      <c r="D8" s="37">
        <v>567</v>
      </c>
      <c r="E8" s="37">
        <v>657</v>
      </c>
      <c r="F8" s="37">
        <v>285</v>
      </c>
      <c r="G8" s="37">
        <v>427</v>
      </c>
      <c r="H8" s="37">
        <v>265</v>
      </c>
      <c r="I8" s="37">
        <v>51</v>
      </c>
      <c r="J8" s="37">
        <v>296</v>
      </c>
      <c r="K8" s="37">
        <v>334</v>
      </c>
      <c r="L8" s="37">
        <v>601</v>
      </c>
      <c r="M8" s="37">
        <v>282</v>
      </c>
      <c r="N8" s="41">
        <f t="shared" si="0"/>
        <v>3966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3966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</v>
      </c>
      <c r="D12" s="37">
        <v>0</v>
      </c>
      <c r="E12" s="37">
        <v>0</v>
      </c>
      <c r="F12" s="37">
        <v>1</v>
      </c>
      <c r="G12" s="37">
        <v>3</v>
      </c>
      <c r="H12" s="37">
        <v>1</v>
      </c>
      <c r="I12" s="37">
        <v>0</v>
      </c>
      <c r="J12" s="37">
        <v>2</v>
      </c>
      <c r="K12" s="37">
        <v>1</v>
      </c>
      <c r="L12" s="37">
        <v>0</v>
      </c>
      <c r="M12" s="37">
        <v>1</v>
      </c>
      <c r="N12" s="41">
        <f t="shared" si="0"/>
        <v>11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11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43</v>
      </c>
      <c r="D13" s="37">
        <v>17</v>
      </c>
      <c r="E13" s="37">
        <v>60</v>
      </c>
      <c r="F13" s="37">
        <v>10</v>
      </c>
      <c r="G13" s="37">
        <v>12</v>
      </c>
      <c r="H13" s="37">
        <v>157</v>
      </c>
      <c r="I13" s="37">
        <v>4</v>
      </c>
      <c r="J13" s="37">
        <v>4</v>
      </c>
      <c r="K13" s="37">
        <v>29</v>
      </c>
      <c r="L13" s="37">
        <v>9</v>
      </c>
      <c r="M13" s="37">
        <v>8</v>
      </c>
      <c r="N13" s="41">
        <f t="shared" si="0"/>
        <v>353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353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466</v>
      </c>
      <c r="D14" s="37">
        <v>415</v>
      </c>
      <c r="E14" s="37">
        <v>561</v>
      </c>
      <c r="F14" s="37">
        <v>545</v>
      </c>
      <c r="G14" s="37">
        <v>196</v>
      </c>
      <c r="H14" s="37">
        <v>206</v>
      </c>
      <c r="I14" s="37">
        <v>3</v>
      </c>
      <c r="J14" s="37">
        <v>163</v>
      </c>
      <c r="K14" s="37">
        <v>63</v>
      </c>
      <c r="L14" s="37">
        <v>126</v>
      </c>
      <c r="M14" s="37">
        <v>94</v>
      </c>
      <c r="N14" s="41">
        <f t="shared" si="0"/>
        <v>2838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2838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509</v>
      </c>
      <c r="D15" s="37">
        <v>432</v>
      </c>
      <c r="E15" s="37">
        <v>621</v>
      </c>
      <c r="F15" s="37">
        <v>555</v>
      </c>
      <c r="G15" s="37">
        <v>208</v>
      </c>
      <c r="H15" s="37">
        <v>363</v>
      </c>
      <c r="I15" s="37">
        <v>7</v>
      </c>
      <c r="J15" s="37">
        <v>167</v>
      </c>
      <c r="K15" s="37">
        <v>92</v>
      </c>
      <c r="L15" s="37">
        <v>135</v>
      </c>
      <c r="M15" s="37">
        <v>102</v>
      </c>
      <c r="N15" s="41">
        <f t="shared" si="0"/>
        <v>3191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3191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82</v>
      </c>
      <c r="D16" s="47">
        <v>188</v>
      </c>
      <c r="E16" s="47">
        <v>503</v>
      </c>
      <c r="F16" s="47">
        <v>323</v>
      </c>
      <c r="G16" s="47">
        <v>63</v>
      </c>
      <c r="H16" s="47">
        <v>239</v>
      </c>
      <c r="I16" s="47">
        <v>4</v>
      </c>
      <c r="J16" s="47">
        <v>25</v>
      </c>
      <c r="K16" s="47">
        <v>22</v>
      </c>
      <c r="L16" s="47">
        <v>14</v>
      </c>
      <c r="M16" s="47">
        <v>64</v>
      </c>
      <c r="N16" s="48">
        <f t="shared" si="0"/>
        <v>1527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1527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427</v>
      </c>
      <c r="D17" s="47">
        <v>244</v>
      </c>
      <c r="E17" s="47">
        <v>118</v>
      </c>
      <c r="F17" s="47">
        <v>232</v>
      </c>
      <c r="G17" s="47">
        <v>145</v>
      </c>
      <c r="H17" s="47">
        <v>124</v>
      </c>
      <c r="I17" s="47">
        <v>3</v>
      </c>
      <c r="J17" s="47">
        <v>142</v>
      </c>
      <c r="K17" s="47">
        <v>70</v>
      </c>
      <c r="L17" s="47">
        <v>121</v>
      </c>
      <c r="M17" s="47">
        <v>38</v>
      </c>
      <c r="N17" s="48">
        <f t="shared" si="0"/>
        <v>1664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1664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761</v>
      </c>
      <c r="D18" s="37">
        <v>1485</v>
      </c>
      <c r="E18" s="37">
        <v>1292</v>
      </c>
      <c r="F18" s="37">
        <v>1120</v>
      </c>
      <c r="G18" s="37">
        <v>2062</v>
      </c>
      <c r="H18" s="37">
        <v>1106</v>
      </c>
      <c r="I18" s="37">
        <v>1186</v>
      </c>
      <c r="J18" s="37">
        <v>2228</v>
      </c>
      <c r="K18" s="37">
        <v>1176</v>
      </c>
      <c r="L18" s="37">
        <v>1046</v>
      </c>
      <c r="M18" s="37">
        <v>1398</v>
      </c>
      <c r="N18" s="41">
        <f t="shared" si="0"/>
        <v>14860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14860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719</v>
      </c>
      <c r="D19" s="47">
        <v>1342</v>
      </c>
      <c r="E19" s="47">
        <v>1193</v>
      </c>
      <c r="F19" s="47">
        <v>1064</v>
      </c>
      <c r="G19" s="47">
        <v>2014</v>
      </c>
      <c r="H19" s="47">
        <v>1063</v>
      </c>
      <c r="I19" s="47">
        <v>1066</v>
      </c>
      <c r="J19" s="47">
        <v>2150</v>
      </c>
      <c r="K19" s="47">
        <v>1130</v>
      </c>
      <c r="L19" s="47">
        <v>958</v>
      </c>
      <c r="M19" s="47">
        <v>1338</v>
      </c>
      <c r="N19" s="48">
        <f t="shared" si="0"/>
        <v>14037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14037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33</v>
      </c>
      <c r="D20" s="47">
        <v>138</v>
      </c>
      <c r="E20" s="47">
        <v>81</v>
      </c>
      <c r="F20" s="47">
        <v>42</v>
      </c>
      <c r="G20" s="47">
        <v>46</v>
      </c>
      <c r="H20" s="47">
        <v>35</v>
      </c>
      <c r="I20" s="47">
        <v>120</v>
      </c>
      <c r="J20" s="47">
        <v>76</v>
      </c>
      <c r="K20" s="47">
        <v>44</v>
      </c>
      <c r="L20" s="47">
        <v>87</v>
      </c>
      <c r="M20" s="47">
        <v>59</v>
      </c>
      <c r="N20" s="48">
        <f t="shared" si="0"/>
        <v>761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761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</v>
      </c>
      <c r="D21" s="47">
        <v>0</v>
      </c>
      <c r="E21" s="47">
        <v>1</v>
      </c>
      <c r="F21" s="47">
        <v>5</v>
      </c>
      <c r="G21" s="47">
        <v>0</v>
      </c>
      <c r="H21" s="47">
        <v>5</v>
      </c>
      <c r="I21" s="47">
        <v>0</v>
      </c>
      <c r="J21" s="47">
        <v>1</v>
      </c>
      <c r="K21" s="47">
        <v>0</v>
      </c>
      <c r="L21" s="47">
        <v>0</v>
      </c>
      <c r="M21" s="47">
        <v>0</v>
      </c>
      <c r="N21" s="48">
        <f t="shared" si="0"/>
        <v>15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15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33</v>
      </c>
      <c r="D24" s="37">
        <v>1</v>
      </c>
      <c r="E24" s="37">
        <v>24</v>
      </c>
      <c r="F24" s="37">
        <v>12</v>
      </c>
      <c r="G24" s="37">
        <v>15</v>
      </c>
      <c r="H24" s="37">
        <v>13</v>
      </c>
      <c r="I24" s="37">
        <v>0</v>
      </c>
      <c r="J24" s="37">
        <v>8</v>
      </c>
      <c r="K24" s="37">
        <v>29</v>
      </c>
      <c r="L24" s="37">
        <v>0</v>
      </c>
      <c r="M24" s="37">
        <v>10</v>
      </c>
      <c r="N24" s="41">
        <f t="shared" si="0"/>
        <v>145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145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0</v>
      </c>
      <c r="D25" s="37">
        <v>5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5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5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21</v>
      </c>
      <c r="D27" s="37">
        <v>0</v>
      </c>
      <c r="E27" s="37">
        <v>1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22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22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29</v>
      </c>
      <c r="D29" s="37">
        <v>443</v>
      </c>
      <c r="E29" s="37">
        <v>259</v>
      </c>
      <c r="F29" s="37">
        <v>48</v>
      </c>
      <c r="G29" s="37">
        <v>50</v>
      </c>
      <c r="H29" s="37">
        <v>168</v>
      </c>
      <c r="I29" s="37">
        <v>13</v>
      </c>
      <c r="J29" s="37">
        <v>48</v>
      </c>
      <c r="K29" s="37">
        <v>128</v>
      </c>
      <c r="L29" s="37">
        <v>43</v>
      </c>
      <c r="M29" s="37">
        <v>242</v>
      </c>
      <c r="N29" s="58">
        <f t="shared" si="0"/>
        <v>1471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1471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5798</v>
      </c>
      <c r="D30" s="64">
        <v>8818</v>
      </c>
      <c r="E30" s="64">
        <v>5431</v>
      </c>
      <c r="F30" s="64">
        <v>2965</v>
      </c>
      <c r="G30" s="64">
        <v>3331</v>
      </c>
      <c r="H30" s="64">
        <v>8508</v>
      </c>
      <c r="I30" s="64">
        <v>1398</v>
      </c>
      <c r="J30" s="64">
        <v>4559</v>
      </c>
      <c r="K30" s="64">
        <v>1909</v>
      </c>
      <c r="L30" s="64">
        <v>4924</v>
      </c>
      <c r="M30" s="64">
        <v>12414</v>
      </c>
      <c r="N30" s="65">
        <f t="shared" si="0"/>
        <v>60055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60055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1188</v>
      </c>
      <c r="P31" s="37">
        <v>475</v>
      </c>
      <c r="Q31" s="37">
        <v>162</v>
      </c>
      <c r="R31" s="37">
        <v>139</v>
      </c>
      <c r="S31" s="37">
        <v>217</v>
      </c>
      <c r="T31" s="39">
        <v>0</v>
      </c>
      <c r="U31" s="38">
        <f t="shared" si="1"/>
        <v>2181</v>
      </c>
      <c r="V31" s="40">
        <f t="shared" si="2"/>
        <v>2181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1048</v>
      </c>
      <c r="P32" s="49">
        <v>410</v>
      </c>
      <c r="Q32" s="49">
        <v>144</v>
      </c>
      <c r="R32" s="49">
        <v>104</v>
      </c>
      <c r="S32" s="49">
        <v>210</v>
      </c>
      <c r="T32" s="50">
        <v>0</v>
      </c>
      <c r="U32" s="48">
        <f t="shared" si="1"/>
        <v>1916</v>
      </c>
      <c r="V32" s="51">
        <f t="shared" si="2"/>
        <v>1916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140</v>
      </c>
      <c r="P33" s="49">
        <v>65</v>
      </c>
      <c r="Q33" s="49">
        <v>18</v>
      </c>
      <c r="R33" s="49">
        <v>35</v>
      </c>
      <c r="S33" s="49">
        <v>7</v>
      </c>
      <c r="T33" s="50">
        <v>0</v>
      </c>
      <c r="U33" s="48">
        <f t="shared" si="1"/>
        <v>265</v>
      </c>
      <c r="V33" s="51">
        <f t="shared" si="2"/>
        <v>265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0</v>
      </c>
      <c r="V34" s="51">
        <f t="shared" si="2"/>
        <v>0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25.5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30</v>
      </c>
      <c r="P36" s="42">
        <v>6</v>
      </c>
      <c r="Q36" s="42">
        <v>140</v>
      </c>
      <c r="R36" s="42">
        <v>38</v>
      </c>
      <c r="S36" s="42">
        <v>0</v>
      </c>
      <c r="T36" s="43">
        <v>0</v>
      </c>
      <c r="U36" s="41">
        <f t="shared" si="1"/>
        <v>214</v>
      </c>
      <c r="V36" s="44">
        <f t="shared" si="2"/>
        <v>214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1218</v>
      </c>
      <c r="P41" s="64">
        <v>481</v>
      </c>
      <c r="Q41" s="64">
        <v>302</v>
      </c>
      <c r="R41" s="64">
        <v>177</v>
      </c>
      <c r="S41" s="64">
        <v>217</v>
      </c>
      <c r="T41" s="64">
        <v>0</v>
      </c>
      <c r="U41" s="65">
        <f t="shared" si="1"/>
        <v>2395</v>
      </c>
      <c r="V41" s="66">
        <f t="shared" si="2"/>
        <v>2395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3">C30+C41</f>
        <v>5798</v>
      </c>
      <c r="D42" s="75">
        <f t="shared" si="3"/>
        <v>8818</v>
      </c>
      <c r="E42" s="75">
        <f t="shared" si="3"/>
        <v>5431</v>
      </c>
      <c r="F42" s="75">
        <f t="shared" si="3"/>
        <v>2965</v>
      </c>
      <c r="G42" s="75">
        <f t="shared" si="3"/>
        <v>3331</v>
      </c>
      <c r="H42" s="75">
        <f t="shared" si="3"/>
        <v>8508</v>
      </c>
      <c r="I42" s="75">
        <f t="shared" si="3"/>
        <v>1398</v>
      </c>
      <c r="J42" s="75">
        <f t="shared" si="3"/>
        <v>4559</v>
      </c>
      <c r="K42" s="75">
        <f t="shared" si="3"/>
        <v>1909</v>
      </c>
      <c r="L42" s="75">
        <f t="shared" si="3"/>
        <v>4924</v>
      </c>
      <c r="M42" s="75">
        <f t="shared" si="3"/>
        <v>12414</v>
      </c>
      <c r="N42" s="75">
        <f t="shared" si="3"/>
        <v>60055</v>
      </c>
      <c r="O42" s="75">
        <f t="shared" si="3"/>
        <v>1218</v>
      </c>
      <c r="P42" s="75">
        <f t="shared" si="3"/>
        <v>481</v>
      </c>
      <c r="Q42" s="75">
        <f t="shared" si="3"/>
        <v>302</v>
      </c>
      <c r="R42" s="75">
        <f t="shared" si="3"/>
        <v>177</v>
      </c>
      <c r="S42" s="75">
        <f t="shared" si="3"/>
        <v>217</v>
      </c>
      <c r="T42" s="75">
        <f t="shared" si="3"/>
        <v>0</v>
      </c>
      <c r="U42" s="75">
        <f t="shared" si="3"/>
        <v>2395</v>
      </c>
      <c r="V42" s="76">
        <f t="shared" si="3"/>
        <v>62450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Makedonija</v>
      </c>
      <c r="D45" s="77" t="str">
        <f t="shared" si="4"/>
        <v>Triglav jojetë</v>
      </c>
      <c r="E45" s="77" t="str">
        <f t="shared" si="4"/>
        <v>Sava</v>
      </c>
      <c r="F45" s="77" t="str">
        <f t="shared" si="4"/>
        <v>Evroins</v>
      </c>
      <c r="G45" s="77" t="str">
        <f t="shared" si="4"/>
        <v>Viner jojetë</v>
      </c>
      <c r="H45" s="77" t="str">
        <f t="shared" si="4"/>
        <v>Eurolink</v>
      </c>
      <c r="I45" s="77" t="str">
        <f t="shared" si="4"/>
        <v>Grave jojetë</v>
      </c>
      <c r="J45" s="77" t="str">
        <f t="shared" si="4"/>
        <v>Unika</v>
      </c>
      <c r="K45" s="77" t="str">
        <f t="shared" si="4"/>
        <v>Osiguritelna polisa</v>
      </c>
      <c r="L45" s="77" t="str">
        <f t="shared" si="4"/>
        <v>Halk</v>
      </c>
      <c r="M45" s="77" t="str">
        <f t="shared" si="4"/>
        <v>Kroacija jojetë</v>
      </c>
      <c r="N45" s="78"/>
      <c r="O45" s="77" t="str">
        <f t="shared" ref="O45:T45" si="5">O4</f>
        <v>Kroacia jetë</v>
      </c>
      <c r="P45" s="77" t="str">
        <f t="shared" si="5"/>
        <v>Grave jetë</v>
      </c>
      <c r="Q45" s="77" t="str">
        <f t="shared" si="5"/>
        <v>Viner jetë</v>
      </c>
      <c r="R45" s="77" t="str">
        <f t="shared" si="5"/>
        <v>Unika jetë</v>
      </c>
      <c r="S45" s="77" t="str">
        <f t="shared" si="5"/>
        <v>Triglav jetë</v>
      </c>
      <c r="T45" s="77" t="str">
        <f t="shared" si="5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C30/$N$30</f>
        <v>9.6544833902256266E-2</v>
      </c>
      <c r="D46" s="80">
        <f t="shared" ref="D46:M46" si="6">D30/$N$30</f>
        <v>0.14683207060194822</v>
      </c>
      <c r="E46" s="80">
        <f t="shared" si="6"/>
        <v>9.0433769045042051E-2</v>
      </c>
      <c r="F46" s="80">
        <f t="shared" si="6"/>
        <v>4.9371409541253852E-2</v>
      </c>
      <c r="G46" s="80">
        <f t="shared" si="6"/>
        <v>5.5465822995587381E-2</v>
      </c>
      <c r="H46" s="80">
        <f t="shared" si="6"/>
        <v>0.14167013570893347</v>
      </c>
      <c r="I46" s="80">
        <f t="shared" si="6"/>
        <v>2.3278661227208394E-2</v>
      </c>
      <c r="J46" s="80">
        <f t="shared" si="6"/>
        <v>7.5913745733078006E-2</v>
      </c>
      <c r="K46" s="80">
        <f t="shared" si="6"/>
        <v>3.178752809924236E-2</v>
      </c>
      <c r="L46" s="80">
        <f t="shared" si="6"/>
        <v>8.1991507784530848E-2</v>
      </c>
      <c r="M46" s="80">
        <f t="shared" si="6"/>
        <v>0.20671051536091917</v>
      </c>
      <c r="N46" s="81"/>
      <c r="O46" s="80">
        <f>O41/$U$41</f>
        <v>0.50855949895615871</v>
      </c>
      <c r="P46" s="80">
        <f t="shared" ref="P46:T46" si="7">P41/$U$41</f>
        <v>0.20083507306889353</v>
      </c>
      <c r="Q46" s="80">
        <f t="shared" si="7"/>
        <v>0.12609603340292275</v>
      </c>
      <c r="R46" s="80">
        <f t="shared" si="7"/>
        <v>7.390396659707725E-2</v>
      </c>
      <c r="S46" s="80">
        <f t="shared" si="7"/>
        <v>9.0605427974947805E-2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5794-1D58-4DB8-B13B-EE602793CBD3}">
  <dimension ref="A1:I34"/>
  <sheetViews>
    <sheetView showGridLines="0" zoomScale="90" zoomScaleNormal="90" workbookViewId="0">
      <selection activeCell="C4" sqref="C4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115</v>
      </c>
      <c r="B2" s="108"/>
      <c r="C2" s="108"/>
      <c r="D2" s="108"/>
      <c r="E2" s="108"/>
      <c r="F2" s="108"/>
      <c r="G2" s="108"/>
    </row>
    <row r="3" spans="1:9" s="18" customFormat="1" ht="15" customHeight="1" thickBot="1" x14ac:dyDescent="0.3"/>
    <row r="4" spans="1:9" s="117" customFormat="1" ht="87" customHeight="1" x14ac:dyDescent="0.2">
      <c r="A4" s="90" t="s">
        <v>116</v>
      </c>
      <c r="B4" s="91"/>
      <c r="C4" s="91" t="s">
        <v>117</v>
      </c>
      <c r="D4" s="91" t="s">
        <v>118</v>
      </c>
      <c r="E4" s="91" t="s">
        <v>119</v>
      </c>
      <c r="F4" s="91" t="s">
        <v>120</v>
      </c>
      <c r="G4" s="91" t="s">
        <v>121</v>
      </c>
      <c r="H4" s="91" t="s">
        <v>122</v>
      </c>
      <c r="I4" s="92" t="s">
        <v>123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124</v>
      </c>
      <c r="H5" s="95" t="s">
        <v>125</v>
      </c>
      <c r="I5" s="96" t="s">
        <v>126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931</v>
      </c>
      <c r="D6" s="102">
        <v>6399</v>
      </c>
      <c r="E6" s="102">
        <v>5798</v>
      </c>
      <c r="F6" s="102">
        <v>427</v>
      </c>
      <c r="G6" s="102">
        <v>1105</v>
      </c>
      <c r="H6" s="102">
        <v>149</v>
      </c>
      <c r="I6" s="119">
        <f t="shared" ref="I6:I25" si="1">IF(C6+D6&lt;&gt;0,(E6+F6)/(C6+D6),0)</f>
        <v>0.84924965893587989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11129</v>
      </c>
      <c r="E7" s="102">
        <v>8818</v>
      </c>
      <c r="F7" s="102">
        <v>2068</v>
      </c>
      <c r="G7" s="102">
        <v>2791</v>
      </c>
      <c r="H7" s="102">
        <v>276</v>
      </c>
      <c r="I7" s="119">
        <f t="shared" si="1"/>
        <v>0.79593478101922932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7337</v>
      </c>
      <c r="E8" s="102">
        <v>5431</v>
      </c>
      <c r="F8" s="102">
        <v>1275</v>
      </c>
      <c r="G8" s="102">
        <v>3310</v>
      </c>
      <c r="H8" s="102">
        <v>228</v>
      </c>
      <c r="I8" s="119">
        <f t="shared" si="1"/>
        <v>0.66952875399361023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3451</v>
      </c>
      <c r="E9" s="102">
        <v>2965</v>
      </c>
      <c r="F9" s="102">
        <v>604</v>
      </c>
      <c r="G9" s="102">
        <v>1304</v>
      </c>
      <c r="H9" s="102">
        <v>127</v>
      </c>
      <c r="I9" s="119">
        <f t="shared" si="1"/>
        <v>0.73240303714344346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3986</v>
      </c>
      <c r="E10" s="102">
        <v>3331</v>
      </c>
      <c r="F10" s="102">
        <v>576</v>
      </c>
      <c r="G10" s="102">
        <v>946</v>
      </c>
      <c r="H10" s="102">
        <v>237</v>
      </c>
      <c r="I10" s="119">
        <f t="shared" si="1"/>
        <v>0.80506902946630954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9725</v>
      </c>
      <c r="E11" s="102">
        <v>8508</v>
      </c>
      <c r="F11" s="102">
        <v>1285</v>
      </c>
      <c r="G11" s="102">
        <v>3182</v>
      </c>
      <c r="H11" s="102">
        <v>234</v>
      </c>
      <c r="I11" s="119">
        <f t="shared" si="1"/>
        <v>0.75475915221579959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53</v>
      </c>
      <c r="E12" s="102">
        <v>1398</v>
      </c>
      <c r="F12" s="102">
        <v>34</v>
      </c>
      <c r="G12" s="102">
        <v>2621</v>
      </c>
      <c r="H12" s="102">
        <v>178</v>
      </c>
      <c r="I12" s="119">
        <f t="shared" si="1"/>
        <v>0.71208354052710099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5271</v>
      </c>
      <c r="E13" s="102">
        <v>4559</v>
      </c>
      <c r="F13" s="102">
        <v>656</v>
      </c>
      <c r="G13" s="102">
        <v>1200</v>
      </c>
      <c r="H13" s="102">
        <v>269</v>
      </c>
      <c r="I13" s="119">
        <f t="shared" si="1"/>
        <v>0.81293842556508189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2501</v>
      </c>
      <c r="E14" s="102">
        <v>1909</v>
      </c>
      <c r="F14" s="102">
        <v>479</v>
      </c>
      <c r="G14" s="102">
        <v>1214</v>
      </c>
      <c r="H14" s="102">
        <v>221</v>
      </c>
      <c r="I14" s="119">
        <f t="shared" si="1"/>
        <v>0.66296501943364794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5038</v>
      </c>
      <c r="E15" s="102">
        <v>4924</v>
      </c>
      <c r="F15" s="102">
        <v>1123</v>
      </c>
      <c r="G15" s="102">
        <v>1211</v>
      </c>
      <c r="H15" s="102">
        <v>306</v>
      </c>
      <c r="I15" s="119">
        <f t="shared" si="1"/>
        <v>0.83314962799669334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13977</v>
      </c>
      <c r="E16" s="102">
        <v>12414</v>
      </c>
      <c r="F16" s="102">
        <v>1933</v>
      </c>
      <c r="G16" s="102">
        <v>3697</v>
      </c>
      <c r="H16" s="102">
        <v>167</v>
      </c>
      <c r="I16" s="119">
        <f t="shared" si="1"/>
        <v>0.79511194857016187</v>
      </c>
    </row>
    <row r="17" spans="1:9" s="18" customFormat="1" ht="13.5" customHeight="1" x14ac:dyDescent="0.25">
      <c r="A17" s="97" t="s">
        <v>103</v>
      </c>
      <c r="B17" s="98">
        <v>100</v>
      </c>
      <c r="C17" s="99">
        <f t="shared" ref="C17:H17" si="2">SUM(C6:C16)</f>
        <v>22187</v>
      </c>
      <c r="D17" s="99">
        <f t="shared" si="2"/>
        <v>68867</v>
      </c>
      <c r="E17" s="99">
        <f t="shared" si="2"/>
        <v>60055</v>
      </c>
      <c r="F17" s="99">
        <f t="shared" si="2"/>
        <v>10460</v>
      </c>
      <c r="G17" s="99">
        <f t="shared" si="2"/>
        <v>22581</v>
      </c>
      <c r="H17" s="99">
        <f t="shared" si="2"/>
        <v>2392</v>
      </c>
      <c r="I17" s="120">
        <f t="shared" si="1"/>
        <v>0.77443055769104052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271</v>
      </c>
      <c r="D18" s="102">
        <v>1314</v>
      </c>
      <c r="E18" s="102">
        <v>1218</v>
      </c>
      <c r="F18" s="102">
        <v>65</v>
      </c>
      <c r="G18" s="102">
        <v>302</v>
      </c>
      <c r="H18" s="102">
        <v>3</v>
      </c>
      <c r="I18" s="119">
        <f t="shared" si="1"/>
        <v>0.80946372239747633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270</v>
      </c>
      <c r="D19" s="102">
        <v>542</v>
      </c>
      <c r="E19" s="102">
        <v>481</v>
      </c>
      <c r="F19" s="102">
        <v>17</v>
      </c>
      <c r="G19" s="102">
        <v>314</v>
      </c>
      <c r="H19" s="102">
        <v>4</v>
      </c>
      <c r="I19" s="119">
        <f t="shared" si="1"/>
        <v>0.61330049261083741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29</v>
      </c>
      <c r="D20" s="102">
        <v>328</v>
      </c>
      <c r="E20" s="102">
        <v>302</v>
      </c>
      <c r="F20" s="102">
        <v>23</v>
      </c>
      <c r="G20" s="102">
        <v>29</v>
      </c>
      <c r="H20" s="102">
        <v>1</v>
      </c>
      <c r="I20" s="119">
        <f t="shared" si="1"/>
        <v>0.91036414565826329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36</v>
      </c>
      <c r="D21" s="102">
        <v>180</v>
      </c>
      <c r="E21" s="102">
        <v>177</v>
      </c>
      <c r="F21" s="102">
        <v>13</v>
      </c>
      <c r="G21" s="102">
        <v>28</v>
      </c>
      <c r="H21" s="102">
        <v>1</v>
      </c>
      <c r="I21" s="119">
        <f t="shared" si="1"/>
        <v>0.87962962962962965</v>
      </c>
    </row>
    <row r="22" spans="1:9" s="18" customFormat="1" ht="13.5" customHeight="1" x14ac:dyDescent="0.25">
      <c r="A22" s="101" t="s">
        <v>18</v>
      </c>
      <c r="B22" s="98">
        <f>B21+1</f>
        <v>105</v>
      </c>
      <c r="C22" s="102">
        <v>11</v>
      </c>
      <c r="D22" s="102">
        <v>229</v>
      </c>
      <c r="E22" s="102">
        <v>217</v>
      </c>
      <c r="F22" s="102">
        <v>12</v>
      </c>
      <c r="G22" s="102">
        <v>11</v>
      </c>
      <c r="H22" s="102">
        <v>1</v>
      </c>
      <c r="I22" s="119">
        <f t="shared" si="1"/>
        <v>0.95416666666666672</v>
      </c>
    </row>
    <row r="23" spans="1:9" s="18" customFormat="1" ht="13.5" customHeight="1" x14ac:dyDescent="0.25">
      <c r="A23" s="101" t="s">
        <v>19</v>
      </c>
      <c r="B23" s="98">
        <f>B18+1</f>
        <v>102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19">
        <f t="shared" si="1"/>
        <v>0</v>
      </c>
    </row>
    <row r="24" spans="1:9" s="18" customFormat="1" ht="13.5" customHeight="1" x14ac:dyDescent="0.25">
      <c r="A24" s="97" t="s">
        <v>104</v>
      </c>
      <c r="B24" s="98">
        <v>200</v>
      </c>
      <c r="C24" s="99">
        <f t="shared" ref="C24:H24" si="3">SUM(C18:C23)</f>
        <v>617</v>
      </c>
      <c r="D24" s="99">
        <f t="shared" si="3"/>
        <v>2593</v>
      </c>
      <c r="E24" s="99">
        <f t="shared" si="3"/>
        <v>2395</v>
      </c>
      <c r="F24" s="99">
        <f t="shared" si="3"/>
        <v>130</v>
      </c>
      <c r="G24" s="99">
        <f t="shared" si="3"/>
        <v>684</v>
      </c>
      <c r="H24" s="99">
        <f t="shared" si="3"/>
        <v>10</v>
      </c>
      <c r="I24" s="120">
        <f t="shared" si="1"/>
        <v>0.78660436137071654</v>
      </c>
    </row>
    <row r="25" spans="1:9" s="18" customFormat="1" ht="13.5" customHeight="1" thickBot="1" x14ac:dyDescent="0.3">
      <c r="A25" s="113" t="s">
        <v>105</v>
      </c>
      <c r="B25" s="104">
        <v>300</v>
      </c>
      <c r="C25" s="105">
        <f t="shared" ref="C25:H25" si="4">C17+C24</f>
        <v>22804</v>
      </c>
      <c r="D25" s="105">
        <f t="shared" si="4"/>
        <v>71460</v>
      </c>
      <c r="E25" s="105">
        <f t="shared" si="4"/>
        <v>62450</v>
      </c>
      <c r="F25" s="105">
        <f t="shared" si="4"/>
        <v>10590</v>
      </c>
      <c r="G25" s="105">
        <f t="shared" si="4"/>
        <v>23265</v>
      </c>
      <c r="H25" s="105">
        <f t="shared" si="4"/>
        <v>2402</v>
      </c>
      <c r="I25" s="121">
        <f t="shared" si="1"/>
        <v>0.77484511584486127</v>
      </c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9CDB-E580-4245-B8BD-42B3CF7F940D}">
  <dimension ref="A1:E40"/>
  <sheetViews>
    <sheetView showGridLines="0" zoomScale="90" zoomScaleNormal="90" workbookViewId="0">
      <selection activeCell="C18" sqref="C18"/>
    </sheetView>
  </sheetViews>
  <sheetFormatPr defaultColWidth="9.140625" defaultRowHeight="15" x14ac:dyDescent="0.25"/>
  <cols>
    <col min="1" max="1" width="31.4257812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127</v>
      </c>
      <c r="B2" s="108"/>
      <c r="C2" s="108"/>
      <c r="D2" s="108"/>
      <c r="E2" s="108"/>
    </row>
    <row r="3" spans="1:5" s="115" customFormat="1" ht="15" customHeight="1" thickBot="1" x14ac:dyDescent="0.25">
      <c r="B3" s="116"/>
      <c r="E3" s="122" t="s">
        <v>128</v>
      </c>
    </row>
    <row r="4" spans="1:5" s="18" customFormat="1" ht="35.25" customHeight="1" x14ac:dyDescent="0.25">
      <c r="A4" s="90" t="s">
        <v>116</v>
      </c>
      <c r="B4" s="91" t="s">
        <v>98</v>
      </c>
      <c r="C4" s="91" t="s">
        <v>129</v>
      </c>
      <c r="D4" s="91" t="s">
        <v>130</v>
      </c>
      <c r="E4" s="92" t="s">
        <v>131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103</v>
      </c>
      <c r="B6" s="98">
        <f t="shared" ref="B6:B25" si="0">ROW()-ROW($A$5)</f>
        <v>1</v>
      </c>
      <c r="C6" s="99">
        <f>SUM(C7:C17)</f>
        <v>846065.31300000008</v>
      </c>
      <c r="D6" s="99">
        <f>SUM(D7:D17)</f>
        <v>883177</v>
      </c>
      <c r="E6" s="100">
        <f>SUM(E7:E17)</f>
        <v>713162.58700000006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104470.02800000001</v>
      </c>
      <c r="D7" s="102">
        <v>100444</v>
      </c>
      <c r="E7" s="103">
        <v>73406.493000000002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141452.924</v>
      </c>
      <c r="D8" s="102">
        <v>41984</v>
      </c>
      <c r="E8" s="103">
        <v>95474.122000000003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95651.665999999997</v>
      </c>
      <c r="D9" s="102">
        <v>50803</v>
      </c>
      <c r="E9" s="103">
        <v>114784.254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41942.938999999998</v>
      </c>
      <c r="D10" s="102">
        <v>138532</v>
      </c>
      <c r="E10" s="103">
        <v>25191.873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81760.633000000002</v>
      </c>
      <c r="D11" s="102">
        <v>106640</v>
      </c>
      <c r="E11" s="103">
        <v>52882.315000000002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93573.462</v>
      </c>
      <c r="D12" s="102">
        <v>39553</v>
      </c>
      <c r="E12" s="103">
        <v>90388.187000000005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24093.167000000001</v>
      </c>
      <c r="D13" s="102">
        <v>61428</v>
      </c>
      <c r="E13" s="103">
        <v>19717.759999999998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75827.774999999994</v>
      </c>
      <c r="D14" s="102">
        <v>151134</v>
      </c>
      <c r="E14" s="103">
        <v>48313.510999999999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55863.474999999999</v>
      </c>
      <c r="D15" s="102">
        <v>58613</v>
      </c>
      <c r="E15" s="103">
        <v>61027.550999999999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69753.304999999993</v>
      </c>
      <c r="D16" s="102">
        <v>45934</v>
      </c>
      <c r="E16" s="103">
        <v>81243.994999999995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61675.938999999998</v>
      </c>
      <c r="D17" s="102">
        <v>88112</v>
      </c>
      <c r="E17" s="103">
        <v>50732.525999999998</v>
      </c>
    </row>
    <row r="18" spans="1:5" s="18" customFormat="1" ht="18" customHeight="1" x14ac:dyDescent="0.25">
      <c r="A18" s="97" t="s">
        <v>104</v>
      </c>
      <c r="B18" s="98">
        <f t="shared" si="0"/>
        <v>13</v>
      </c>
      <c r="C18" s="99">
        <f>SUM(C19:C24)</f>
        <v>187578.70638900003</v>
      </c>
      <c r="D18" s="99">
        <f>SUM(D19:D24)</f>
        <v>189515</v>
      </c>
      <c r="E18" s="100">
        <f>SUM(E19:E24)</f>
        <v>51424.858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46778.752261000001</v>
      </c>
      <c r="D19" s="102">
        <v>40445</v>
      </c>
      <c r="E19" s="103">
        <v>30565.268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25380.965215</v>
      </c>
      <c r="D20" s="102">
        <v>29869</v>
      </c>
      <c r="E20" s="103">
        <v>6844.2290000000003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57856.710129999999</v>
      </c>
      <c r="D21" s="102">
        <v>60713</v>
      </c>
      <c r="E21" s="103">
        <v>-2823.0990000000002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24004.436129000002</v>
      </c>
      <c r="D22" s="102">
        <v>39652</v>
      </c>
      <c r="E22" s="103">
        <v>3508.1970000000001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33557.842654</v>
      </c>
      <c r="D23" s="102">
        <v>18836</v>
      </c>
      <c r="E23" s="103">
        <v>13330.263000000001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3">
        <v>0</v>
      </c>
    </row>
    <row r="25" spans="1:5" s="18" customFormat="1" ht="18" customHeight="1" thickBot="1" x14ac:dyDescent="0.3">
      <c r="A25" s="97" t="s">
        <v>105</v>
      </c>
      <c r="B25" s="98">
        <f t="shared" si="0"/>
        <v>20</v>
      </c>
      <c r="C25" s="105">
        <f>C6+C18</f>
        <v>1033644.0193890001</v>
      </c>
      <c r="D25" s="105">
        <f>D6+D18</f>
        <v>1072692</v>
      </c>
      <c r="E25" s="106">
        <f>E6+E18</f>
        <v>764587.44500000007</v>
      </c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6647-7A94-46E3-B6E9-05C2BF66F66E}">
  <dimension ref="A1:L60"/>
  <sheetViews>
    <sheetView showGridLines="0" zoomScaleNormal="100" workbookViewId="0">
      <selection activeCell="E15" sqref="E15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132</v>
      </c>
      <c r="B2" s="108"/>
      <c r="C2" s="108"/>
      <c r="D2" s="108"/>
      <c r="E2" s="108"/>
      <c r="F2" s="108"/>
      <c r="G2" s="108"/>
    </row>
    <row r="3" spans="1:12" s="18" customFormat="1" ht="15" customHeight="1" thickBot="1" x14ac:dyDescent="0.3">
      <c r="L3" s="89" t="s">
        <v>96</v>
      </c>
    </row>
    <row r="4" spans="1:12" s="117" customFormat="1" ht="23.25" customHeight="1" x14ac:dyDescent="0.2">
      <c r="A4" s="5" t="s">
        <v>133</v>
      </c>
      <c r="B4" s="9" t="s">
        <v>98</v>
      </c>
      <c r="C4" s="9" t="s">
        <v>134</v>
      </c>
      <c r="D4" s="9" t="s">
        <v>135</v>
      </c>
      <c r="E4" s="3" t="s">
        <v>136</v>
      </c>
      <c r="F4" s="2"/>
      <c r="G4" s="1"/>
      <c r="H4" s="9" t="s">
        <v>137</v>
      </c>
      <c r="I4" s="9" t="s">
        <v>138</v>
      </c>
      <c r="J4" s="9" t="s">
        <v>139</v>
      </c>
      <c r="K4" s="9" t="s">
        <v>140</v>
      </c>
      <c r="L4" s="7" t="s">
        <v>105</v>
      </c>
    </row>
    <row r="5" spans="1:12" s="117" customFormat="1" ht="51" customHeight="1" x14ac:dyDescent="0.2">
      <c r="A5" s="4"/>
      <c r="B5" s="8"/>
      <c r="C5" s="8"/>
      <c r="D5" s="8"/>
      <c r="E5" s="127" t="s">
        <v>141</v>
      </c>
      <c r="F5" s="127" t="s">
        <v>142</v>
      </c>
      <c r="G5" s="128" t="s">
        <v>143</v>
      </c>
      <c r="H5" s="8"/>
      <c r="I5" s="8"/>
      <c r="J5" s="8"/>
      <c r="K5" s="8"/>
      <c r="L5" s="6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124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103</v>
      </c>
      <c r="B7" s="98">
        <f t="shared" ref="B7:B26" si="0">ROW()-ROW($A$6)</f>
        <v>1</v>
      </c>
      <c r="C7" s="99">
        <f t="shared" ref="C7:K7" si="1">SUM(C8:C18)</f>
        <v>5630925</v>
      </c>
      <c r="D7" s="99">
        <f t="shared" si="1"/>
        <v>88209</v>
      </c>
      <c r="E7" s="130">
        <f t="shared" si="1"/>
        <v>3402509</v>
      </c>
      <c r="F7" s="130">
        <f t="shared" si="1"/>
        <v>2475819</v>
      </c>
      <c r="G7" s="99">
        <f t="shared" si="1"/>
        <v>6036284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18633</v>
      </c>
      <c r="L7" s="131">
        <f t="shared" ref="L7:L26" si="2">SUM(C7:D7)+SUM(G7:K7)</f>
        <v>11774051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503334</v>
      </c>
      <c r="D8" s="102">
        <v>7968</v>
      </c>
      <c r="E8" s="102">
        <v>170466</v>
      </c>
      <c r="F8" s="102">
        <v>164695</v>
      </c>
      <c r="G8" s="102">
        <v>340188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851490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645026</v>
      </c>
      <c r="D9" s="102">
        <v>47003</v>
      </c>
      <c r="E9" s="102">
        <v>908193</v>
      </c>
      <c r="F9" s="102">
        <v>276183</v>
      </c>
      <c r="G9" s="102">
        <v>1247747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1939776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605506</v>
      </c>
      <c r="D10" s="102">
        <v>4262</v>
      </c>
      <c r="E10" s="102">
        <v>330490</v>
      </c>
      <c r="F10" s="102">
        <v>220857</v>
      </c>
      <c r="G10" s="102">
        <v>572295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1182063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452380</v>
      </c>
      <c r="D11" s="102">
        <v>3553</v>
      </c>
      <c r="E11" s="102">
        <v>137073</v>
      </c>
      <c r="F11" s="102">
        <v>299805</v>
      </c>
      <c r="G11" s="102">
        <v>455655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911588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557219</v>
      </c>
      <c r="D12" s="102">
        <v>0</v>
      </c>
      <c r="E12" s="102">
        <v>324186</v>
      </c>
      <c r="F12" s="102">
        <v>181515</v>
      </c>
      <c r="G12" s="102">
        <v>510758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1067977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712216</v>
      </c>
      <c r="D13" s="102">
        <v>11088</v>
      </c>
      <c r="E13" s="102">
        <v>333669</v>
      </c>
      <c r="F13" s="102">
        <v>220828</v>
      </c>
      <c r="G13" s="102">
        <v>559567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2"/>
        <v>1282871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216811</v>
      </c>
      <c r="D14" s="102">
        <v>0</v>
      </c>
      <c r="E14" s="102">
        <v>247253</v>
      </c>
      <c r="F14" s="102">
        <v>120596</v>
      </c>
      <c r="G14" s="102">
        <v>370343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587154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641507</v>
      </c>
      <c r="D15" s="102">
        <v>46</v>
      </c>
      <c r="E15" s="102">
        <v>150039</v>
      </c>
      <c r="F15" s="102">
        <v>250314</v>
      </c>
      <c r="G15" s="102">
        <v>407959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1049512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362210</v>
      </c>
      <c r="D16" s="102">
        <v>4281</v>
      </c>
      <c r="E16" s="102">
        <v>220109</v>
      </c>
      <c r="F16" s="102">
        <v>260535</v>
      </c>
      <c r="G16" s="102">
        <v>487893</v>
      </c>
      <c r="H16" s="102">
        <v>0</v>
      </c>
      <c r="I16" s="102">
        <v>0</v>
      </c>
      <c r="J16" s="102">
        <v>0</v>
      </c>
      <c r="K16" s="102">
        <v>18633</v>
      </c>
      <c r="L16" s="132">
        <f t="shared" si="2"/>
        <v>873017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411416</v>
      </c>
      <c r="D17" s="102">
        <v>2544</v>
      </c>
      <c r="E17" s="102">
        <v>307515</v>
      </c>
      <c r="F17" s="102">
        <v>235889</v>
      </c>
      <c r="G17" s="102">
        <v>555579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969539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523300</v>
      </c>
      <c r="D18" s="102">
        <v>7464</v>
      </c>
      <c r="E18" s="102">
        <v>273516</v>
      </c>
      <c r="F18" s="102">
        <v>244602</v>
      </c>
      <c r="G18" s="102">
        <v>528300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1059064</v>
      </c>
    </row>
    <row r="19" spans="1:12" s="18" customFormat="1" ht="13.5" customHeight="1" x14ac:dyDescent="0.25">
      <c r="A19" s="97" t="s">
        <v>104</v>
      </c>
      <c r="B19" s="98">
        <f t="shared" si="0"/>
        <v>13</v>
      </c>
      <c r="C19" s="99">
        <f t="shared" ref="C19:K19" si="3">SUM(C20:C25)</f>
        <v>42365</v>
      </c>
      <c r="D19" s="99">
        <f t="shared" si="3"/>
        <v>114744</v>
      </c>
      <c r="E19" s="130">
        <f t="shared" si="3"/>
        <v>80915</v>
      </c>
      <c r="F19" s="130">
        <f t="shared" si="3"/>
        <v>30689</v>
      </c>
      <c r="G19" s="99">
        <f t="shared" si="3"/>
        <v>115691</v>
      </c>
      <c r="H19" s="99">
        <f t="shared" si="3"/>
        <v>0</v>
      </c>
      <c r="I19" s="99">
        <f t="shared" si="3"/>
        <v>8006530</v>
      </c>
      <c r="J19" s="99">
        <f t="shared" si="3"/>
        <v>1164323</v>
      </c>
      <c r="K19" s="99">
        <f t="shared" si="3"/>
        <v>0</v>
      </c>
      <c r="L19" s="131">
        <f t="shared" si="2"/>
        <v>9443653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15583</v>
      </c>
      <c r="D20" s="102">
        <v>0</v>
      </c>
      <c r="E20" s="102">
        <v>17682</v>
      </c>
      <c r="F20" s="102">
        <v>2858</v>
      </c>
      <c r="G20" s="102">
        <v>20841</v>
      </c>
      <c r="H20" s="102">
        <v>0</v>
      </c>
      <c r="I20" s="102">
        <v>3383224</v>
      </c>
      <c r="J20" s="102">
        <v>244473</v>
      </c>
      <c r="K20" s="102">
        <v>0</v>
      </c>
      <c r="L20" s="132">
        <f t="shared" si="2"/>
        <v>3664121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15041</v>
      </c>
      <c r="D21" s="102">
        <v>114744</v>
      </c>
      <c r="E21" s="102">
        <v>47577</v>
      </c>
      <c r="F21" s="102">
        <v>18486</v>
      </c>
      <c r="G21" s="102">
        <v>66887</v>
      </c>
      <c r="H21" s="102">
        <v>0</v>
      </c>
      <c r="I21" s="102">
        <v>3011934</v>
      </c>
      <c r="J21" s="102">
        <v>37258</v>
      </c>
      <c r="K21" s="102">
        <v>0</v>
      </c>
      <c r="L21" s="132">
        <f t="shared" si="2"/>
        <v>3245864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5889</v>
      </c>
      <c r="D22" s="102">
        <v>0</v>
      </c>
      <c r="E22" s="102">
        <v>8491</v>
      </c>
      <c r="F22" s="102">
        <v>8541</v>
      </c>
      <c r="G22" s="102">
        <v>19383</v>
      </c>
      <c r="H22" s="102">
        <v>0</v>
      </c>
      <c r="I22" s="102">
        <v>735503</v>
      </c>
      <c r="J22" s="102">
        <v>644599</v>
      </c>
      <c r="K22" s="102">
        <v>0</v>
      </c>
      <c r="L22" s="132">
        <f t="shared" si="2"/>
        <v>1405374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4958</v>
      </c>
      <c r="D23" s="102">
        <v>0</v>
      </c>
      <c r="E23" s="102">
        <v>4877</v>
      </c>
      <c r="F23" s="102">
        <v>572</v>
      </c>
      <c r="G23" s="102">
        <v>5933</v>
      </c>
      <c r="H23" s="102">
        <v>0</v>
      </c>
      <c r="I23" s="102">
        <v>509088</v>
      </c>
      <c r="J23" s="102">
        <v>177372</v>
      </c>
      <c r="K23" s="102">
        <v>0</v>
      </c>
      <c r="L23" s="132">
        <f t="shared" si="2"/>
        <v>697351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894</v>
      </c>
      <c r="D24" s="102">
        <v>0</v>
      </c>
      <c r="E24" s="102">
        <v>2288</v>
      </c>
      <c r="F24" s="102">
        <v>232</v>
      </c>
      <c r="G24" s="102">
        <v>2647</v>
      </c>
      <c r="H24" s="102">
        <v>0</v>
      </c>
      <c r="I24" s="102">
        <v>366781</v>
      </c>
      <c r="J24" s="102">
        <v>60621</v>
      </c>
      <c r="K24" s="102">
        <v>0</v>
      </c>
      <c r="L24" s="132">
        <f t="shared" si="2"/>
        <v>430943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32">
        <f t="shared" si="2"/>
        <v>0</v>
      </c>
    </row>
    <row r="26" spans="1:12" s="18" customFormat="1" ht="13.5" customHeight="1" thickBot="1" x14ac:dyDescent="0.3">
      <c r="A26" s="113" t="s">
        <v>105</v>
      </c>
      <c r="B26" s="98">
        <f t="shared" si="0"/>
        <v>20</v>
      </c>
      <c r="C26" s="105">
        <f t="shared" ref="C26:K26" si="4">C7+C19</f>
        <v>5673290</v>
      </c>
      <c r="D26" s="105">
        <f t="shared" si="4"/>
        <v>202953</v>
      </c>
      <c r="E26" s="133">
        <f t="shared" si="4"/>
        <v>3483424</v>
      </c>
      <c r="F26" s="133">
        <f t="shared" si="4"/>
        <v>2506508</v>
      </c>
      <c r="G26" s="105">
        <f t="shared" si="4"/>
        <v>6151975</v>
      </c>
      <c r="H26" s="105">
        <f t="shared" si="4"/>
        <v>0</v>
      </c>
      <c r="I26" s="105">
        <f t="shared" si="4"/>
        <v>8006530</v>
      </c>
      <c r="J26" s="105">
        <f t="shared" si="4"/>
        <v>1164323</v>
      </c>
      <c r="K26" s="105">
        <f t="shared" si="4"/>
        <v>18633</v>
      </c>
      <c r="L26" s="134">
        <f t="shared" si="2"/>
        <v>21217704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5" t="s">
        <v>144</v>
      </c>
      <c r="B30" s="108"/>
      <c r="C30" s="108"/>
      <c r="D30" s="108"/>
      <c r="E30" s="108"/>
      <c r="F30" s="108"/>
      <c r="G30" s="108"/>
    </row>
    <row r="31" spans="1:12" s="18" customFormat="1" ht="15" customHeight="1" thickBot="1" x14ac:dyDescent="0.3">
      <c r="L31" s="89" t="s">
        <v>96</v>
      </c>
    </row>
    <row r="32" spans="1:12" s="117" customFormat="1" ht="23.25" customHeight="1" x14ac:dyDescent="0.2">
      <c r="A32" s="5" t="s">
        <v>133</v>
      </c>
      <c r="B32" s="9" t="s">
        <v>98</v>
      </c>
      <c r="C32" s="9" t="s">
        <v>134</v>
      </c>
      <c r="D32" s="9" t="s">
        <v>135</v>
      </c>
      <c r="E32" s="3" t="s">
        <v>136</v>
      </c>
      <c r="F32" s="2"/>
      <c r="G32" s="1"/>
      <c r="H32" s="9" t="s">
        <v>137</v>
      </c>
      <c r="I32" s="9" t="s">
        <v>138</v>
      </c>
      <c r="J32" s="9" t="s">
        <v>139</v>
      </c>
      <c r="K32" s="9" t="s">
        <v>140</v>
      </c>
      <c r="L32" s="7" t="s">
        <v>105</v>
      </c>
    </row>
    <row r="33" spans="1:12" s="117" customFormat="1" ht="51.75" customHeight="1" x14ac:dyDescent="0.2">
      <c r="A33" s="4"/>
      <c r="B33" s="8"/>
      <c r="C33" s="8"/>
      <c r="D33" s="8"/>
      <c r="E33" s="127" t="s">
        <v>141</v>
      </c>
      <c r="F33" s="127" t="s">
        <v>142</v>
      </c>
      <c r="G33" s="128" t="s">
        <v>143</v>
      </c>
      <c r="H33" s="8"/>
      <c r="I33" s="8"/>
      <c r="J33" s="8"/>
      <c r="K33" s="8"/>
      <c r="L33" s="6"/>
    </row>
    <row r="34" spans="1:12" s="118" customFormat="1" ht="16.5" customHeight="1" x14ac:dyDescent="0.2">
      <c r="A34" s="93"/>
      <c r="B34" s="94"/>
      <c r="C34" s="95">
        <v>1</v>
      </c>
      <c r="D34" s="95">
        <v>2</v>
      </c>
      <c r="E34" s="129">
        <v>3</v>
      </c>
      <c r="F34" s="129">
        <v>4</v>
      </c>
      <c r="G34" s="95" t="s">
        <v>124</v>
      </c>
      <c r="H34" s="95">
        <v>6</v>
      </c>
      <c r="I34" s="95">
        <v>7</v>
      </c>
      <c r="J34" s="95">
        <v>8</v>
      </c>
      <c r="K34" s="95">
        <v>9</v>
      </c>
      <c r="L34" s="95">
        <v>10</v>
      </c>
    </row>
    <row r="35" spans="1:12" s="18" customFormat="1" ht="13.5" customHeight="1" x14ac:dyDescent="0.25">
      <c r="A35" s="97" t="s">
        <v>103</v>
      </c>
      <c r="B35" s="98">
        <f t="shared" ref="B35:B54" si="5">ROW()-ROW($A$34)</f>
        <v>1</v>
      </c>
      <c r="C35" s="99">
        <f t="shared" ref="C35:K35" si="6">SUM(C36:C46)</f>
        <v>4645759</v>
      </c>
      <c r="D35" s="99">
        <f t="shared" si="6"/>
        <v>85753</v>
      </c>
      <c r="E35" s="130">
        <f t="shared" si="6"/>
        <v>2261221</v>
      </c>
      <c r="F35" s="130">
        <f t="shared" si="6"/>
        <v>2127659</v>
      </c>
      <c r="G35" s="99">
        <f t="shared" si="6"/>
        <v>4546836</v>
      </c>
      <c r="H35" s="99">
        <f t="shared" si="6"/>
        <v>0</v>
      </c>
      <c r="I35" s="99">
        <f t="shared" si="6"/>
        <v>0</v>
      </c>
      <c r="J35" s="99">
        <f t="shared" si="6"/>
        <v>0</v>
      </c>
      <c r="K35" s="99">
        <f t="shared" si="6"/>
        <v>18633</v>
      </c>
      <c r="L35" s="131">
        <f t="shared" ref="L35:L54" si="7">SUM(C35:D35)+SUM(G35:K35)</f>
        <v>9296981</v>
      </c>
    </row>
    <row r="36" spans="1:12" s="18" customFormat="1" ht="13.5" customHeight="1" x14ac:dyDescent="0.25">
      <c r="A36" s="101" t="s">
        <v>2</v>
      </c>
      <c r="B36" s="98">
        <f t="shared" si="5"/>
        <v>2</v>
      </c>
      <c r="C36" s="102">
        <v>393116</v>
      </c>
      <c r="D36" s="102">
        <v>7968</v>
      </c>
      <c r="E36" s="102">
        <v>75614</v>
      </c>
      <c r="F36" s="102">
        <v>117596</v>
      </c>
      <c r="G36" s="102">
        <v>198237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7"/>
        <v>599321</v>
      </c>
    </row>
    <row r="37" spans="1:12" s="18" customFormat="1" ht="13.5" customHeight="1" x14ac:dyDescent="0.25">
      <c r="A37" s="101" t="s">
        <v>3</v>
      </c>
      <c r="B37" s="98">
        <f t="shared" si="5"/>
        <v>3</v>
      </c>
      <c r="C37" s="102">
        <v>558021</v>
      </c>
      <c r="D37" s="102">
        <v>45772</v>
      </c>
      <c r="E37" s="102">
        <v>372256</v>
      </c>
      <c r="F37" s="102">
        <v>254317</v>
      </c>
      <c r="G37" s="102">
        <v>689944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1293737</v>
      </c>
    </row>
    <row r="38" spans="1:12" s="18" customFormat="1" ht="13.5" customHeight="1" x14ac:dyDescent="0.25">
      <c r="A38" s="101" t="s">
        <v>4</v>
      </c>
      <c r="B38" s="98">
        <f t="shared" si="5"/>
        <v>4</v>
      </c>
      <c r="C38" s="102">
        <v>543521</v>
      </c>
      <c r="D38" s="102">
        <v>3037</v>
      </c>
      <c r="E38" s="102">
        <v>290010</v>
      </c>
      <c r="F38" s="102">
        <v>175707</v>
      </c>
      <c r="G38" s="102">
        <v>486665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1033223</v>
      </c>
    </row>
    <row r="39" spans="1:12" s="18" customFormat="1" ht="13.5" customHeight="1" x14ac:dyDescent="0.25">
      <c r="A39" s="101" t="s">
        <v>5</v>
      </c>
      <c r="B39" s="98">
        <f t="shared" si="5"/>
        <v>5</v>
      </c>
      <c r="C39" s="102">
        <v>422046</v>
      </c>
      <c r="D39" s="102">
        <v>3553</v>
      </c>
      <c r="E39" s="102">
        <v>123853</v>
      </c>
      <c r="F39" s="102">
        <v>291316</v>
      </c>
      <c r="G39" s="102">
        <v>433946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859545</v>
      </c>
    </row>
    <row r="40" spans="1:12" s="18" customFormat="1" ht="13.5" customHeight="1" x14ac:dyDescent="0.25">
      <c r="A40" s="101" t="s">
        <v>6</v>
      </c>
      <c r="B40" s="98">
        <f t="shared" si="5"/>
        <v>6</v>
      </c>
      <c r="C40" s="102">
        <v>337898</v>
      </c>
      <c r="D40" s="102">
        <v>0</v>
      </c>
      <c r="E40" s="102">
        <v>150316</v>
      </c>
      <c r="F40" s="102">
        <v>92090</v>
      </c>
      <c r="G40" s="102">
        <v>247463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585361</v>
      </c>
    </row>
    <row r="41" spans="1:12" s="18" customFormat="1" ht="13.5" customHeight="1" x14ac:dyDescent="0.25">
      <c r="A41" s="101" t="s">
        <v>7</v>
      </c>
      <c r="B41" s="98">
        <f t="shared" si="5"/>
        <v>7</v>
      </c>
      <c r="C41" s="102">
        <v>483992</v>
      </c>
      <c r="D41" s="102">
        <v>11088</v>
      </c>
      <c r="E41" s="102">
        <v>294908</v>
      </c>
      <c r="F41" s="102">
        <v>211256</v>
      </c>
      <c r="G41" s="102">
        <v>511234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1006314</v>
      </c>
    </row>
    <row r="42" spans="1:12" s="18" customFormat="1" ht="13.5" customHeight="1" x14ac:dyDescent="0.25">
      <c r="A42" s="101" t="s">
        <v>8</v>
      </c>
      <c r="B42" s="98">
        <f t="shared" si="5"/>
        <v>8</v>
      </c>
      <c r="C42" s="102">
        <v>207420</v>
      </c>
      <c r="D42" s="102">
        <v>0</v>
      </c>
      <c r="E42" s="102">
        <v>168218</v>
      </c>
      <c r="F42" s="102">
        <v>70522</v>
      </c>
      <c r="G42" s="102">
        <v>241234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7"/>
        <v>448654</v>
      </c>
    </row>
    <row r="43" spans="1:12" s="18" customFormat="1" ht="13.5" customHeight="1" x14ac:dyDescent="0.25">
      <c r="A43" s="101" t="s">
        <v>9</v>
      </c>
      <c r="B43" s="98">
        <f t="shared" si="5"/>
        <v>9</v>
      </c>
      <c r="C43" s="102">
        <v>540836</v>
      </c>
      <c r="D43" s="102">
        <v>46</v>
      </c>
      <c r="E43" s="102">
        <v>139477</v>
      </c>
      <c r="F43" s="102">
        <v>245836</v>
      </c>
      <c r="G43" s="102">
        <v>392919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933801</v>
      </c>
    </row>
    <row r="44" spans="1:12" s="18" customFormat="1" ht="13.5" customHeight="1" x14ac:dyDescent="0.25">
      <c r="A44" s="101" t="s">
        <v>10</v>
      </c>
      <c r="B44" s="98">
        <f t="shared" si="5"/>
        <v>10</v>
      </c>
      <c r="C44" s="102">
        <v>315151</v>
      </c>
      <c r="D44" s="102">
        <v>4281</v>
      </c>
      <c r="E44" s="102">
        <v>191518</v>
      </c>
      <c r="F44" s="102">
        <v>225967</v>
      </c>
      <c r="G44" s="102">
        <v>424734</v>
      </c>
      <c r="H44" s="102">
        <v>0</v>
      </c>
      <c r="I44" s="102">
        <v>0</v>
      </c>
      <c r="J44" s="102">
        <v>0</v>
      </c>
      <c r="K44" s="102">
        <v>18633</v>
      </c>
      <c r="L44" s="132">
        <f t="shared" si="7"/>
        <v>762799</v>
      </c>
    </row>
    <row r="45" spans="1:12" s="18" customFormat="1" ht="13.5" customHeight="1" x14ac:dyDescent="0.25">
      <c r="A45" s="101" t="s">
        <v>11</v>
      </c>
      <c r="B45" s="98">
        <f t="shared" si="5"/>
        <v>11</v>
      </c>
      <c r="C45" s="102">
        <v>346274</v>
      </c>
      <c r="D45" s="102">
        <v>2544</v>
      </c>
      <c r="E45" s="102">
        <v>260218</v>
      </c>
      <c r="F45" s="102">
        <v>219191</v>
      </c>
      <c r="G45" s="102">
        <v>491584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7"/>
        <v>840402</v>
      </c>
    </row>
    <row r="46" spans="1:12" s="18" customFormat="1" ht="13.5" customHeight="1" x14ac:dyDescent="0.25">
      <c r="A46" s="101" t="s">
        <v>12</v>
      </c>
      <c r="B46" s="98">
        <f t="shared" si="5"/>
        <v>12</v>
      </c>
      <c r="C46" s="102">
        <v>497484</v>
      </c>
      <c r="D46" s="102">
        <v>7464</v>
      </c>
      <c r="E46" s="102">
        <v>194833</v>
      </c>
      <c r="F46" s="102">
        <v>223861</v>
      </c>
      <c r="G46" s="102">
        <v>428876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933824</v>
      </c>
    </row>
    <row r="47" spans="1:12" s="18" customFormat="1" ht="13.5" customHeight="1" x14ac:dyDescent="0.25">
      <c r="A47" s="97" t="s">
        <v>104</v>
      </c>
      <c r="B47" s="98">
        <f t="shared" si="5"/>
        <v>13</v>
      </c>
      <c r="C47" s="99">
        <f t="shared" ref="C47:K47" si="8">SUM(C48:C53)</f>
        <v>37541</v>
      </c>
      <c r="D47" s="99">
        <f t="shared" si="8"/>
        <v>114744</v>
      </c>
      <c r="E47" s="130">
        <f t="shared" si="8"/>
        <v>69525</v>
      </c>
      <c r="F47" s="130">
        <f t="shared" si="8"/>
        <v>20807</v>
      </c>
      <c r="G47" s="99">
        <f t="shared" si="8"/>
        <v>94419</v>
      </c>
      <c r="H47" s="99">
        <f t="shared" si="8"/>
        <v>0</v>
      </c>
      <c r="I47" s="99">
        <f t="shared" si="8"/>
        <v>7885471</v>
      </c>
      <c r="J47" s="99">
        <f t="shared" si="8"/>
        <v>1164323</v>
      </c>
      <c r="K47" s="99">
        <f t="shared" si="8"/>
        <v>0</v>
      </c>
      <c r="L47" s="131">
        <f t="shared" si="7"/>
        <v>9296498</v>
      </c>
    </row>
    <row r="48" spans="1:12" s="18" customFormat="1" ht="13.5" customHeight="1" x14ac:dyDescent="0.25">
      <c r="A48" s="101" t="s">
        <v>14</v>
      </c>
      <c r="B48" s="98">
        <f t="shared" si="5"/>
        <v>14</v>
      </c>
      <c r="C48" s="102">
        <v>15583</v>
      </c>
      <c r="D48" s="102">
        <v>0</v>
      </c>
      <c r="E48" s="102">
        <v>17682</v>
      </c>
      <c r="F48" s="102">
        <v>2858</v>
      </c>
      <c r="G48" s="102">
        <v>20841</v>
      </c>
      <c r="H48" s="102">
        <v>0</v>
      </c>
      <c r="I48" s="102">
        <v>3383224</v>
      </c>
      <c r="J48" s="102">
        <v>244473</v>
      </c>
      <c r="K48" s="102">
        <v>0</v>
      </c>
      <c r="L48" s="132">
        <f t="shared" si="7"/>
        <v>3664121</v>
      </c>
    </row>
    <row r="49" spans="1:12" s="18" customFormat="1" ht="13.5" customHeight="1" x14ac:dyDescent="0.25">
      <c r="A49" s="101" t="s">
        <v>15</v>
      </c>
      <c r="B49" s="98">
        <f t="shared" si="5"/>
        <v>15</v>
      </c>
      <c r="C49" s="102">
        <v>10341</v>
      </c>
      <c r="D49" s="102">
        <v>114744</v>
      </c>
      <c r="E49" s="102">
        <v>38082</v>
      </c>
      <c r="F49" s="102">
        <v>8604</v>
      </c>
      <c r="G49" s="102">
        <v>47510</v>
      </c>
      <c r="H49" s="102">
        <v>0</v>
      </c>
      <c r="I49" s="102">
        <v>3006341</v>
      </c>
      <c r="J49" s="102">
        <v>37258</v>
      </c>
      <c r="K49" s="102">
        <v>0</v>
      </c>
      <c r="L49" s="132">
        <f t="shared" si="7"/>
        <v>3216194</v>
      </c>
    </row>
    <row r="50" spans="1:12" s="18" customFormat="1" ht="13.5" customHeight="1" x14ac:dyDescent="0.25">
      <c r="A50" s="101" t="s">
        <v>16</v>
      </c>
      <c r="B50" s="98">
        <f t="shared" si="5"/>
        <v>16</v>
      </c>
      <c r="C50" s="102">
        <v>5765</v>
      </c>
      <c r="D50" s="102">
        <v>0</v>
      </c>
      <c r="E50" s="102">
        <v>6596</v>
      </c>
      <c r="F50" s="102">
        <v>8541</v>
      </c>
      <c r="G50" s="102">
        <v>17488</v>
      </c>
      <c r="H50" s="102">
        <v>0</v>
      </c>
      <c r="I50" s="102">
        <v>620526</v>
      </c>
      <c r="J50" s="102">
        <v>644599</v>
      </c>
      <c r="K50" s="102">
        <v>0</v>
      </c>
      <c r="L50" s="132">
        <f t="shared" si="7"/>
        <v>1288378</v>
      </c>
    </row>
    <row r="51" spans="1:12" s="18" customFormat="1" ht="13.5" customHeight="1" x14ac:dyDescent="0.25">
      <c r="A51" s="101" t="s">
        <v>17</v>
      </c>
      <c r="B51" s="98">
        <f t="shared" si="5"/>
        <v>17</v>
      </c>
      <c r="C51" s="102">
        <v>4958</v>
      </c>
      <c r="D51" s="102">
        <v>0</v>
      </c>
      <c r="E51" s="102">
        <v>4877</v>
      </c>
      <c r="F51" s="102">
        <v>572</v>
      </c>
      <c r="G51" s="102">
        <v>5933</v>
      </c>
      <c r="H51" s="102">
        <v>0</v>
      </c>
      <c r="I51" s="102">
        <v>508599</v>
      </c>
      <c r="J51" s="102">
        <v>177372</v>
      </c>
      <c r="K51" s="102">
        <v>0</v>
      </c>
      <c r="L51" s="132">
        <f t="shared" si="7"/>
        <v>696862</v>
      </c>
    </row>
    <row r="52" spans="1:12" s="18" customFormat="1" ht="13.5" customHeight="1" x14ac:dyDescent="0.25">
      <c r="A52" s="101" t="s">
        <v>18</v>
      </c>
      <c r="B52" s="98">
        <f t="shared" si="5"/>
        <v>18</v>
      </c>
      <c r="C52" s="102">
        <v>894</v>
      </c>
      <c r="D52" s="102">
        <v>0</v>
      </c>
      <c r="E52" s="102">
        <v>2288</v>
      </c>
      <c r="F52" s="102">
        <v>232</v>
      </c>
      <c r="G52" s="102">
        <v>2647</v>
      </c>
      <c r="H52" s="102">
        <v>0</v>
      </c>
      <c r="I52" s="102">
        <v>366781</v>
      </c>
      <c r="J52" s="102">
        <v>60621</v>
      </c>
      <c r="K52" s="102">
        <v>0</v>
      </c>
      <c r="L52" s="132">
        <f t="shared" si="7"/>
        <v>430943</v>
      </c>
    </row>
    <row r="53" spans="1:12" s="18" customFormat="1" ht="13.5" customHeight="1" x14ac:dyDescent="0.25">
      <c r="A53" s="101" t="s">
        <v>19</v>
      </c>
      <c r="B53" s="98">
        <f t="shared" si="5"/>
        <v>19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32">
        <f t="shared" si="7"/>
        <v>0</v>
      </c>
    </row>
    <row r="54" spans="1:12" s="18" customFormat="1" ht="13.5" customHeight="1" thickBot="1" x14ac:dyDescent="0.3">
      <c r="A54" s="113" t="s">
        <v>105</v>
      </c>
      <c r="B54" s="98">
        <f t="shared" si="5"/>
        <v>20</v>
      </c>
      <c r="C54" s="105">
        <f t="shared" ref="C54:K54" si="9">C35+C47</f>
        <v>4683300</v>
      </c>
      <c r="D54" s="105">
        <f t="shared" si="9"/>
        <v>200497</v>
      </c>
      <c r="E54" s="133">
        <f t="shared" si="9"/>
        <v>2330746</v>
      </c>
      <c r="F54" s="133">
        <f t="shared" si="9"/>
        <v>2148466</v>
      </c>
      <c r="G54" s="105">
        <f t="shared" si="9"/>
        <v>4641255</v>
      </c>
      <c r="H54" s="105">
        <f t="shared" si="9"/>
        <v>0</v>
      </c>
      <c r="I54" s="105">
        <f t="shared" si="9"/>
        <v>7885471</v>
      </c>
      <c r="J54" s="105">
        <f t="shared" si="9"/>
        <v>1164323</v>
      </c>
      <c r="K54" s="105">
        <f t="shared" si="9"/>
        <v>18633</v>
      </c>
      <c r="L54" s="134">
        <f t="shared" si="7"/>
        <v>18593479</v>
      </c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15A9-55CD-4361-87C3-34806072EADA}">
  <dimension ref="A1:AO6"/>
  <sheetViews>
    <sheetView showGridLines="0" topLeftCell="A18" zoomScaleNormal="100" workbookViewId="0">
      <selection activeCell="G6" sqref="G6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5" customFormat="1" ht="14.25" customHeight="1" x14ac:dyDescent="0.2">
      <c r="A1" s="8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T1" s="108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</row>
    <row r="2" spans="1:41" s="115" customFormat="1" ht="14.25" customHeight="1" x14ac:dyDescent="0.2">
      <c r="A2" s="85" t="s">
        <v>145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s="18" customFormat="1" ht="14.25" customHeight="1" thickBot="1" x14ac:dyDescent="0.3">
      <c r="U3" s="135" t="s">
        <v>146</v>
      </c>
    </row>
    <row r="4" spans="1:41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147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4" t="s">
        <v>148</v>
      </c>
      <c r="U4" s="126" t="s">
        <v>21</v>
      </c>
    </row>
    <row r="5" spans="1:41" s="18" customFormat="1" ht="33" customHeight="1" x14ac:dyDescent="0.25">
      <c r="A5" s="136" t="s">
        <v>149</v>
      </c>
      <c r="B5" s="102">
        <v>1366078</v>
      </c>
      <c r="C5" s="102">
        <v>707718</v>
      </c>
      <c r="D5" s="102">
        <v>426044</v>
      </c>
      <c r="E5" s="102">
        <v>374505</v>
      </c>
      <c r="F5" s="102">
        <v>403845</v>
      </c>
      <c r="G5" s="102">
        <v>625597</v>
      </c>
      <c r="H5" s="102">
        <v>247943</v>
      </c>
      <c r="I5" s="102">
        <v>385373</v>
      </c>
      <c r="J5" s="102">
        <v>556801</v>
      </c>
      <c r="K5" s="102">
        <v>365580</v>
      </c>
      <c r="L5" s="102">
        <v>384545</v>
      </c>
      <c r="M5" s="99">
        <f>SUM(B5:L5)</f>
        <v>5844029</v>
      </c>
      <c r="N5" s="102">
        <v>626579</v>
      </c>
      <c r="O5" s="102">
        <v>640778</v>
      </c>
      <c r="P5" s="102">
        <v>277771</v>
      </c>
      <c r="Q5" s="102">
        <v>239010</v>
      </c>
      <c r="R5" s="102">
        <v>296138</v>
      </c>
      <c r="S5" s="102">
        <v>0</v>
      </c>
      <c r="T5" s="99">
        <f>SUM(N5:S5)</f>
        <v>2080276</v>
      </c>
      <c r="U5" s="100">
        <f>M5+T5</f>
        <v>7924305</v>
      </c>
    </row>
    <row r="6" spans="1:41" s="18" customFormat="1" ht="33" customHeight="1" thickBot="1" x14ac:dyDescent="0.3">
      <c r="A6" s="137" t="s">
        <v>150</v>
      </c>
      <c r="B6" s="138">
        <v>129372</v>
      </c>
      <c r="C6" s="138">
        <v>197938</v>
      </c>
      <c r="D6" s="138">
        <v>183694</v>
      </c>
      <c r="E6" s="138">
        <v>168612</v>
      </c>
      <c r="F6" s="138">
        <v>94247</v>
      </c>
      <c r="G6" s="138">
        <v>217470</v>
      </c>
      <c r="H6" s="138">
        <v>38725</v>
      </c>
      <c r="I6" s="138">
        <v>202346</v>
      </c>
      <c r="J6" s="138">
        <v>121930</v>
      </c>
      <c r="K6" s="138">
        <v>122272</v>
      </c>
      <c r="L6" s="138">
        <v>117910</v>
      </c>
      <c r="M6" s="105">
        <f>SUM(B6:L6)</f>
        <v>1594516</v>
      </c>
      <c r="N6" s="138">
        <v>225201</v>
      </c>
      <c r="O6" s="138">
        <v>157135</v>
      </c>
      <c r="P6" s="138">
        <v>78725</v>
      </c>
      <c r="Q6" s="138">
        <v>72953</v>
      </c>
      <c r="R6" s="138">
        <v>45690</v>
      </c>
      <c r="S6" s="138">
        <v>0</v>
      </c>
      <c r="T6" s="105">
        <f>SUM(N6:S6)</f>
        <v>579704</v>
      </c>
      <c r="U6" s="106">
        <f>M6+T6</f>
        <v>2174220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2023-08-21T12:57:40Z</cp:lastPrinted>
  <dcterms:created xsi:type="dcterms:W3CDTF">2023-08-21T12:42:15Z</dcterms:created>
  <dcterms:modified xsi:type="dcterms:W3CDTF">2023-08-21T12:57:48Z</dcterms:modified>
  <cp:category/>
</cp:coreProperties>
</file>