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Web_23Q2\"/>
    </mc:Choice>
  </mc:AlternateContent>
  <xr:revisionPtr revIDLastSave="0" documentId="13_ncr:1_{D8C0B2BC-A9E8-4A93-BFB1-4C351E86DB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">'Table 1'!$A$1:$W$70</definedName>
  </definedNames>
  <calcPr calcId="191029"/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N6" i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L47" i="9" s="1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L35" i="9" s="1"/>
  <c r="C35" i="9"/>
  <c r="C54" i="9" s="1"/>
  <c r="B35" i="9"/>
  <c r="H26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L19" i="9" s="1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G7" i="9"/>
  <c r="G26" i="9" s="1"/>
  <c r="F7" i="9"/>
  <c r="F26" i="9" s="1"/>
  <c r="E7" i="9"/>
  <c r="E26" i="9" s="1"/>
  <c r="D7" i="9"/>
  <c r="D26" i="9" s="1"/>
  <c r="C7" i="9"/>
  <c r="C26" i="9" s="1"/>
  <c r="B7" i="9"/>
  <c r="C25" i="8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D25" i="8" s="1"/>
  <c r="C6" i="8"/>
  <c r="B6" i="8"/>
  <c r="E25" i="7"/>
  <c r="D25" i="7"/>
  <c r="H24" i="7"/>
  <c r="G24" i="7"/>
  <c r="F24" i="7"/>
  <c r="E24" i="7"/>
  <c r="D24" i="7"/>
  <c r="C24" i="7"/>
  <c r="I24" i="7" s="1"/>
  <c r="I23" i="7"/>
  <c r="I22" i="7"/>
  <c r="I21" i="7"/>
  <c r="I20" i="7"/>
  <c r="I19" i="7"/>
  <c r="I18" i="7"/>
  <c r="B18" i="7"/>
  <c r="B23" i="7" s="1"/>
  <c r="H17" i="7"/>
  <c r="H25" i="7" s="1"/>
  <c r="G17" i="7"/>
  <c r="G25" i="7" s="1"/>
  <c r="F17" i="7"/>
  <c r="F25" i="7" s="1"/>
  <c r="E17" i="7"/>
  <c r="D17" i="7"/>
  <c r="C17" i="7"/>
  <c r="C25" i="7" s="1"/>
  <c r="I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U41" i="6"/>
  <c r="N41" i="6"/>
  <c r="U40" i="6"/>
  <c r="V40" i="6" s="1"/>
  <c r="N40" i="6"/>
  <c r="U39" i="6"/>
  <c r="N39" i="6"/>
  <c r="V39" i="6" s="1"/>
  <c r="U38" i="6"/>
  <c r="N38" i="6"/>
  <c r="V38" i="6" s="1"/>
  <c r="U37" i="6"/>
  <c r="N37" i="6"/>
  <c r="V37" i="6" s="1"/>
  <c r="U36" i="6"/>
  <c r="V36" i="6" s="1"/>
  <c r="N36" i="6"/>
  <c r="U35" i="6"/>
  <c r="N35" i="6"/>
  <c r="V35" i="6" s="1"/>
  <c r="U34" i="6"/>
  <c r="N34" i="6"/>
  <c r="V34" i="6" s="1"/>
  <c r="V33" i="6"/>
  <c r="U33" i="6"/>
  <c r="N33" i="6"/>
  <c r="U32" i="6"/>
  <c r="V32" i="6" s="1"/>
  <c r="N32" i="6"/>
  <c r="U31" i="6"/>
  <c r="N31" i="6"/>
  <c r="V31" i="6" s="1"/>
  <c r="U30" i="6"/>
  <c r="U42" i="6" s="1"/>
  <c r="N30" i="6"/>
  <c r="V30" i="6" s="1"/>
  <c r="U29" i="6"/>
  <c r="N29" i="6"/>
  <c r="V29" i="6" s="1"/>
  <c r="U28" i="6"/>
  <c r="V28" i="6" s="1"/>
  <c r="N28" i="6"/>
  <c r="U27" i="6"/>
  <c r="N27" i="6"/>
  <c r="V27" i="6" s="1"/>
  <c r="U26" i="6"/>
  <c r="N26" i="6"/>
  <c r="V26" i="6" s="1"/>
  <c r="V25" i="6"/>
  <c r="U25" i="6"/>
  <c r="N25" i="6"/>
  <c r="U24" i="6"/>
  <c r="N24" i="6"/>
  <c r="V24" i="6" s="1"/>
  <c r="U23" i="6"/>
  <c r="N23" i="6"/>
  <c r="V23" i="6" s="1"/>
  <c r="U22" i="6"/>
  <c r="N22" i="6"/>
  <c r="V22" i="6" s="1"/>
  <c r="U21" i="6"/>
  <c r="N21" i="6"/>
  <c r="V21" i="6" s="1"/>
  <c r="U20" i="6"/>
  <c r="V20" i="6" s="1"/>
  <c r="N20" i="6"/>
  <c r="U19" i="6"/>
  <c r="N19" i="6"/>
  <c r="V19" i="6" s="1"/>
  <c r="U18" i="6"/>
  <c r="N18" i="6"/>
  <c r="V18" i="6" s="1"/>
  <c r="V17" i="6"/>
  <c r="U17" i="6"/>
  <c r="N17" i="6"/>
  <c r="U16" i="6"/>
  <c r="N16" i="6"/>
  <c r="V16" i="6" s="1"/>
  <c r="U15" i="6"/>
  <c r="N15" i="6"/>
  <c r="V15" i="6" s="1"/>
  <c r="V14" i="6"/>
  <c r="U14" i="6"/>
  <c r="N14" i="6"/>
  <c r="U13" i="6"/>
  <c r="N13" i="6"/>
  <c r="V13" i="6" s="1"/>
  <c r="U12" i="6"/>
  <c r="V12" i="6" s="1"/>
  <c r="N12" i="6"/>
  <c r="U11" i="6"/>
  <c r="N11" i="6"/>
  <c r="V11" i="6" s="1"/>
  <c r="U10" i="6"/>
  <c r="N10" i="6"/>
  <c r="V10" i="6" s="1"/>
  <c r="V9" i="6"/>
  <c r="U9" i="6"/>
  <c r="N9" i="6"/>
  <c r="U8" i="6"/>
  <c r="N8" i="6"/>
  <c r="V8" i="6" s="1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2" i="5"/>
  <c r="M42" i="5"/>
  <c r="L42" i="5"/>
  <c r="F42" i="5"/>
  <c r="E42" i="5"/>
  <c r="D42" i="5"/>
  <c r="T41" i="5"/>
  <c r="S41" i="5"/>
  <c r="R41" i="5"/>
  <c r="Q41" i="5"/>
  <c r="P41" i="5"/>
  <c r="P42" i="5" s="1"/>
  <c r="O41" i="5"/>
  <c r="U41" i="5" s="1"/>
  <c r="M41" i="5"/>
  <c r="L41" i="5"/>
  <c r="K41" i="5"/>
  <c r="J41" i="5"/>
  <c r="I41" i="5"/>
  <c r="H41" i="5"/>
  <c r="H42" i="5" s="1"/>
  <c r="G41" i="5"/>
  <c r="F41" i="5"/>
  <c r="E41" i="5"/>
  <c r="D41" i="5"/>
  <c r="C41" i="5"/>
  <c r="N41" i="5" s="1"/>
  <c r="U40" i="5"/>
  <c r="N40" i="5"/>
  <c r="V40" i="5" s="1"/>
  <c r="U39" i="5"/>
  <c r="N39" i="5"/>
  <c r="V39" i="5" s="1"/>
  <c r="U38" i="5"/>
  <c r="N38" i="5"/>
  <c r="V38" i="5" s="1"/>
  <c r="U37" i="5"/>
  <c r="V37" i="5" s="1"/>
  <c r="N37" i="5"/>
  <c r="U36" i="5"/>
  <c r="N36" i="5"/>
  <c r="V36" i="5" s="1"/>
  <c r="U35" i="5"/>
  <c r="N35" i="5"/>
  <c r="V35" i="5" s="1"/>
  <c r="V34" i="5"/>
  <c r="U34" i="5"/>
  <c r="N34" i="5"/>
  <c r="U33" i="5"/>
  <c r="N33" i="5"/>
  <c r="V33" i="5" s="1"/>
  <c r="U32" i="5"/>
  <c r="N32" i="5"/>
  <c r="V32" i="5" s="1"/>
  <c r="U31" i="5"/>
  <c r="N31" i="5"/>
  <c r="V31" i="5" s="1"/>
  <c r="T30" i="5"/>
  <c r="S30" i="5"/>
  <c r="S42" i="5" s="1"/>
  <c r="R30" i="5"/>
  <c r="R42" i="5" s="1"/>
  <c r="Q30" i="5"/>
  <c r="Q42" i="5" s="1"/>
  <c r="P30" i="5"/>
  <c r="O30" i="5"/>
  <c r="O42" i="5" s="1"/>
  <c r="M30" i="5"/>
  <c r="L30" i="5"/>
  <c r="K30" i="5"/>
  <c r="K42" i="5" s="1"/>
  <c r="J30" i="5"/>
  <c r="J42" i="5" s="1"/>
  <c r="I30" i="5"/>
  <c r="I42" i="5" s="1"/>
  <c r="H30" i="5"/>
  <c r="G30" i="5"/>
  <c r="G42" i="5" s="1"/>
  <c r="F30" i="5"/>
  <c r="E30" i="5"/>
  <c r="D30" i="5"/>
  <c r="C30" i="5"/>
  <c r="C42" i="5" s="1"/>
  <c r="V29" i="5"/>
  <c r="U29" i="5"/>
  <c r="N29" i="5"/>
  <c r="U28" i="5"/>
  <c r="N28" i="5"/>
  <c r="V28" i="5" s="1"/>
  <c r="U27" i="5"/>
  <c r="N27" i="5"/>
  <c r="V27" i="5" s="1"/>
  <c r="U26" i="5"/>
  <c r="V26" i="5" s="1"/>
  <c r="N26" i="5"/>
  <c r="U25" i="5"/>
  <c r="N25" i="5"/>
  <c r="V25" i="5" s="1"/>
  <c r="U24" i="5"/>
  <c r="V24" i="5" s="1"/>
  <c r="N24" i="5"/>
  <c r="U23" i="5"/>
  <c r="N23" i="5"/>
  <c r="V23" i="5" s="1"/>
  <c r="U22" i="5"/>
  <c r="N22" i="5"/>
  <c r="V22" i="5" s="1"/>
  <c r="V21" i="5"/>
  <c r="U21" i="5"/>
  <c r="N21" i="5"/>
  <c r="U20" i="5"/>
  <c r="N20" i="5"/>
  <c r="V20" i="5" s="1"/>
  <c r="U19" i="5"/>
  <c r="N19" i="5"/>
  <c r="V19" i="5" s="1"/>
  <c r="U18" i="5"/>
  <c r="V18" i="5" s="1"/>
  <c r="N18" i="5"/>
  <c r="U17" i="5"/>
  <c r="N17" i="5"/>
  <c r="V17" i="5" s="1"/>
  <c r="U16" i="5"/>
  <c r="V16" i="5" s="1"/>
  <c r="N16" i="5"/>
  <c r="U15" i="5"/>
  <c r="N15" i="5"/>
  <c r="V15" i="5" s="1"/>
  <c r="U14" i="5"/>
  <c r="N14" i="5"/>
  <c r="V14" i="5" s="1"/>
  <c r="V13" i="5"/>
  <c r="U13" i="5"/>
  <c r="N13" i="5"/>
  <c r="U12" i="5"/>
  <c r="N12" i="5"/>
  <c r="V12" i="5" s="1"/>
  <c r="U11" i="5"/>
  <c r="N11" i="5"/>
  <c r="V11" i="5" s="1"/>
  <c r="V10" i="5"/>
  <c r="U10" i="5"/>
  <c r="N10" i="5"/>
  <c r="U9" i="5"/>
  <c r="N9" i="5"/>
  <c r="V9" i="5" s="1"/>
  <c r="U8" i="5"/>
  <c r="V8" i="5" s="1"/>
  <c r="N8" i="5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V40" i="4"/>
  <c r="U40" i="4"/>
  <c r="N40" i="4"/>
  <c r="U39" i="4"/>
  <c r="N39" i="4"/>
  <c r="V39" i="4" s="1"/>
  <c r="U38" i="4"/>
  <c r="V38" i="4" s="1"/>
  <c r="N38" i="4"/>
  <c r="U37" i="4"/>
  <c r="N37" i="4"/>
  <c r="V37" i="4" s="1"/>
  <c r="U36" i="4"/>
  <c r="N36" i="4"/>
  <c r="V36" i="4" s="1"/>
  <c r="V35" i="4"/>
  <c r="U35" i="4"/>
  <c r="N35" i="4"/>
  <c r="U34" i="4"/>
  <c r="N34" i="4"/>
  <c r="V34" i="4" s="1"/>
  <c r="U33" i="4"/>
  <c r="N33" i="4"/>
  <c r="V33" i="4" s="1"/>
  <c r="V32" i="4"/>
  <c r="U32" i="4"/>
  <c r="N32" i="4"/>
  <c r="U31" i="4"/>
  <c r="N31" i="4"/>
  <c r="V31" i="4" s="1"/>
  <c r="U30" i="4"/>
  <c r="V30" i="4" s="1"/>
  <c r="N30" i="4"/>
  <c r="N42" i="4" s="1"/>
  <c r="U29" i="4"/>
  <c r="N29" i="4"/>
  <c r="V29" i="4" s="1"/>
  <c r="U28" i="4"/>
  <c r="N28" i="4"/>
  <c r="V28" i="4" s="1"/>
  <c r="V27" i="4"/>
  <c r="U27" i="4"/>
  <c r="N27" i="4"/>
  <c r="U26" i="4"/>
  <c r="N26" i="4"/>
  <c r="V26" i="4" s="1"/>
  <c r="U25" i="4"/>
  <c r="N25" i="4"/>
  <c r="V25" i="4" s="1"/>
  <c r="V24" i="4"/>
  <c r="U24" i="4"/>
  <c r="N24" i="4"/>
  <c r="U23" i="4"/>
  <c r="N23" i="4"/>
  <c r="V23" i="4" s="1"/>
  <c r="U22" i="4"/>
  <c r="V22" i="4" s="1"/>
  <c r="N22" i="4"/>
  <c r="U21" i="4"/>
  <c r="N21" i="4"/>
  <c r="V21" i="4" s="1"/>
  <c r="U20" i="4"/>
  <c r="N20" i="4"/>
  <c r="V20" i="4" s="1"/>
  <c r="V19" i="4"/>
  <c r="U19" i="4"/>
  <c r="N19" i="4"/>
  <c r="U18" i="4"/>
  <c r="N18" i="4"/>
  <c r="V18" i="4" s="1"/>
  <c r="U17" i="4"/>
  <c r="N17" i="4"/>
  <c r="V17" i="4" s="1"/>
  <c r="V16" i="4"/>
  <c r="U16" i="4"/>
  <c r="N16" i="4"/>
  <c r="U15" i="4"/>
  <c r="N15" i="4"/>
  <c r="V15" i="4" s="1"/>
  <c r="U14" i="4"/>
  <c r="V14" i="4" s="1"/>
  <c r="N14" i="4"/>
  <c r="U13" i="4"/>
  <c r="N13" i="4"/>
  <c r="V13" i="4" s="1"/>
  <c r="U12" i="4"/>
  <c r="N12" i="4"/>
  <c r="V12" i="4" s="1"/>
  <c r="V11" i="4"/>
  <c r="U11" i="4"/>
  <c r="N11" i="4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V6" i="4" s="1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E25" i="2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F18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5" i="2" s="1"/>
  <c r="B7" i="2"/>
  <c r="E6" i="2"/>
  <c r="D6" i="2"/>
  <c r="D25" i="2" s="1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R42" i="1"/>
  <c r="Q42" i="1"/>
  <c r="P42" i="1"/>
  <c r="J42" i="1"/>
  <c r="I42" i="1"/>
  <c r="H42" i="1"/>
  <c r="T41" i="1"/>
  <c r="T42" i="1" s="1"/>
  <c r="S41" i="1"/>
  <c r="R41" i="1"/>
  <c r="Q41" i="1"/>
  <c r="P41" i="1"/>
  <c r="O41" i="1"/>
  <c r="M41" i="1"/>
  <c r="L41" i="1"/>
  <c r="L42" i="1" s="1"/>
  <c r="K41" i="1"/>
  <c r="J41" i="1"/>
  <c r="I41" i="1"/>
  <c r="H41" i="1"/>
  <c r="G41" i="1"/>
  <c r="F41" i="1"/>
  <c r="E41" i="1"/>
  <c r="D41" i="1"/>
  <c r="N41" i="1" s="1"/>
  <c r="C41" i="1"/>
  <c r="U40" i="1"/>
  <c r="N40" i="1"/>
  <c r="V40" i="1" s="1"/>
  <c r="U39" i="1"/>
  <c r="N39" i="1"/>
  <c r="V39" i="1" s="1"/>
  <c r="V38" i="1"/>
  <c r="U38" i="1"/>
  <c r="N38" i="1"/>
  <c r="U37" i="1"/>
  <c r="N37" i="1"/>
  <c r="V37" i="1" s="1"/>
  <c r="U36" i="1"/>
  <c r="N36" i="1"/>
  <c r="V36" i="1" s="1"/>
  <c r="U35" i="1"/>
  <c r="N35" i="1"/>
  <c r="V35" i="1" s="1"/>
  <c r="U34" i="1"/>
  <c r="N34" i="1"/>
  <c r="V34" i="1" s="1"/>
  <c r="U33" i="1"/>
  <c r="V33" i="1" s="1"/>
  <c r="N33" i="1"/>
  <c r="U32" i="1"/>
  <c r="N32" i="1"/>
  <c r="V32" i="1" s="1"/>
  <c r="U31" i="1"/>
  <c r="N31" i="1"/>
  <c r="V31" i="1" s="1"/>
  <c r="T30" i="1"/>
  <c r="S30" i="1"/>
  <c r="S42" i="1" s="1"/>
  <c r="R30" i="1"/>
  <c r="Q30" i="1"/>
  <c r="P30" i="1"/>
  <c r="O30" i="1"/>
  <c r="O42" i="1" s="1"/>
  <c r="M30" i="1"/>
  <c r="M42" i="1" s="1"/>
  <c r="L30" i="1"/>
  <c r="K30" i="1"/>
  <c r="K42" i="1" s="1"/>
  <c r="J30" i="1"/>
  <c r="I30" i="1"/>
  <c r="H30" i="1"/>
  <c r="G30" i="1"/>
  <c r="G42" i="1" s="1"/>
  <c r="F30" i="1"/>
  <c r="N30" i="1" s="1"/>
  <c r="E30" i="1"/>
  <c r="E42" i="1" s="1"/>
  <c r="D30" i="1"/>
  <c r="C30" i="1"/>
  <c r="C42" i="1" s="1"/>
  <c r="U29" i="1"/>
  <c r="N29" i="1"/>
  <c r="V29" i="1" s="1"/>
  <c r="U28" i="1"/>
  <c r="V28" i="1" s="1"/>
  <c r="N28" i="1"/>
  <c r="U27" i="1"/>
  <c r="N27" i="1"/>
  <c r="V27" i="1" s="1"/>
  <c r="U26" i="1"/>
  <c r="N26" i="1"/>
  <c r="V26" i="1" s="1"/>
  <c r="V25" i="1"/>
  <c r="U25" i="1"/>
  <c r="N25" i="1"/>
  <c r="U24" i="1"/>
  <c r="N24" i="1"/>
  <c r="V24" i="1" s="1"/>
  <c r="U23" i="1"/>
  <c r="N23" i="1"/>
  <c r="V23" i="1" s="1"/>
  <c r="U22" i="1"/>
  <c r="N22" i="1"/>
  <c r="V22" i="1" s="1"/>
  <c r="U21" i="1"/>
  <c r="N21" i="1"/>
  <c r="V21" i="1" s="1"/>
  <c r="U20" i="1"/>
  <c r="V20" i="1" s="1"/>
  <c r="N20" i="1"/>
  <c r="U19" i="1"/>
  <c r="N19" i="1"/>
  <c r="V19" i="1" s="1"/>
  <c r="U18" i="1"/>
  <c r="N18" i="1"/>
  <c r="V18" i="1" s="1"/>
  <c r="V17" i="1"/>
  <c r="U17" i="1"/>
  <c r="N17" i="1"/>
  <c r="U16" i="1"/>
  <c r="N16" i="1"/>
  <c r="V16" i="1" s="1"/>
  <c r="U15" i="1"/>
  <c r="N15" i="1"/>
  <c r="V15" i="1" s="1"/>
  <c r="U14" i="1"/>
  <c r="N14" i="1"/>
  <c r="V14" i="1" s="1"/>
  <c r="U13" i="1"/>
  <c r="N13" i="1"/>
  <c r="V13" i="1" s="1"/>
  <c r="U12" i="1"/>
  <c r="V12" i="1" s="1"/>
  <c r="N12" i="1"/>
  <c r="U11" i="1"/>
  <c r="N11" i="1"/>
  <c r="V11" i="1" s="1"/>
  <c r="U10" i="1"/>
  <c r="N10" i="1"/>
  <c r="V10" i="1" s="1"/>
  <c r="V9" i="1"/>
  <c r="U9" i="1"/>
  <c r="N9" i="1"/>
  <c r="U8" i="1"/>
  <c r="N8" i="1"/>
  <c r="V8" i="1" s="1"/>
  <c r="U7" i="1"/>
  <c r="N7" i="1"/>
  <c r="V7" i="1" s="1"/>
  <c r="U6" i="1"/>
  <c r="V6" i="1" s="1"/>
  <c r="V42" i="6" l="1"/>
  <c r="N42" i="1"/>
  <c r="V41" i="5"/>
  <c r="L26" i="9"/>
  <c r="L54" i="9"/>
  <c r="V42" i="4"/>
  <c r="U41" i="1"/>
  <c r="V41" i="1" s="1"/>
  <c r="U30" i="5"/>
  <c r="U42" i="5" s="1"/>
  <c r="I17" i="7"/>
  <c r="D42" i="1"/>
  <c r="U42" i="4"/>
  <c r="L7" i="9"/>
  <c r="D54" i="9"/>
  <c r="N30" i="5"/>
  <c r="F42" i="1"/>
  <c r="B19" i="7"/>
  <c r="B20" i="7" s="1"/>
  <c r="B21" i="7" s="1"/>
  <c r="B22" i="7" s="1"/>
  <c r="U30" i="1"/>
  <c r="U42" i="1" l="1"/>
  <c r="V30" i="1"/>
  <c r="V30" i="5"/>
  <c r="N42" i="5"/>
  <c r="V42" i="5" l="1"/>
  <c r="V42" i="1"/>
</calcChain>
</file>

<file path=xl/sharedStrings.xml><?xml version="1.0" encoding="utf-8"?>
<sst xmlns="http://schemas.openxmlformats.org/spreadsheetml/2006/main" count="617" uniqueCount="157">
  <si>
    <t>Table: Gross Written Premium (000mkd) / 2023Q2</t>
  </si>
  <si>
    <t xml:space="preserve">Line of business </t>
  </si>
  <si>
    <t>Macedoinia</t>
  </si>
  <si>
    <t>Triglav</t>
  </si>
  <si>
    <t>Sava</t>
  </si>
  <si>
    <t>Evroins</t>
  </si>
  <si>
    <t>Winner</t>
  </si>
  <si>
    <t>Eurolink</t>
  </si>
  <si>
    <t>Grawe</t>
  </si>
  <si>
    <t>Uniqa</t>
  </si>
  <si>
    <t>Insurance policy</t>
  </si>
  <si>
    <t>Halk</t>
  </si>
  <si>
    <t>Croatia nonlife</t>
  </si>
  <si>
    <t>TOTAL NONLIFE</t>
  </si>
  <si>
    <t>Croatia life</t>
  </si>
  <si>
    <t>Grawe life</t>
  </si>
  <si>
    <t>Winner life</t>
  </si>
  <si>
    <t>Uniqa life</t>
  </si>
  <si>
    <t>Triglav life</t>
  </si>
  <si>
    <t>PRVA LIFE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</si>
  <si>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</si>
  <si>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</si>
  <si>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</si>
  <si>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</si>
  <si>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</si>
  <si>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</si>
  <si>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</si>
  <si>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</si>
  <si>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</si>
  <si>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</si>
  <si>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</si>
  <si>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</si>
  <si>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</si>
  <si>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</si>
  <si>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</si>
  <si>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</si>
  <si>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</si>
  <si>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</si>
  <si>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</si>
  <si>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</si>
  <si>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</si>
  <si>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</si>
  <si>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</si>
  <si>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</si>
  <si>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</si>
  <si>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</si>
  <si>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</si>
  <si>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</si>
  <si>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</si>
  <si>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</si>
  <si>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</si>
  <si>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</si>
  <si>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</si>
  <si>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</si>
  <si>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</si>
  <si>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</si>
  <si>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</si>
  <si>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</si>
  <si>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</si>
  <si>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</si>
  <si>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</si>
  <si>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</si>
  <si>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</si>
  <si>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</si>
  <si>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</si>
  <si>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</si>
  <si>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</si>
  <si>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</si>
  <si>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</si>
  <si>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</si>
  <si>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</si>
  <si>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</si>
  <si>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</si>
  <si>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</si>
  <si>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</si>
  <si>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</si>
  <si>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</si>
  <si>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</si>
  <si>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</si>
  <si>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</si>
  <si>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</si>
  <si>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</si>
  <si>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</si>
  <si>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</si>
  <si>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</si>
  <si>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</si>
  <si>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</si>
  <si>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</si>
  <si>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</si>
  <si>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</si>
  <si>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</si>
  <si>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</si>
  <si>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</si>
  <si>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</si>
  <si>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2023Q2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</si>
  <si>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</si>
  <si>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</si>
  <si>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</si>
  <si>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</si>
  <si>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</si>
  <si>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</si>
  <si>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</si>
  <si>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</si>
  <si>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</si>
  <si>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</si>
  <si>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2023Q2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</si>
  <si>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</si>
  <si>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</si>
  <si>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</si>
  <si>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</si>
  <si>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</si>
  <si>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</si>
  <si>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2023Q2</t>
  </si>
  <si>
    <t>Table: Gross claims paid (liquidated) (000mkd) / 2023Q2</t>
  </si>
  <si>
    <t>Table: Number of claims liquidated / 2023Q2</t>
  </si>
  <si>
    <t>Table: Claim structutre by insz / 2023Q2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</si>
  <si>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</si>
  <si>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</si>
  <si>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</si>
  <si>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</si>
  <si>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</si>
  <si>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</si>
  <si>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</si>
  <si>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</si>
  <si>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</si>
  <si>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</si>
  <si>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</si>
  <si>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2023Q2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</si>
  <si>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</si>
  <si>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</si>
  <si>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</si>
  <si>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</si>
  <si>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2023Q2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</si>
  <si>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</si>
  <si>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</si>
  <si>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</si>
  <si>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</si>
  <si>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</si>
  <si>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</si>
  <si>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</si>
  <si>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</si>
  <si>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</si>
  <si>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</si>
  <si>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2023Q2</t>
  </si>
  <si>
    <t>Table: Capital and Solvency Margin / 2023Q2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</si>
  <si>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</si>
  <si>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</si>
  <si>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</si>
  <si>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</si>
  <si>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Required solvency margin</t>
  </si>
  <si>
    <t>INSURANCE</t>
  </si>
  <si>
    <t>SUPERVISION</t>
  </si>
  <si>
    <t>AGENCY</t>
  </si>
  <si>
    <t>R e p u b l i c  o f  N o r t h  M a c e d o n i a</t>
  </si>
  <si>
    <t>Skopje, 2023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</si>
  <si>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1.1-30.6.2023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</si>
  <si>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101/19, 31/20 and 173/22). The management is responsible for fair presentation and accurate data. 
Exchange rate on 30.6.2023: 1 EUR =  61.6320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</si>
</sst>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3" fillId="2" borderId="58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2" fillId="0" borderId="0" xfId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49" fontId="3" fillId="3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/>
    </xf>
    <xf numFmtId="3" fontId="4" fillId="4" borderId="11" xfId="0" applyNumberFormat="1" applyFont="1" applyFill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4" borderId="14" xfId="0" applyNumberFormat="1" applyFont="1" applyFill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4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49" fontId="6" fillId="3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7" fillId="4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right" vertical="center"/>
    </xf>
    <xf numFmtId="0" fontId="4" fillId="4" borderId="23" xfId="0" applyFont="1" applyFill="1" applyBorder="1" applyAlignment="1">
      <alignment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3" fontId="4" fillId="4" borderId="25" xfId="0" applyNumberFormat="1" applyFont="1" applyFill="1" applyBorder="1" applyAlignment="1">
      <alignment horizontal="right" vertical="center"/>
    </xf>
    <xf numFmtId="3" fontId="4" fillId="4" borderId="26" xfId="0" applyNumberFormat="1" applyFont="1" applyFill="1" applyBorder="1" applyAlignment="1">
      <alignment horizontal="right" vertical="center"/>
    </xf>
    <xf numFmtId="3" fontId="4" fillId="2" borderId="27" xfId="0" applyNumberFormat="1" applyFont="1" applyFill="1" applyBorder="1" applyAlignment="1">
      <alignment horizontal="right" vertical="center"/>
    </xf>
    <xf numFmtId="0" fontId="3" fillId="0" borderId="28" xfId="0" applyFont="1" applyBorder="1" applyAlignment="1">
      <alignment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49" fontId="6" fillId="3" borderId="9" xfId="0" quotePrefix="1" applyNumberFormat="1" applyFont="1" applyFill="1" applyBorder="1" applyAlignment="1">
      <alignment horizontal="center" vertical="center" wrapText="1"/>
    </xf>
    <xf numFmtId="49" fontId="3" fillId="3" borderId="9" xfId="0" quotePrefix="1" applyNumberFormat="1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vertical="center"/>
    </xf>
    <xf numFmtId="49" fontId="4" fillId="4" borderId="31" xfId="0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49" fontId="4" fillId="2" borderId="33" xfId="0" applyNumberFormat="1" applyFont="1" applyFill="1" applyBorder="1" applyAlignment="1">
      <alignment horizontal="center" vertical="center"/>
    </xf>
    <xf numFmtId="3" fontId="4" fillId="2" borderId="34" xfId="0" applyNumberFormat="1" applyFont="1" applyFill="1" applyBorder="1" applyAlignment="1">
      <alignment horizontal="right" vertical="center"/>
    </xf>
    <xf numFmtId="3" fontId="4" fillId="2" borderId="35" xfId="0" applyNumberFormat="1" applyFont="1" applyFill="1" applyBorder="1" applyAlignment="1">
      <alignment horizontal="right" vertical="center"/>
    </xf>
    <xf numFmtId="0" fontId="5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1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3" fontId="9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/>
    </xf>
    <xf numFmtId="3" fontId="11" fillId="0" borderId="0" xfId="1" applyNumberFormat="1" applyFont="1" applyAlignment="1">
      <alignment vertical="center" wrapText="1"/>
    </xf>
    <xf numFmtId="3" fontId="12" fillId="0" borderId="0" xfId="1" applyNumberFormat="1" applyFont="1" applyAlignment="1">
      <alignment horizontal="center" vertical="center" wrapText="1"/>
    </xf>
    <xf numFmtId="3" fontId="3" fillId="0" borderId="0" xfId="1" quotePrefix="1" applyNumberFormat="1" applyFont="1" applyAlignment="1">
      <alignment horizontal="right" vertical="top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3" fontId="8" fillId="5" borderId="47" xfId="1" applyNumberFormat="1" applyFont="1" applyFill="1" applyBorder="1" applyAlignment="1">
      <alignment horizontal="center" vertical="center"/>
    </xf>
    <xf numFmtId="3" fontId="14" fillId="5" borderId="26" xfId="1" applyNumberFormat="1" applyFont="1" applyFill="1" applyBorder="1" applyAlignment="1">
      <alignment vertical="center" wrapText="1"/>
    </xf>
    <xf numFmtId="3" fontId="4" fillId="5" borderId="26" xfId="1" applyNumberFormat="1" applyFont="1" applyFill="1" applyBorder="1" applyAlignment="1">
      <alignment horizontal="center" wrapText="1"/>
    </xf>
    <xf numFmtId="3" fontId="4" fillId="5" borderId="48" xfId="1" applyNumberFormat="1" applyFont="1" applyFill="1" applyBorder="1" applyAlignment="1">
      <alignment horizontal="center" wrapText="1"/>
    </xf>
    <xf numFmtId="0" fontId="15" fillId="4" borderId="47" xfId="1" applyFont="1" applyFill="1" applyBorder="1" applyAlignment="1">
      <alignment horizontal="left" vertical="center"/>
    </xf>
    <xf numFmtId="3" fontId="4" fillId="5" borderId="26" xfId="1" applyNumberFormat="1" applyFont="1" applyFill="1" applyBorder="1" applyAlignment="1">
      <alignment horizontal="center" vertical="center" wrapText="1"/>
    </xf>
    <xf numFmtId="3" fontId="4" fillId="4" borderId="26" xfId="1" applyNumberFormat="1" applyFont="1" applyFill="1" applyBorder="1" applyAlignment="1">
      <alignment vertical="center" wrapText="1"/>
    </xf>
    <xf numFmtId="3" fontId="4" fillId="4" borderId="48" xfId="1" applyNumberFormat="1" applyFont="1" applyFill="1" applyBorder="1" applyAlignment="1">
      <alignment vertical="center" wrapText="1"/>
    </xf>
    <xf numFmtId="0" fontId="16" fillId="0" borderId="47" xfId="1" applyFont="1" applyBorder="1" applyAlignment="1">
      <alignment horizontal="left" vertical="center"/>
    </xf>
    <xf numFmtId="3" fontId="3" fillId="0" borderId="26" xfId="1" applyNumberFormat="1" applyFont="1" applyBorder="1" applyAlignment="1">
      <alignment vertical="center" wrapText="1"/>
    </xf>
    <xf numFmtId="3" fontId="3" fillId="0" borderId="48" xfId="1" applyNumberFormat="1" applyFont="1" applyBorder="1" applyAlignment="1">
      <alignment vertical="center" wrapText="1"/>
    </xf>
    <xf numFmtId="3" fontId="4" fillId="5" borderId="43" xfId="1" applyNumberFormat="1" applyFont="1" applyFill="1" applyBorder="1" applyAlignment="1">
      <alignment horizontal="center" vertical="center" wrapText="1"/>
    </xf>
    <xf numFmtId="3" fontId="4" fillId="4" borderId="43" xfId="1" applyNumberFormat="1" applyFont="1" applyFill="1" applyBorder="1" applyAlignment="1">
      <alignment vertical="center" wrapText="1"/>
    </xf>
    <xf numFmtId="3" fontId="4" fillId="4" borderId="49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3" fontId="8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 wrapText="1"/>
    </xf>
    <xf numFmtId="3" fontId="1" fillId="0" borderId="47" xfId="1" applyNumberFormat="1" applyFont="1" applyBorder="1" applyAlignment="1">
      <alignment horizontal="left" vertical="center" wrapText="1"/>
    </xf>
    <xf numFmtId="3" fontId="1" fillId="0" borderId="26" xfId="1" applyNumberFormat="1" applyFont="1" applyBorder="1" applyAlignment="1">
      <alignment vertical="center" wrapText="1"/>
    </xf>
    <xf numFmtId="3" fontId="1" fillId="0" borderId="48" xfId="1" applyNumberFormat="1" applyFont="1" applyBorder="1" applyAlignment="1">
      <alignment vertical="center" wrapText="1"/>
    </xf>
    <xf numFmtId="0" fontId="15" fillId="4" borderId="50" xfId="1" applyFont="1" applyFill="1" applyBorder="1" applyAlignment="1">
      <alignment horizontal="left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  <xf numFmtId="164" fontId="3" fillId="0" borderId="48" xfId="1" applyNumberFormat="1" applyFont="1" applyBorder="1" applyAlignment="1">
      <alignment vertical="center" wrapText="1"/>
    </xf>
    <xf numFmtId="164" fontId="4" fillId="4" borderId="48" xfId="1" applyNumberFormat="1" applyFont="1" applyFill="1" applyBorder="1" applyAlignment="1">
      <alignment vertical="center" wrapText="1"/>
    </xf>
    <xf numFmtId="164" fontId="4" fillId="4" borderId="49" xfId="1" applyNumberFormat="1" applyFont="1" applyFill="1" applyBorder="1" applyAlignment="1">
      <alignment vertical="center" wrapText="1"/>
    </xf>
    <xf numFmtId="0" fontId="18" fillId="0" borderId="0" xfId="0" quotePrefix="1" applyFont="1" applyAlignment="1">
      <alignment horizontal="right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3" fontId="4" fillId="6" borderId="26" xfId="1" applyNumberFormat="1" applyFont="1" applyFill="1" applyBorder="1" applyAlignment="1">
      <alignment horizontal="center" wrapText="1"/>
    </xf>
    <xf numFmtId="3" fontId="4" fillId="6" borderId="26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3" fillId="2" borderId="48" xfId="1" applyNumberFormat="1" applyFont="1" applyFill="1" applyBorder="1" applyAlignment="1">
      <alignment vertical="center" wrapText="1"/>
    </xf>
    <xf numFmtId="3" fontId="4" fillId="6" borderId="43" xfId="1" applyNumberFormat="1" applyFont="1" applyFill="1" applyBorder="1" applyAlignment="1">
      <alignment vertical="center" wrapText="1"/>
    </xf>
    <xf numFmtId="3" fontId="4" fillId="2" borderId="49" xfId="1" applyNumberFormat="1" applyFont="1" applyFill="1" applyBorder="1" applyAlignment="1">
      <alignment vertical="center" wrapText="1"/>
    </xf>
    <xf numFmtId="0" fontId="2" fillId="0" borderId="0" xfId="0" quotePrefix="1" applyFont="1" applyAlignment="1">
      <alignment horizontal="right"/>
    </xf>
    <xf numFmtId="0" fontId="15" fillId="4" borderId="47" xfId="1" applyFont="1" applyFill="1" applyBorder="1" applyAlignment="1">
      <alignment horizontal="left" vertical="center" wrapText="1"/>
    </xf>
    <xf numFmtId="0" fontId="15" fillId="4" borderId="50" xfId="1" applyFont="1" applyFill="1" applyBorder="1" applyAlignment="1">
      <alignment horizontal="left" vertical="center" wrapText="1"/>
    </xf>
    <xf numFmtId="3" fontId="3" fillId="0" borderId="43" xfId="1" applyNumberFormat="1" applyFont="1" applyBorder="1" applyAlignment="1">
      <alignment vertical="center" wrapText="1"/>
    </xf>
    <xf numFmtId="0" fontId="2" fillId="3" borderId="59" xfId="2" applyFill="1" applyBorder="1"/>
    <xf numFmtId="0" fontId="2" fillId="3" borderId="60" xfId="2" applyFill="1" applyBorder="1"/>
    <xf numFmtId="0" fontId="2" fillId="3" borderId="61" xfId="2" applyFill="1" applyBorder="1"/>
    <xf numFmtId="0" fontId="2" fillId="0" borderId="0" xfId="2"/>
    <xf numFmtId="0" fontId="2" fillId="3" borderId="62" xfId="2" applyFill="1" applyBorder="1"/>
    <xf numFmtId="0" fontId="2" fillId="3" borderId="0" xfId="2" applyFill="1"/>
    <xf numFmtId="0" fontId="2" fillId="3" borderId="63" xfId="2" applyFill="1" applyBorder="1"/>
    <xf numFmtId="0" fontId="21" fillId="3" borderId="0" xfId="2" applyFont="1" applyFill="1"/>
    <xf numFmtId="0" fontId="22" fillId="3" borderId="0" xfId="2" applyFont="1" applyFill="1"/>
    <xf numFmtId="0" fontId="23" fillId="3" borderId="62" xfId="2" applyFont="1" applyFill="1" applyBorder="1" applyAlignment="1">
      <alignment horizontal="center" vertical="center" wrapText="1"/>
    </xf>
    <xf numFmtId="0" fontId="23" fillId="3" borderId="0" xfId="2" applyFont="1" applyFill="1" applyAlignment="1">
      <alignment horizontal="center" vertical="center" wrapText="1"/>
    </xf>
    <xf numFmtId="0" fontId="23" fillId="3" borderId="63" xfId="2" applyFont="1" applyFill="1" applyBorder="1" applyAlignment="1">
      <alignment horizontal="center" vertical="center" wrapText="1"/>
    </xf>
    <xf numFmtId="0" fontId="24" fillId="3" borderId="62" xfId="2" applyFont="1" applyFill="1" applyBorder="1" applyAlignment="1">
      <alignment vertical="center" wrapText="1"/>
    </xf>
    <xf numFmtId="0" fontId="24" fillId="3" borderId="0" xfId="2" applyFont="1" applyFill="1" applyAlignment="1">
      <alignment vertical="center" wrapText="1"/>
    </xf>
    <xf numFmtId="0" fontId="24" fillId="3" borderId="63" xfId="2" applyFont="1" applyFill="1" applyBorder="1" applyAlignment="1">
      <alignment vertical="center" wrapText="1"/>
    </xf>
    <xf numFmtId="0" fontId="25" fillId="3" borderId="62" xfId="2" applyFont="1" applyFill="1" applyBorder="1" applyAlignment="1">
      <alignment horizontal="center" vertical="center" wrapText="1"/>
    </xf>
    <xf numFmtId="0" fontId="25" fillId="3" borderId="0" xfId="2" applyFont="1" applyFill="1" applyAlignment="1">
      <alignment horizontal="center" vertical="center" wrapText="1"/>
    </xf>
    <xf numFmtId="0" fontId="25" fillId="3" borderId="63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/>
    </xf>
    <xf numFmtId="0" fontId="27" fillId="3" borderId="0" xfId="2" applyFont="1" applyFill="1" applyAlignment="1">
      <alignment horizontal="center"/>
    </xf>
    <xf numFmtId="0" fontId="2" fillId="3" borderId="64" xfId="2" applyFill="1" applyBorder="1"/>
    <xf numFmtId="0" fontId="2" fillId="3" borderId="65" xfId="2" applyFill="1" applyBorder="1"/>
    <xf numFmtId="0" fontId="2" fillId="3" borderId="66" xfId="2" applyFill="1" applyBorder="1"/>
    <xf numFmtId="0" fontId="2" fillId="0" borderId="0" xfId="2" applyAlignment="1">
      <alignment horizontal="justify" vertical="top" wrapText="1"/>
    </xf>
  </cellXfs>
  <cellStyles count="3">
    <cellStyle name="Normal" xfId="0" builtinId="0"/>
    <cellStyle name="Normal 2" xfId="2" xr:uid="{DFB98C01-537B-44E9-9CF7-DB1B52DFF50E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 - non-life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1'!$C$45:$M$45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xVal>
          <c:yVal>
            <c:numRef>
              <c:f>'Table 1'!$C$46:$M$46</c:f>
              <c:numCache>
                <c:formatCode>0.00%</c:formatCode>
                <c:ptCount val="11"/>
                <c:pt idx="0">
                  <c:v>0.10221584801570122</c:v>
                </c:pt>
                <c:pt idx="1">
                  <c:v>0.12546999766488756</c:v>
                </c:pt>
                <c:pt idx="2">
                  <c:v>0.10247107001541945</c:v>
                </c:pt>
                <c:pt idx="3">
                  <c:v>9.1990242703738553E-2</c:v>
                </c:pt>
                <c:pt idx="4">
                  <c:v>8.7315032398880943E-2</c:v>
                </c:pt>
                <c:pt idx="5">
                  <c:v>0.13061576850608769</c:v>
                </c:pt>
                <c:pt idx="6">
                  <c:v>3.4873103042786596E-2</c:v>
                </c:pt>
                <c:pt idx="7">
                  <c:v>0.10789023556331211</c:v>
                </c:pt>
                <c:pt idx="8">
                  <c:v>5.9215685265440528E-2</c:v>
                </c:pt>
                <c:pt idx="9">
                  <c:v>6.8432464109707825E-2</c:v>
                </c:pt>
                <c:pt idx="10">
                  <c:v>8.9510552714037503E-2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0179390"/>
        <c:axId val="-914203479"/>
      </c:scatterChart>
      <c:valAx>
        <c:axId val="33017939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914203479"/>
        <c:crosses val="autoZero"/>
        <c:crossBetween val="midCat"/>
        <c:majorUnit val="1"/>
      </c:valAx>
      <c:valAx>
        <c:axId val="-91420347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017939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 - 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1'!$O$45:$S$45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xVal>
          <c:yVal>
            <c:numRef>
              <c:f>'Table 1'!$O$46:$S$46</c:f>
              <c:numCache>
                <c:formatCode>0.00%</c:formatCode>
                <c:ptCount val="5"/>
                <c:pt idx="0">
                  <c:v>0.29798087567095843</c:v>
                </c:pt>
                <c:pt idx="1">
                  <c:v>0.20244893835500113</c:v>
                </c:pt>
                <c:pt idx="2">
                  <c:v>0.20274593244386072</c:v>
                </c:pt>
                <c:pt idx="3">
                  <c:v>0.11678574010317279</c:v>
                </c:pt>
                <c:pt idx="4">
                  <c:v>0.18003851342700694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EEA-4150-8549-9A5211102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0179390"/>
        <c:axId val="-914203479"/>
      </c:scatterChart>
      <c:valAx>
        <c:axId val="33017939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914203479"/>
        <c:crosses val="autoZero"/>
        <c:crossBetween val="midCat"/>
        <c:majorUnit val="1"/>
      </c:valAx>
      <c:valAx>
        <c:axId val="-91420347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017939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, non-life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4'!$C$45:$M$45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xVal>
          <c:yVal>
            <c:numRef>
              <c:f>'Table 4'!$C$46:$M$46</c:f>
              <c:numCache>
                <c:formatCode>0.00%</c:formatCode>
                <c:ptCount val="11"/>
                <c:pt idx="0">
                  <c:v>4.6402587090934762E-2</c:v>
                </c:pt>
                <c:pt idx="1">
                  <c:v>0.12056964149716082</c:v>
                </c:pt>
                <c:pt idx="2">
                  <c:v>0.13094138535293559</c:v>
                </c:pt>
                <c:pt idx="3">
                  <c:v>6.9597514763039048E-2</c:v>
                </c:pt>
                <c:pt idx="4">
                  <c:v>9.2901240998076354E-2</c:v>
                </c:pt>
                <c:pt idx="5">
                  <c:v>0.11597000863443914</c:v>
                </c:pt>
                <c:pt idx="6">
                  <c:v>5.9601936151447599E-2</c:v>
                </c:pt>
                <c:pt idx="7">
                  <c:v>0.10247898683074416</c:v>
                </c:pt>
                <c:pt idx="8">
                  <c:v>7.3837186422865297E-2</c:v>
                </c:pt>
                <c:pt idx="9">
                  <c:v>6.6206240407786277E-2</c:v>
                </c:pt>
                <c:pt idx="10">
                  <c:v>0.12149327185057096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62486491"/>
        <c:axId val="-295784251"/>
      </c:scatterChart>
      <c:valAx>
        <c:axId val="-2624864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95784251"/>
        <c:crosses val="autoZero"/>
        <c:crossBetween val="midCat"/>
        <c:majorUnit val="1"/>
      </c:valAx>
      <c:valAx>
        <c:axId val="-295784251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62486491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, 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4'!$O$45:$S$45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xVal>
          <c:yVal>
            <c:numRef>
              <c:f>'Table 4'!$O$46:$S$46</c:f>
              <c:numCache>
                <c:formatCode>0.00%</c:formatCode>
                <c:ptCount val="5"/>
                <c:pt idx="0">
                  <c:v>6.9670050761421326E-2</c:v>
                </c:pt>
                <c:pt idx="1">
                  <c:v>1.802030456852792E-2</c:v>
                </c:pt>
                <c:pt idx="2">
                  <c:v>4.5279187817258884E-2</c:v>
                </c:pt>
                <c:pt idx="3">
                  <c:v>0.14984771573604061</c:v>
                </c:pt>
                <c:pt idx="4">
                  <c:v>0.71718274111675129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2F-49CD-B2F7-8FAD6CBA73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62486491"/>
        <c:axId val="-295784251"/>
      </c:scatterChart>
      <c:valAx>
        <c:axId val="-2624864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95784251"/>
        <c:crosses val="autoZero"/>
        <c:crossBetween val="midCat"/>
        <c:majorUnit val="1"/>
      </c:valAx>
      <c:valAx>
        <c:axId val="-295784251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62486491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, non-life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5'!$C$45:$M$45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xVal>
          <c:yVal>
            <c:numRef>
              <c:f>'Table 5'!$C$46:$M$46</c:f>
              <c:numCache>
                <c:formatCode>0.00%</c:formatCode>
                <c:ptCount val="11"/>
                <c:pt idx="0">
                  <c:v>8.9178423643487534E-2</c:v>
                </c:pt>
                <c:pt idx="1">
                  <c:v>0.1132250558466968</c:v>
                </c:pt>
                <c:pt idx="2">
                  <c:v>0.1035362246787441</c:v>
                </c:pt>
                <c:pt idx="3">
                  <c:v>7.3011629303070424E-2</c:v>
                </c:pt>
                <c:pt idx="4">
                  <c:v>8.1775459921434146E-2</c:v>
                </c:pt>
                <c:pt idx="5">
                  <c:v>8.7338991563386217E-2</c:v>
                </c:pt>
                <c:pt idx="6">
                  <c:v>8.4061327367333447E-2</c:v>
                </c:pt>
                <c:pt idx="7">
                  <c:v>0.1001410329905589</c:v>
                </c:pt>
                <c:pt idx="8">
                  <c:v>5.3046329506502905E-2</c:v>
                </c:pt>
                <c:pt idx="9">
                  <c:v>8.3067416813364645E-2</c:v>
                </c:pt>
                <c:pt idx="10">
                  <c:v>0.13161810836542087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2015450"/>
        <c:axId val="1171449662"/>
      </c:scatterChart>
      <c:valAx>
        <c:axId val="131201545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1449662"/>
        <c:crosses val="autoZero"/>
        <c:crossBetween val="midCat"/>
        <c:majorUnit val="1"/>
      </c:valAx>
      <c:valAx>
        <c:axId val="117144966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1201545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, 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5'!$O$45:$S$45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xVal>
          <c:yVal>
            <c:numRef>
              <c:f>'Table 5'!$O$46:$S$46</c:f>
              <c:numCache>
                <c:formatCode>0.00%</c:formatCode>
                <c:ptCount val="5"/>
                <c:pt idx="0">
                  <c:v>0.41136876021350566</c:v>
                </c:pt>
                <c:pt idx="1">
                  <c:v>0.23349752098253346</c:v>
                </c:pt>
                <c:pt idx="2">
                  <c:v>0.12307824066144167</c:v>
                </c:pt>
                <c:pt idx="3">
                  <c:v>4.7159198751926965E-2</c:v>
                </c:pt>
                <c:pt idx="4">
                  <c:v>0.18489627939059222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61-46F6-A18D-77210565A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2015450"/>
        <c:axId val="1171449662"/>
      </c:scatterChart>
      <c:valAx>
        <c:axId val="131201545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1449662"/>
        <c:crosses val="autoZero"/>
        <c:crossBetween val="midCat"/>
        <c:majorUnit val="1"/>
      </c:valAx>
      <c:valAx>
        <c:axId val="117144966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1201545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, non-life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6'!$C$45:$M$45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xVal>
          <c:yVal>
            <c:numRef>
              <c:f>'Table 6'!$C$46:$M$46</c:f>
              <c:numCache>
                <c:formatCode>0.00%</c:formatCode>
                <c:ptCount val="11"/>
                <c:pt idx="0">
                  <c:v>9.6544833902256266E-2</c:v>
                </c:pt>
                <c:pt idx="1">
                  <c:v>0.14683207060194822</c:v>
                </c:pt>
                <c:pt idx="2">
                  <c:v>9.0433769045042051E-2</c:v>
                </c:pt>
                <c:pt idx="3">
                  <c:v>4.9371409541253852E-2</c:v>
                </c:pt>
                <c:pt idx="4">
                  <c:v>5.5465822995587381E-2</c:v>
                </c:pt>
                <c:pt idx="5">
                  <c:v>0.14167013570893347</c:v>
                </c:pt>
                <c:pt idx="6">
                  <c:v>2.3278661227208394E-2</c:v>
                </c:pt>
                <c:pt idx="7">
                  <c:v>7.5913745733078006E-2</c:v>
                </c:pt>
                <c:pt idx="8">
                  <c:v>3.178752809924236E-2</c:v>
                </c:pt>
                <c:pt idx="9">
                  <c:v>8.1991507784530848E-2</c:v>
                </c:pt>
                <c:pt idx="10">
                  <c:v>0.20671051536091917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14084387"/>
        <c:axId val="839388738"/>
      </c:scatterChart>
      <c:valAx>
        <c:axId val="-1140843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9388738"/>
        <c:crosses val="autoZero"/>
        <c:crossBetween val="midCat"/>
        <c:majorUnit val="1"/>
      </c:valAx>
      <c:valAx>
        <c:axId val="83938873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14084387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  <a:r>
              <a:rPr lang="en-US"/>
              <a:t>, life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6'!$O$45:$S$45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xVal>
          <c:yVal>
            <c:numRef>
              <c:f>'Table 6'!$O$46:$S$46</c:f>
              <c:numCache>
                <c:formatCode>0.00%</c:formatCode>
                <c:ptCount val="5"/>
                <c:pt idx="0">
                  <c:v>0.50855949895615871</c:v>
                </c:pt>
                <c:pt idx="1">
                  <c:v>0.20083507306889353</c:v>
                </c:pt>
                <c:pt idx="2">
                  <c:v>0.12609603340292275</c:v>
                </c:pt>
                <c:pt idx="3">
                  <c:v>7.390396659707725E-2</c:v>
                </c:pt>
                <c:pt idx="4">
                  <c:v>9.0605427974947805E-2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A7-4537-829A-581B2AFA9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14084387"/>
        <c:axId val="839388738"/>
      </c:scatterChart>
      <c:valAx>
        <c:axId val="-1140843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9388738"/>
        <c:crosses val="autoZero"/>
        <c:crossBetween val="midCat"/>
        <c:majorUnit val="1"/>
      </c:valAx>
      <c:valAx>
        <c:axId val="83938873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14084387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12'!$A$5</c:f>
              <c:strCache>
                <c:ptCount val="1"/>
                <c:pt idx="0">
                  <c:v>Total capital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cat>
          <c:val>
            <c:numRef>
              <c:f>'Table 12'!$B$5:$L$5</c:f>
              <c:numCache>
                <c:formatCode>#,##0</c:formatCode>
                <c:ptCount val="11"/>
                <c:pt idx="0">
                  <c:v>1366078</c:v>
                </c:pt>
                <c:pt idx="1">
                  <c:v>707718</c:v>
                </c:pt>
                <c:pt idx="2">
                  <c:v>426044</c:v>
                </c:pt>
                <c:pt idx="3">
                  <c:v>374505</c:v>
                </c:pt>
                <c:pt idx="4">
                  <c:v>403845</c:v>
                </c:pt>
                <c:pt idx="5">
                  <c:v>625597</c:v>
                </c:pt>
                <c:pt idx="6">
                  <c:v>247943</c:v>
                </c:pt>
                <c:pt idx="7">
                  <c:v>385373</c:v>
                </c:pt>
                <c:pt idx="8">
                  <c:v>556801</c:v>
                </c:pt>
                <c:pt idx="9">
                  <c:v>365580</c:v>
                </c:pt>
                <c:pt idx="10">
                  <c:v>384545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tx>
            <c:strRef>
              <c:f>'Table 12'!$A$6</c:f>
              <c:strCache>
                <c:ptCount val="1"/>
                <c:pt idx="0">
                  <c:v>Required solvency margin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cat>
          <c:val>
            <c:numRef>
              <c:f>'Table 12'!$B$6:$L$6</c:f>
              <c:numCache>
                <c:formatCode>#,##0</c:formatCode>
                <c:ptCount val="11"/>
                <c:pt idx="0">
                  <c:v>129372</c:v>
                </c:pt>
                <c:pt idx="1">
                  <c:v>197938</c:v>
                </c:pt>
                <c:pt idx="2">
                  <c:v>183694</c:v>
                </c:pt>
                <c:pt idx="3">
                  <c:v>168612</c:v>
                </c:pt>
                <c:pt idx="4">
                  <c:v>94247</c:v>
                </c:pt>
                <c:pt idx="5">
                  <c:v>217470</c:v>
                </c:pt>
                <c:pt idx="6">
                  <c:v>38725</c:v>
                </c:pt>
                <c:pt idx="7">
                  <c:v>202346</c:v>
                </c:pt>
                <c:pt idx="8">
                  <c:v>121930</c:v>
                </c:pt>
                <c:pt idx="9">
                  <c:v>122272</c:v>
                </c:pt>
                <c:pt idx="10">
                  <c:v>117910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26550503"/>
        <c:axId val="760334096"/>
      </c:barChart>
      <c:catAx>
        <c:axId val="-226550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760334096"/>
        <c:crosses val="autoZero"/>
        <c:auto val="0"/>
        <c:lblAlgn val="ctr"/>
        <c:lblOffset val="100"/>
        <c:noMultiLvlLbl val="0"/>
      </c:catAx>
      <c:valAx>
        <c:axId val="76033409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26550503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12'!$A$5</c:f>
              <c:strCache>
                <c:ptCount val="1"/>
                <c:pt idx="0">
                  <c:v>Total capital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</c:v>
                </c:pt>
              </c:strCache>
            </c:strRef>
          </c:cat>
          <c:val>
            <c:numRef>
              <c:f>'Table 12'!$N$5:$S$5</c:f>
              <c:numCache>
                <c:formatCode>#,##0</c:formatCode>
                <c:ptCount val="6"/>
                <c:pt idx="0">
                  <c:v>626579</c:v>
                </c:pt>
                <c:pt idx="1">
                  <c:v>640778</c:v>
                </c:pt>
                <c:pt idx="2">
                  <c:v>277771</c:v>
                </c:pt>
                <c:pt idx="3">
                  <c:v>239010</c:v>
                </c:pt>
                <c:pt idx="4">
                  <c:v>296138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tx>
            <c:strRef>
              <c:f>'Table 12'!$A$6</c:f>
              <c:strCache>
                <c:ptCount val="1"/>
                <c:pt idx="0">
                  <c:v>Required solvency margin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</c:v>
                </c:pt>
              </c:strCache>
            </c:strRef>
          </c:cat>
          <c:val>
            <c:numRef>
              <c:f>'Table 12'!$N$6:$S$6</c:f>
              <c:numCache>
                <c:formatCode>#,##0</c:formatCode>
                <c:ptCount val="6"/>
                <c:pt idx="0">
                  <c:v>225201</c:v>
                </c:pt>
                <c:pt idx="1">
                  <c:v>157135</c:v>
                </c:pt>
                <c:pt idx="2">
                  <c:v>78725</c:v>
                </c:pt>
                <c:pt idx="3">
                  <c:v>72953</c:v>
                </c:pt>
                <c:pt idx="4">
                  <c:v>45690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61796703"/>
        <c:axId val="-702961952"/>
      </c:barChart>
      <c:catAx>
        <c:axId val="-10617967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702961952"/>
        <c:crosses val="autoZero"/>
        <c:auto val="0"/>
        <c:lblAlgn val="ctr"/>
        <c:lblOffset val="100"/>
        <c:noMultiLvlLbl val="0"/>
      </c:catAx>
      <c:valAx>
        <c:axId val="-70296195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061796703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68B841C-FB0E-4D53-A450-D3169319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546962D7-1A8D-40A0-B7BE-DB03E85F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920749</xdr:colOff>
      <xdr:row>49</xdr:row>
      <xdr:rowOff>69436</xdr:rowOff>
    </xdr:from>
    <xdr:to>
      <xdr:col>12</xdr:col>
      <xdr:colOff>910167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</xdr:colOff>
      <xdr:row>49</xdr:row>
      <xdr:rowOff>74081</xdr:rowOff>
    </xdr:from>
    <xdr:to>
      <xdr:col>22</xdr:col>
      <xdr:colOff>105835</xdr:colOff>
      <xdr:row>69</xdr:row>
      <xdr:rowOff>125709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FB55B4-FD33-4108-886B-300D05C11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899583</xdr:colOff>
      <xdr:row>49</xdr:row>
      <xdr:rowOff>69436</xdr:rowOff>
    </xdr:from>
    <xdr:to>
      <xdr:col>13</xdr:col>
      <xdr:colOff>21168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49</xdr:row>
      <xdr:rowOff>0</xdr:rowOff>
    </xdr:from>
    <xdr:to>
      <xdr:col>21</xdr:col>
      <xdr:colOff>867834</xdr:colOff>
      <xdr:row>69</xdr:row>
      <xdr:rowOff>51628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FDF4E5-A6F0-402C-8CE3-319CFAA7C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3249083</xdr:colOff>
      <xdr:row>49</xdr:row>
      <xdr:rowOff>69436</xdr:rowOff>
    </xdr:from>
    <xdr:to>
      <xdr:col>13</xdr:col>
      <xdr:colOff>0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49</xdr:row>
      <xdr:rowOff>74081</xdr:rowOff>
    </xdr:from>
    <xdr:to>
      <xdr:col>21</xdr:col>
      <xdr:colOff>867834</xdr:colOff>
      <xdr:row>69</xdr:row>
      <xdr:rowOff>125709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AB124EF-300B-4069-AED5-C70792537A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3270250</xdr:colOff>
      <xdr:row>49</xdr:row>
      <xdr:rowOff>69436</xdr:rowOff>
    </xdr:from>
    <xdr:to>
      <xdr:col>13</xdr:col>
      <xdr:colOff>0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920750</xdr:colOff>
      <xdr:row>49</xdr:row>
      <xdr:rowOff>52917</xdr:rowOff>
    </xdr:from>
    <xdr:to>
      <xdr:col>21</xdr:col>
      <xdr:colOff>539749</xdr:colOff>
      <xdr:row>69</xdr:row>
      <xdr:rowOff>104545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E0F8EF-A62C-4130-B56B-81B0F6230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6FB38-817B-4117-8402-0B6EC3B9404A}">
  <sheetPr>
    <pageSetUpPr fitToPage="1"/>
  </sheetPr>
  <dimension ref="A1:K48"/>
  <sheetViews>
    <sheetView showGridLines="0" tabSelected="1" topLeftCell="A3" zoomScale="70" zoomScaleNormal="70" workbookViewId="0">
      <selection activeCell="A49" sqref="A49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150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151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152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153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155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154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156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391F-9729-41FD-9816-A0C74ED7C369}">
  <dimension ref="A1:W59"/>
  <sheetViews>
    <sheetView showGridLines="0" zoomScale="90" zoomScaleNormal="90" workbookViewId="0">
      <selection activeCell="E26" sqref="E2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3" width="9.140625" style="15" customWidth="1"/>
    <col min="24" max="16384" width="9.140625" style="15"/>
  </cols>
  <sheetData>
    <row r="1" spans="1:23" s="18" customFormat="1" ht="14.25" customHeight="1" x14ac:dyDescent="0.25">
      <c r="A1" s="19"/>
    </row>
    <row r="2" spans="1:23" s="17" customFormat="1" ht="14.25" customHeight="1" x14ac:dyDescent="0.25">
      <c r="A2" s="20" t="s">
        <v>0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3" t="s">
        <v>20</v>
      </c>
      <c r="V4" s="24" t="s">
        <v>21</v>
      </c>
    </row>
    <row r="5" spans="1:23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7">
        <v>106</v>
      </c>
      <c r="U5" s="28">
        <v>200</v>
      </c>
      <c r="V5" s="29">
        <v>300</v>
      </c>
    </row>
    <row r="6" spans="1:23" s="18" customFormat="1" ht="14.25" customHeight="1" x14ac:dyDescent="0.25">
      <c r="A6" s="30" t="s">
        <v>22</v>
      </c>
      <c r="B6" s="31" t="s">
        <v>23</v>
      </c>
      <c r="C6" s="32">
        <v>34012</v>
      </c>
      <c r="D6" s="32">
        <v>92015</v>
      </c>
      <c r="E6" s="32">
        <v>41083</v>
      </c>
      <c r="F6" s="32">
        <v>14622</v>
      </c>
      <c r="G6" s="32">
        <v>23546</v>
      </c>
      <c r="H6" s="32">
        <v>55794</v>
      </c>
      <c r="I6" s="32">
        <v>9457</v>
      </c>
      <c r="J6" s="32">
        <v>35113</v>
      </c>
      <c r="K6" s="32">
        <v>23015</v>
      </c>
      <c r="L6" s="32">
        <v>27388</v>
      </c>
      <c r="M6" s="32">
        <v>59719</v>
      </c>
      <c r="N6" s="33">
        <f t="shared" ref="N6:N41" si="0">SUM(C6:M6)</f>
        <v>415764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4">
        <v>0</v>
      </c>
      <c r="U6" s="33">
        <f t="shared" ref="U6:U41" si="1">SUM(O6:T6)</f>
        <v>0</v>
      </c>
      <c r="V6" s="35">
        <f t="shared" ref="V6:V41" si="2">N6+U6</f>
        <v>415764</v>
      </c>
    </row>
    <row r="7" spans="1:23" s="18" customFormat="1" ht="14.25" customHeight="1" x14ac:dyDescent="0.25">
      <c r="A7" s="30" t="s">
        <v>24</v>
      </c>
      <c r="B7" s="31" t="s">
        <v>25</v>
      </c>
      <c r="C7" s="32">
        <v>73384</v>
      </c>
      <c r="D7" s="32">
        <v>101588</v>
      </c>
      <c r="E7" s="32">
        <v>51356</v>
      </c>
      <c r="F7" s="32">
        <v>25404</v>
      </c>
      <c r="G7" s="32">
        <v>6946</v>
      </c>
      <c r="H7" s="32">
        <v>122957</v>
      </c>
      <c r="I7" s="32">
        <v>0</v>
      </c>
      <c r="J7" s="32">
        <v>34585</v>
      </c>
      <c r="K7" s="32">
        <v>0</v>
      </c>
      <c r="L7" s="32">
        <v>61792</v>
      </c>
      <c r="M7" s="32">
        <v>139952</v>
      </c>
      <c r="N7" s="36">
        <f t="shared" si="0"/>
        <v>617964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8">
        <v>0</v>
      </c>
      <c r="U7" s="36">
        <f t="shared" si="1"/>
        <v>0</v>
      </c>
      <c r="V7" s="39">
        <f t="shared" si="2"/>
        <v>617964</v>
      </c>
    </row>
    <row r="8" spans="1:23" s="18" customFormat="1" ht="14.25" customHeight="1" x14ac:dyDescent="0.25">
      <c r="A8" s="30" t="s">
        <v>26</v>
      </c>
      <c r="B8" s="31" t="s">
        <v>27</v>
      </c>
      <c r="C8" s="32">
        <v>28400</v>
      </c>
      <c r="D8" s="32">
        <v>82395</v>
      </c>
      <c r="E8" s="32">
        <v>107474</v>
      </c>
      <c r="F8" s="32">
        <v>43253</v>
      </c>
      <c r="G8" s="32">
        <v>45905</v>
      </c>
      <c r="H8" s="32">
        <v>55995</v>
      </c>
      <c r="I8" s="32">
        <v>7132</v>
      </c>
      <c r="J8" s="32">
        <v>42726</v>
      </c>
      <c r="K8" s="32">
        <v>50046</v>
      </c>
      <c r="L8" s="32">
        <v>58306</v>
      </c>
      <c r="M8" s="32">
        <v>43062</v>
      </c>
      <c r="N8" s="36">
        <f t="shared" si="0"/>
        <v>564694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8">
        <v>0</v>
      </c>
      <c r="U8" s="36">
        <f t="shared" si="1"/>
        <v>0</v>
      </c>
      <c r="V8" s="39">
        <f t="shared" si="2"/>
        <v>564694</v>
      </c>
    </row>
    <row r="9" spans="1:23" s="18" customFormat="1" ht="14.25" customHeight="1" x14ac:dyDescent="0.25">
      <c r="A9" s="30" t="s">
        <v>28</v>
      </c>
      <c r="B9" s="31" t="s">
        <v>29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8">
        <v>0</v>
      </c>
      <c r="U9" s="36">
        <f t="shared" si="1"/>
        <v>0</v>
      </c>
      <c r="V9" s="39">
        <f t="shared" si="2"/>
        <v>0</v>
      </c>
    </row>
    <row r="10" spans="1:23" s="18" customFormat="1" ht="14.25" customHeight="1" x14ac:dyDescent="0.25">
      <c r="A10" s="30" t="s">
        <v>30</v>
      </c>
      <c r="B10" s="31" t="s">
        <v>31</v>
      </c>
      <c r="C10" s="32">
        <v>0</v>
      </c>
      <c r="D10" s="32">
        <v>1007</v>
      </c>
      <c r="E10" s="32">
        <v>0</v>
      </c>
      <c r="F10" s="32">
        <v>0</v>
      </c>
      <c r="G10" s="32">
        <v>0</v>
      </c>
      <c r="H10" s="32">
        <v>78100</v>
      </c>
      <c r="I10" s="32">
        <v>0</v>
      </c>
      <c r="J10" s="32">
        <v>0</v>
      </c>
      <c r="K10" s="32">
        <v>1697</v>
      </c>
      <c r="L10" s="32">
        <v>154</v>
      </c>
      <c r="M10" s="32">
        <v>0</v>
      </c>
      <c r="N10" s="36">
        <f t="shared" si="0"/>
        <v>80958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8">
        <v>0</v>
      </c>
      <c r="U10" s="36">
        <f t="shared" si="1"/>
        <v>0</v>
      </c>
      <c r="V10" s="39">
        <f t="shared" si="2"/>
        <v>80958</v>
      </c>
    </row>
    <row r="11" spans="1:23" s="18" customFormat="1" ht="14.25" customHeight="1" x14ac:dyDescent="0.25">
      <c r="A11" s="30" t="s">
        <v>32</v>
      </c>
      <c r="B11" s="31" t="s">
        <v>33</v>
      </c>
      <c r="C11" s="32">
        <v>0</v>
      </c>
      <c r="D11" s="32">
        <v>41</v>
      </c>
      <c r="E11" s="32">
        <v>361</v>
      </c>
      <c r="F11" s="32">
        <v>1</v>
      </c>
      <c r="G11" s="32">
        <v>86</v>
      </c>
      <c r="H11" s="32">
        <v>46</v>
      </c>
      <c r="I11" s="32">
        <v>0</v>
      </c>
      <c r="J11" s="32">
        <v>0</v>
      </c>
      <c r="K11" s="32">
        <v>134</v>
      </c>
      <c r="L11" s="32">
        <v>0</v>
      </c>
      <c r="M11" s="32">
        <v>0</v>
      </c>
      <c r="N11" s="36">
        <f t="shared" si="0"/>
        <v>669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8">
        <v>0</v>
      </c>
      <c r="U11" s="36">
        <f t="shared" si="1"/>
        <v>0</v>
      </c>
      <c r="V11" s="39">
        <f t="shared" si="2"/>
        <v>669</v>
      </c>
    </row>
    <row r="12" spans="1:23" s="18" customFormat="1" ht="14.25" customHeight="1" x14ac:dyDescent="0.25">
      <c r="A12" s="30" t="s">
        <v>34</v>
      </c>
      <c r="B12" s="31" t="s">
        <v>35</v>
      </c>
      <c r="C12" s="32">
        <v>10319</v>
      </c>
      <c r="D12" s="32">
        <v>10796</v>
      </c>
      <c r="E12" s="32">
        <v>2163</v>
      </c>
      <c r="F12" s="32">
        <v>12007</v>
      </c>
      <c r="G12" s="32">
        <v>1631</v>
      </c>
      <c r="H12" s="32">
        <v>4632</v>
      </c>
      <c r="I12" s="32">
        <v>0</v>
      </c>
      <c r="J12" s="32">
        <v>10113</v>
      </c>
      <c r="K12" s="32">
        <v>2393</v>
      </c>
      <c r="L12" s="32">
        <v>4471</v>
      </c>
      <c r="M12" s="32">
        <v>2546</v>
      </c>
      <c r="N12" s="36">
        <f t="shared" si="0"/>
        <v>61071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8">
        <v>0</v>
      </c>
      <c r="U12" s="36">
        <f t="shared" si="1"/>
        <v>0</v>
      </c>
      <c r="V12" s="39">
        <f t="shared" si="2"/>
        <v>61071</v>
      </c>
    </row>
    <row r="13" spans="1:23" s="18" customFormat="1" ht="14.25" customHeight="1" x14ac:dyDescent="0.25">
      <c r="A13" s="30" t="s">
        <v>36</v>
      </c>
      <c r="B13" s="31" t="s">
        <v>37</v>
      </c>
      <c r="C13" s="32">
        <v>103921</v>
      </c>
      <c r="D13" s="32">
        <v>47295</v>
      </c>
      <c r="E13" s="32">
        <v>48155</v>
      </c>
      <c r="F13" s="32">
        <v>50904</v>
      </c>
      <c r="G13" s="32">
        <v>7885</v>
      </c>
      <c r="H13" s="32">
        <v>142384</v>
      </c>
      <c r="I13" s="32">
        <v>1659</v>
      </c>
      <c r="J13" s="32">
        <v>22376</v>
      </c>
      <c r="K13" s="32">
        <v>22999</v>
      </c>
      <c r="L13" s="32">
        <v>34197</v>
      </c>
      <c r="M13" s="32">
        <v>39607</v>
      </c>
      <c r="N13" s="36">
        <f t="shared" si="0"/>
        <v>521382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8">
        <v>0</v>
      </c>
      <c r="U13" s="36">
        <f t="shared" si="1"/>
        <v>0</v>
      </c>
      <c r="V13" s="39">
        <f t="shared" si="2"/>
        <v>521382</v>
      </c>
    </row>
    <row r="14" spans="1:23" s="18" customFormat="1" ht="14.25" customHeight="1" x14ac:dyDescent="0.25">
      <c r="A14" s="30" t="s">
        <v>38</v>
      </c>
      <c r="B14" s="31" t="s">
        <v>39</v>
      </c>
      <c r="C14" s="32">
        <v>217249</v>
      </c>
      <c r="D14" s="32">
        <v>136821</v>
      </c>
      <c r="E14" s="32">
        <v>97516</v>
      </c>
      <c r="F14" s="32">
        <v>200132</v>
      </c>
      <c r="G14" s="32">
        <v>75441</v>
      </c>
      <c r="H14" s="32">
        <v>58634</v>
      </c>
      <c r="I14" s="32">
        <v>467</v>
      </c>
      <c r="J14" s="32">
        <v>115597</v>
      </c>
      <c r="K14" s="32">
        <v>12248</v>
      </c>
      <c r="L14" s="32">
        <v>36730</v>
      </c>
      <c r="M14" s="32">
        <v>21451</v>
      </c>
      <c r="N14" s="36">
        <f t="shared" si="0"/>
        <v>972286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8">
        <v>0</v>
      </c>
      <c r="U14" s="36">
        <f t="shared" si="1"/>
        <v>0</v>
      </c>
      <c r="V14" s="39">
        <f t="shared" si="2"/>
        <v>972286</v>
      </c>
    </row>
    <row r="15" spans="1:23" s="18" customFormat="1" ht="14.25" customHeight="1" x14ac:dyDescent="0.25">
      <c r="A15" s="30" t="s">
        <v>40</v>
      </c>
      <c r="B15" s="31" t="s">
        <v>41</v>
      </c>
      <c r="C15" s="32">
        <v>321169</v>
      </c>
      <c r="D15" s="32">
        <v>184116</v>
      </c>
      <c r="E15" s="32">
        <v>145671</v>
      </c>
      <c r="F15" s="32">
        <v>251036</v>
      </c>
      <c r="G15" s="32">
        <v>83326</v>
      </c>
      <c r="H15" s="32">
        <v>201018</v>
      </c>
      <c r="I15" s="32">
        <v>2126</v>
      </c>
      <c r="J15" s="32">
        <v>137973</v>
      </c>
      <c r="K15" s="32">
        <v>35247</v>
      </c>
      <c r="L15" s="32">
        <v>70927</v>
      </c>
      <c r="M15" s="32">
        <v>61058</v>
      </c>
      <c r="N15" s="36">
        <f t="shared" si="0"/>
        <v>1493667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8">
        <v>0</v>
      </c>
      <c r="U15" s="36">
        <f t="shared" si="1"/>
        <v>0</v>
      </c>
      <c r="V15" s="39">
        <f t="shared" si="2"/>
        <v>1493667</v>
      </c>
    </row>
    <row r="16" spans="1:23" s="18" customFormat="1" ht="14.25" customHeight="1" x14ac:dyDescent="0.25">
      <c r="A16" s="40" t="s">
        <v>42</v>
      </c>
      <c r="B16" s="41" t="s">
        <v>43</v>
      </c>
      <c r="C16" s="42">
        <v>16754</v>
      </c>
      <c r="D16" s="42">
        <v>64473</v>
      </c>
      <c r="E16" s="42">
        <v>63786</v>
      </c>
      <c r="F16" s="42">
        <v>215434</v>
      </c>
      <c r="G16" s="42">
        <v>4216</v>
      </c>
      <c r="H16" s="42">
        <v>19856</v>
      </c>
      <c r="I16" s="42">
        <v>876</v>
      </c>
      <c r="J16" s="42">
        <v>5903</v>
      </c>
      <c r="K16" s="42">
        <v>7165</v>
      </c>
      <c r="L16" s="42">
        <v>3334</v>
      </c>
      <c r="M16" s="42">
        <v>20299</v>
      </c>
      <c r="N16" s="43">
        <f t="shared" si="0"/>
        <v>422096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5">
        <v>0</v>
      </c>
      <c r="U16" s="43">
        <f t="shared" si="1"/>
        <v>0</v>
      </c>
      <c r="V16" s="46">
        <f t="shared" si="2"/>
        <v>422096</v>
      </c>
    </row>
    <row r="17" spans="1:22" s="18" customFormat="1" ht="14.25" customHeight="1" x14ac:dyDescent="0.25">
      <c r="A17" s="47" t="s">
        <v>44</v>
      </c>
      <c r="B17" s="48" t="s">
        <v>45</v>
      </c>
      <c r="C17" s="42">
        <v>304416</v>
      </c>
      <c r="D17" s="42">
        <v>119643</v>
      </c>
      <c r="E17" s="42">
        <v>81885</v>
      </c>
      <c r="F17" s="42">
        <v>35602</v>
      </c>
      <c r="G17" s="42">
        <v>79110</v>
      </c>
      <c r="H17" s="42">
        <v>181162</v>
      </c>
      <c r="I17" s="42">
        <v>1251</v>
      </c>
      <c r="J17" s="42">
        <v>132070</v>
      </c>
      <c r="K17" s="42">
        <v>28082</v>
      </c>
      <c r="L17" s="42">
        <v>67594</v>
      </c>
      <c r="M17" s="42">
        <v>40759</v>
      </c>
      <c r="N17" s="43">
        <f t="shared" si="0"/>
        <v>1071574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5">
        <v>0</v>
      </c>
      <c r="U17" s="43">
        <f t="shared" si="1"/>
        <v>0</v>
      </c>
      <c r="V17" s="46">
        <f t="shared" si="2"/>
        <v>1071574</v>
      </c>
    </row>
    <row r="18" spans="1:22" s="18" customFormat="1" ht="14.25" customHeight="1" x14ac:dyDescent="0.25">
      <c r="A18" s="49" t="s">
        <v>46</v>
      </c>
      <c r="B18" s="50" t="s">
        <v>47</v>
      </c>
      <c r="C18" s="32">
        <v>143174</v>
      </c>
      <c r="D18" s="32">
        <v>229925</v>
      </c>
      <c r="E18" s="32">
        <v>245919</v>
      </c>
      <c r="F18" s="32">
        <v>219501</v>
      </c>
      <c r="G18" s="32">
        <v>355595</v>
      </c>
      <c r="H18" s="32">
        <v>210855</v>
      </c>
      <c r="I18" s="32">
        <v>195951</v>
      </c>
      <c r="J18" s="32">
        <v>368586</v>
      </c>
      <c r="K18" s="32">
        <v>232367</v>
      </c>
      <c r="L18" s="32">
        <v>174845</v>
      </c>
      <c r="M18" s="32">
        <v>229942</v>
      </c>
      <c r="N18" s="36">
        <f t="shared" si="0"/>
        <v>2606660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8">
        <v>0</v>
      </c>
      <c r="U18" s="36">
        <f t="shared" si="1"/>
        <v>0</v>
      </c>
      <c r="V18" s="39">
        <f t="shared" si="2"/>
        <v>2606660</v>
      </c>
    </row>
    <row r="19" spans="1:22" s="18" customFormat="1" ht="14.25" customHeight="1" x14ac:dyDescent="0.25">
      <c r="A19" s="47" t="s">
        <v>48</v>
      </c>
      <c r="B19" s="48" t="s">
        <v>49</v>
      </c>
      <c r="C19" s="42">
        <v>100932</v>
      </c>
      <c r="D19" s="42">
        <v>160294</v>
      </c>
      <c r="E19" s="42">
        <v>170515</v>
      </c>
      <c r="F19" s="42">
        <v>132272</v>
      </c>
      <c r="G19" s="42">
        <v>273826</v>
      </c>
      <c r="H19" s="42">
        <v>152517</v>
      </c>
      <c r="I19" s="42">
        <v>153631</v>
      </c>
      <c r="J19" s="42">
        <v>279084</v>
      </c>
      <c r="K19" s="42">
        <v>172919</v>
      </c>
      <c r="L19" s="42">
        <v>125285</v>
      </c>
      <c r="M19" s="42">
        <v>173025</v>
      </c>
      <c r="N19" s="43">
        <f t="shared" si="0"/>
        <v>1894300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5">
        <v>0</v>
      </c>
      <c r="U19" s="43">
        <f t="shared" si="1"/>
        <v>0</v>
      </c>
      <c r="V19" s="46">
        <f t="shared" si="2"/>
        <v>1894300</v>
      </c>
    </row>
    <row r="20" spans="1:22" s="18" customFormat="1" ht="14.25" customHeight="1" x14ac:dyDescent="0.25">
      <c r="A20" s="47" t="s">
        <v>50</v>
      </c>
      <c r="B20" s="48" t="s">
        <v>51</v>
      </c>
      <c r="C20" s="42">
        <v>29888</v>
      </c>
      <c r="D20" s="42">
        <v>60045</v>
      </c>
      <c r="E20" s="42">
        <v>62169</v>
      </c>
      <c r="F20" s="42">
        <v>38473</v>
      </c>
      <c r="G20" s="42">
        <v>77229</v>
      </c>
      <c r="H20" s="42">
        <v>53587</v>
      </c>
      <c r="I20" s="42">
        <v>41462</v>
      </c>
      <c r="J20" s="42">
        <v>84675</v>
      </c>
      <c r="K20" s="42">
        <v>54109</v>
      </c>
      <c r="L20" s="42">
        <v>40688</v>
      </c>
      <c r="M20" s="42">
        <v>53342</v>
      </c>
      <c r="N20" s="43">
        <f t="shared" si="0"/>
        <v>595667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5">
        <v>0</v>
      </c>
      <c r="U20" s="43">
        <f t="shared" si="1"/>
        <v>0</v>
      </c>
      <c r="V20" s="46">
        <f t="shared" si="2"/>
        <v>595667</v>
      </c>
    </row>
    <row r="21" spans="1:22" s="18" customFormat="1" ht="14.25" customHeight="1" x14ac:dyDescent="0.25">
      <c r="A21" s="47" t="s">
        <v>52</v>
      </c>
      <c r="B21" s="48" t="s">
        <v>53</v>
      </c>
      <c r="C21" s="42">
        <v>4486</v>
      </c>
      <c r="D21" s="42">
        <v>740</v>
      </c>
      <c r="E21" s="42">
        <v>3217</v>
      </c>
      <c r="F21" s="42">
        <v>45137</v>
      </c>
      <c r="G21" s="42">
        <v>881</v>
      </c>
      <c r="H21" s="42">
        <v>700</v>
      </c>
      <c r="I21" s="42">
        <v>859</v>
      </c>
      <c r="J21" s="42">
        <v>1811</v>
      </c>
      <c r="K21" s="42">
        <v>393</v>
      </c>
      <c r="L21" s="42">
        <v>1164</v>
      </c>
      <c r="M21" s="42">
        <v>307</v>
      </c>
      <c r="N21" s="43">
        <f t="shared" si="0"/>
        <v>59695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5">
        <v>0</v>
      </c>
      <c r="U21" s="43">
        <f t="shared" si="1"/>
        <v>0</v>
      </c>
      <c r="V21" s="46">
        <f t="shared" si="2"/>
        <v>59695</v>
      </c>
    </row>
    <row r="22" spans="1:22" s="18" customFormat="1" ht="14.25" customHeight="1" x14ac:dyDescent="0.25">
      <c r="A22" s="49" t="s">
        <v>54</v>
      </c>
      <c r="B22" s="50" t="s">
        <v>55</v>
      </c>
      <c r="C22" s="32">
        <v>0</v>
      </c>
      <c r="D22" s="32">
        <v>1142</v>
      </c>
      <c r="E22" s="32">
        <v>0</v>
      </c>
      <c r="F22" s="32">
        <v>0</v>
      </c>
      <c r="G22" s="32">
        <v>186</v>
      </c>
      <c r="H22" s="32">
        <v>6432</v>
      </c>
      <c r="I22" s="32">
        <v>0</v>
      </c>
      <c r="J22" s="32">
        <v>0</v>
      </c>
      <c r="K22" s="32">
        <v>1252</v>
      </c>
      <c r="L22" s="32">
        <v>77</v>
      </c>
      <c r="M22" s="32">
        <v>0</v>
      </c>
      <c r="N22" s="36">
        <f t="shared" si="0"/>
        <v>9089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8">
        <v>0</v>
      </c>
      <c r="U22" s="36">
        <f t="shared" si="1"/>
        <v>0</v>
      </c>
      <c r="V22" s="39">
        <f t="shared" si="2"/>
        <v>9089</v>
      </c>
    </row>
    <row r="23" spans="1:22" s="18" customFormat="1" ht="14.25" customHeight="1" x14ac:dyDescent="0.25">
      <c r="A23" s="49" t="s">
        <v>56</v>
      </c>
      <c r="B23" s="50" t="s">
        <v>57</v>
      </c>
      <c r="C23" s="32">
        <v>103</v>
      </c>
      <c r="D23" s="32">
        <v>65</v>
      </c>
      <c r="E23" s="32">
        <v>451</v>
      </c>
      <c r="F23" s="32">
        <v>34</v>
      </c>
      <c r="G23" s="32">
        <v>158</v>
      </c>
      <c r="H23" s="32">
        <v>156</v>
      </c>
      <c r="I23" s="32">
        <v>0</v>
      </c>
      <c r="J23" s="32">
        <v>128</v>
      </c>
      <c r="K23" s="32">
        <v>169</v>
      </c>
      <c r="L23" s="32">
        <v>125</v>
      </c>
      <c r="M23" s="32">
        <v>32</v>
      </c>
      <c r="N23" s="36">
        <f t="shared" si="0"/>
        <v>1421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8">
        <v>0</v>
      </c>
      <c r="U23" s="36">
        <f t="shared" si="1"/>
        <v>0</v>
      </c>
      <c r="V23" s="39">
        <f t="shared" si="2"/>
        <v>1421</v>
      </c>
    </row>
    <row r="24" spans="1:22" s="18" customFormat="1" ht="14.25" customHeight="1" x14ac:dyDescent="0.25">
      <c r="A24" s="49" t="s">
        <v>58</v>
      </c>
      <c r="B24" s="50" t="s">
        <v>59</v>
      </c>
      <c r="C24" s="32">
        <v>17428</v>
      </c>
      <c r="D24" s="32">
        <v>23925</v>
      </c>
      <c r="E24" s="32">
        <v>8729</v>
      </c>
      <c r="F24" s="32">
        <v>1937</v>
      </c>
      <c r="G24" s="32">
        <v>11822</v>
      </c>
      <c r="H24" s="32">
        <v>54966</v>
      </c>
      <c r="I24" s="32">
        <v>336</v>
      </c>
      <c r="J24" s="32">
        <v>27524</v>
      </c>
      <c r="K24" s="32">
        <v>11628</v>
      </c>
      <c r="L24" s="32">
        <v>19377</v>
      </c>
      <c r="M24" s="32">
        <v>7767</v>
      </c>
      <c r="N24" s="36">
        <f t="shared" si="0"/>
        <v>185439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8">
        <v>0</v>
      </c>
      <c r="U24" s="36">
        <f t="shared" si="1"/>
        <v>0</v>
      </c>
      <c r="V24" s="39">
        <f t="shared" si="2"/>
        <v>185439</v>
      </c>
    </row>
    <row r="25" spans="1:22" s="18" customFormat="1" ht="14.25" customHeight="1" x14ac:dyDescent="0.25">
      <c r="A25" s="49" t="s">
        <v>60</v>
      </c>
      <c r="B25" s="50" t="s">
        <v>61</v>
      </c>
      <c r="C25" s="32">
        <v>1111</v>
      </c>
      <c r="D25" s="32">
        <v>10849</v>
      </c>
      <c r="E25" s="32">
        <v>8771</v>
      </c>
      <c r="F25" s="32">
        <v>338</v>
      </c>
      <c r="G25" s="32">
        <v>7759</v>
      </c>
      <c r="H25" s="32">
        <v>0</v>
      </c>
      <c r="I25" s="32">
        <v>0</v>
      </c>
      <c r="J25" s="32">
        <v>0</v>
      </c>
      <c r="K25" s="32">
        <v>0</v>
      </c>
      <c r="L25" s="32">
        <v>128</v>
      </c>
      <c r="M25" s="32">
        <v>2286</v>
      </c>
      <c r="N25" s="36">
        <f t="shared" si="0"/>
        <v>31242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8">
        <v>0</v>
      </c>
      <c r="U25" s="36">
        <f t="shared" si="1"/>
        <v>0</v>
      </c>
      <c r="V25" s="39">
        <f t="shared" si="2"/>
        <v>31242</v>
      </c>
    </row>
    <row r="26" spans="1:22" s="18" customFormat="1" ht="14.25" customHeight="1" x14ac:dyDescent="0.25">
      <c r="A26" s="49" t="s">
        <v>62</v>
      </c>
      <c r="B26" s="50" t="s">
        <v>63</v>
      </c>
      <c r="C26" s="32">
        <v>0</v>
      </c>
      <c r="D26" s="32">
        <v>14</v>
      </c>
      <c r="E26" s="32">
        <v>0</v>
      </c>
      <c r="F26" s="32">
        <v>0</v>
      </c>
      <c r="G26" s="32">
        <v>0</v>
      </c>
      <c r="H26" s="32">
        <v>5</v>
      </c>
      <c r="I26" s="32">
        <v>0</v>
      </c>
      <c r="J26" s="32">
        <v>0</v>
      </c>
      <c r="K26" s="32">
        <v>3</v>
      </c>
      <c r="L26" s="32">
        <v>114</v>
      </c>
      <c r="M26" s="32">
        <v>0</v>
      </c>
      <c r="N26" s="36">
        <f t="shared" si="0"/>
        <v>136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8">
        <v>0</v>
      </c>
      <c r="U26" s="36">
        <f t="shared" si="1"/>
        <v>0</v>
      </c>
      <c r="V26" s="39">
        <f t="shared" si="2"/>
        <v>136</v>
      </c>
    </row>
    <row r="27" spans="1:22" s="18" customFormat="1" ht="14.25" customHeight="1" x14ac:dyDescent="0.25">
      <c r="A27" s="49" t="s">
        <v>64</v>
      </c>
      <c r="B27" s="50" t="s">
        <v>65</v>
      </c>
      <c r="C27" s="32">
        <v>1376</v>
      </c>
      <c r="D27" s="32">
        <v>17071</v>
      </c>
      <c r="E27" s="32">
        <v>3962</v>
      </c>
      <c r="F27" s="32">
        <v>0</v>
      </c>
      <c r="G27" s="32">
        <v>0</v>
      </c>
      <c r="H27" s="32">
        <v>182</v>
      </c>
      <c r="I27" s="32">
        <v>0</v>
      </c>
      <c r="J27" s="32">
        <v>4996</v>
      </c>
      <c r="K27" s="32">
        <v>0</v>
      </c>
      <c r="L27" s="32">
        <v>1508</v>
      </c>
      <c r="M27" s="32">
        <v>432</v>
      </c>
      <c r="N27" s="36">
        <f t="shared" si="0"/>
        <v>29527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8">
        <v>0</v>
      </c>
      <c r="U27" s="36">
        <f t="shared" si="1"/>
        <v>0</v>
      </c>
      <c r="V27" s="39">
        <f t="shared" si="2"/>
        <v>29527</v>
      </c>
    </row>
    <row r="28" spans="1:22" s="18" customFormat="1" ht="14.25" customHeight="1" x14ac:dyDescent="0.25">
      <c r="A28" s="49" t="s">
        <v>66</v>
      </c>
      <c r="B28" s="50" t="s">
        <v>67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8">
        <v>0</v>
      </c>
      <c r="U28" s="36">
        <f t="shared" si="1"/>
        <v>0</v>
      </c>
      <c r="V28" s="39">
        <f t="shared" si="2"/>
        <v>0</v>
      </c>
    </row>
    <row r="29" spans="1:22" s="18" customFormat="1" ht="14.25" customHeight="1" x14ac:dyDescent="0.25">
      <c r="A29" s="51" t="s">
        <v>68</v>
      </c>
      <c r="B29" s="52" t="s">
        <v>69</v>
      </c>
      <c r="C29" s="32">
        <v>5113</v>
      </c>
      <c r="D29" s="32">
        <v>25238</v>
      </c>
      <c r="E29" s="32">
        <v>21237</v>
      </c>
      <c r="F29" s="32">
        <v>3873</v>
      </c>
      <c r="G29" s="32">
        <v>5975</v>
      </c>
      <c r="H29" s="32">
        <v>21046</v>
      </c>
      <c r="I29" s="32">
        <v>1843</v>
      </c>
      <c r="J29" s="32">
        <v>9130</v>
      </c>
      <c r="K29" s="32">
        <v>10259</v>
      </c>
      <c r="L29" s="32">
        <v>6309</v>
      </c>
      <c r="M29" s="32">
        <v>9791</v>
      </c>
      <c r="N29" s="53">
        <f t="shared" si="0"/>
        <v>119814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5">
        <v>0</v>
      </c>
      <c r="U29" s="53">
        <f t="shared" si="1"/>
        <v>0</v>
      </c>
      <c r="V29" s="56">
        <f t="shared" si="2"/>
        <v>119814</v>
      </c>
    </row>
    <row r="30" spans="1:22" s="18" customFormat="1" ht="14.25" customHeight="1" x14ac:dyDescent="0.25">
      <c r="A30" s="57" t="s">
        <v>13</v>
      </c>
      <c r="B30" s="58" t="s">
        <v>70</v>
      </c>
      <c r="C30" s="59">
        <f t="shared" ref="C30:M30" si="3">SUM(C6:C14)+C18+SUM(C22:C29)</f>
        <v>635590</v>
      </c>
      <c r="D30" s="59">
        <f t="shared" si="3"/>
        <v>780187</v>
      </c>
      <c r="E30" s="59">
        <f t="shared" si="3"/>
        <v>637177</v>
      </c>
      <c r="F30" s="59">
        <f t="shared" si="3"/>
        <v>572006</v>
      </c>
      <c r="G30" s="59">
        <f t="shared" si="3"/>
        <v>542935</v>
      </c>
      <c r="H30" s="59">
        <f t="shared" si="3"/>
        <v>812184</v>
      </c>
      <c r="I30" s="59">
        <f t="shared" si="3"/>
        <v>216845</v>
      </c>
      <c r="J30" s="59">
        <f t="shared" si="3"/>
        <v>670874</v>
      </c>
      <c r="K30" s="59">
        <f t="shared" si="3"/>
        <v>368210</v>
      </c>
      <c r="L30" s="59">
        <f t="shared" si="3"/>
        <v>425521</v>
      </c>
      <c r="M30" s="59">
        <f t="shared" si="3"/>
        <v>556587</v>
      </c>
      <c r="N30" s="60">
        <f t="shared" si="0"/>
        <v>6218116</v>
      </c>
      <c r="O30" s="59">
        <f t="shared" ref="O30:T30" si="4">SUM(O6:O14)+O18+SUM(O22:O29)</f>
        <v>0</v>
      </c>
      <c r="P30" s="59">
        <f t="shared" si="4"/>
        <v>0</v>
      </c>
      <c r="Q30" s="59">
        <f t="shared" si="4"/>
        <v>0</v>
      </c>
      <c r="R30" s="59">
        <f t="shared" si="4"/>
        <v>0</v>
      </c>
      <c r="S30" s="59">
        <f t="shared" si="4"/>
        <v>0</v>
      </c>
      <c r="T30" s="59">
        <f t="shared" si="4"/>
        <v>0</v>
      </c>
      <c r="U30" s="60">
        <f t="shared" si="1"/>
        <v>0</v>
      </c>
      <c r="V30" s="61">
        <f t="shared" si="2"/>
        <v>6218116</v>
      </c>
    </row>
    <row r="31" spans="1:22" s="18" customFormat="1" ht="14.25" customHeight="1" x14ac:dyDescent="0.25">
      <c r="A31" s="62" t="s">
        <v>71</v>
      </c>
      <c r="B31" s="63" t="s">
        <v>72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297909</v>
      </c>
      <c r="P31" s="32">
        <v>206811</v>
      </c>
      <c r="Q31" s="32">
        <v>104887</v>
      </c>
      <c r="R31" s="32">
        <v>94538</v>
      </c>
      <c r="S31" s="32">
        <v>194649</v>
      </c>
      <c r="T31" s="34">
        <v>0</v>
      </c>
      <c r="U31" s="33">
        <f t="shared" si="1"/>
        <v>898794</v>
      </c>
      <c r="V31" s="35">
        <f t="shared" si="2"/>
        <v>898794</v>
      </c>
    </row>
    <row r="32" spans="1:22" s="18" customFormat="1" ht="14.25" customHeight="1" x14ac:dyDescent="0.25">
      <c r="A32" s="47" t="s">
        <v>73</v>
      </c>
      <c r="B32" s="64" t="s">
        <v>74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275014</v>
      </c>
      <c r="P32" s="44">
        <v>185392</v>
      </c>
      <c r="Q32" s="44">
        <v>100705</v>
      </c>
      <c r="R32" s="44">
        <v>85889</v>
      </c>
      <c r="S32" s="44">
        <v>191831</v>
      </c>
      <c r="T32" s="45">
        <v>0</v>
      </c>
      <c r="U32" s="43">
        <f t="shared" si="1"/>
        <v>838831</v>
      </c>
      <c r="V32" s="46">
        <f t="shared" si="2"/>
        <v>838831</v>
      </c>
    </row>
    <row r="33" spans="1:22" s="18" customFormat="1" ht="14.25" customHeight="1" x14ac:dyDescent="0.25">
      <c r="A33" s="47" t="s">
        <v>75</v>
      </c>
      <c r="B33" s="48" t="s">
        <v>76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22710</v>
      </c>
      <c r="P33" s="44">
        <v>21419</v>
      </c>
      <c r="Q33" s="44">
        <v>4182</v>
      </c>
      <c r="R33" s="44">
        <v>8649</v>
      </c>
      <c r="S33" s="44">
        <v>2818</v>
      </c>
      <c r="T33" s="45">
        <v>0</v>
      </c>
      <c r="U33" s="43">
        <f t="shared" si="1"/>
        <v>59778</v>
      </c>
      <c r="V33" s="46">
        <f t="shared" si="2"/>
        <v>59778</v>
      </c>
    </row>
    <row r="34" spans="1:22" s="18" customFormat="1" ht="14.25" customHeight="1" x14ac:dyDescent="0.25">
      <c r="A34" s="47" t="s">
        <v>77</v>
      </c>
      <c r="B34" s="48" t="s">
        <v>78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185</v>
      </c>
      <c r="P34" s="44">
        <v>0</v>
      </c>
      <c r="Q34" s="44">
        <v>0</v>
      </c>
      <c r="R34" s="44">
        <v>0</v>
      </c>
      <c r="S34" s="44">
        <v>0</v>
      </c>
      <c r="T34" s="45">
        <v>0</v>
      </c>
      <c r="U34" s="43">
        <f t="shared" si="1"/>
        <v>185</v>
      </c>
      <c r="V34" s="46">
        <f t="shared" si="2"/>
        <v>185</v>
      </c>
    </row>
    <row r="35" spans="1:22" s="18" customFormat="1" ht="14.25" customHeight="1" x14ac:dyDescent="0.25">
      <c r="A35" s="49" t="s">
        <v>79</v>
      </c>
      <c r="B35" s="65" t="s">
        <v>80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8">
        <v>0</v>
      </c>
      <c r="U35" s="36">
        <f t="shared" si="1"/>
        <v>0</v>
      </c>
      <c r="V35" s="39">
        <f t="shared" si="2"/>
        <v>0</v>
      </c>
    </row>
    <row r="36" spans="1:22" s="18" customFormat="1" ht="14.25" customHeight="1" x14ac:dyDescent="0.25">
      <c r="A36" s="49" t="s">
        <v>81</v>
      </c>
      <c r="B36" s="65" t="s">
        <v>82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44224</v>
      </c>
      <c r="P36" s="37">
        <v>25635</v>
      </c>
      <c r="Q36" s="37">
        <v>127900</v>
      </c>
      <c r="R36" s="37">
        <v>39552</v>
      </c>
      <c r="S36" s="37">
        <v>12066</v>
      </c>
      <c r="T36" s="38">
        <v>0</v>
      </c>
      <c r="U36" s="36">
        <f t="shared" si="1"/>
        <v>249377</v>
      </c>
      <c r="V36" s="39">
        <f t="shared" si="2"/>
        <v>249377</v>
      </c>
    </row>
    <row r="37" spans="1:22" s="18" customFormat="1" ht="14.25" customHeight="1" x14ac:dyDescent="0.25">
      <c r="A37" s="49" t="s">
        <v>83</v>
      </c>
      <c r="B37" s="65" t="s">
        <v>84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8">
        <v>0</v>
      </c>
      <c r="U37" s="36">
        <f t="shared" si="1"/>
        <v>0</v>
      </c>
      <c r="V37" s="39">
        <f t="shared" si="2"/>
        <v>0</v>
      </c>
    </row>
    <row r="38" spans="1:22" s="18" customFormat="1" ht="14.25" customHeight="1" x14ac:dyDescent="0.25">
      <c r="A38" s="49" t="s">
        <v>85</v>
      </c>
      <c r="B38" s="65" t="s">
        <v>86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8">
        <v>0</v>
      </c>
      <c r="U38" s="36">
        <f t="shared" si="1"/>
        <v>0</v>
      </c>
      <c r="V38" s="39">
        <f t="shared" si="2"/>
        <v>0</v>
      </c>
    </row>
    <row r="39" spans="1:22" s="18" customFormat="1" ht="14.25" customHeight="1" x14ac:dyDescent="0.25">
      <c r="A39" s="49" t="s">
        <v>87</v>
      </c>
      <c r="B39" s="50" t="s">
        <v>88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8">
        <v>0</v>
      </c>
      <c r="U39" s="36">
        <f t="shared" si="1"/>
        <v>0</v>
      </c>
      <c r="V39" s="39">
        <f t="shared" si="2"/>
        <v>0</v>
      </c>
    </row>
    <row r="40" spans="1:22" s="18" customFormat="1" ht="14.25" customHeight="1" x14ac:dyDescent="0.25">
      <c r="A40" s="49" t="s">
        <v>89</v>
      </c>
      <c r="B40" s="65" t="s">
        <v>90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5">
        <v>0</v>
      </c>
      <c r="U40" s="53">
        <f t="shared" si="1"/>
        <v>0</v>
      </c>
      <c r="V40" s="56">
        <f t="shared" si="2"/>
        <v>0</v>
      </c>
    </row>
    <row r="41" spans="1:22" s="18" customFormat="1" ht="14.25" customHeight="1" x14ac:dyDescent="0.25">
      <c r="A41" s="66" t="s">
        <v>20</v>
      </c>
      <c r="B41" s="67" t="s">
        <v>91</v>
      </c>
      <c r="C41" s="59">
        <f t="shared" ref="C41:M41" si="5">C31+SUM(C35:C40)</f>
        <v>0</v>
      </c>
      <c r="D41" s="59">
        <f t="shared" si="5"/>
        <v>0</v>
      </c>
      <c r="E41" s="59">
        <f t="shared" si="5"/>
        <v>0</v>
      </c>
      <c r="F41" s="59">
        <f t="shared" si="5"/>
        <v>0</v>
      </c>
      <c r="G41" s="59">
        <f t="shared" si="5"/>
        <v>0</v>
      </c>
      <c r="H41" s="59">
        <f t="shared" si="5"/>
        <v>0</v>
      </c>
      <c r="I41" s="59">
        <f t="shared" si="5"/>
        <v>0</v>
      </c>
      <c r="J41" s="59">
        <f t="shared" si="5"/>
        <v>0</v>
      </c>
      <c r="K41" s="59">
        <f t="shared" si="5"/>
        <v>0</v>
      </c>
      <c r="L41" s="59">
        <f t="shared" si="5"/>
        <v>0</v>
      </c>
      <c r="M41" s="59">
        <f t="shared" si="5"/>
        <v>0</v>
      </c>
      <c r="N41" s="60">
        <f t="shared" si="0"/>
        <v>0</v>
      </c>
      <c r="O41" s="59">
        <f t="shared" ref="O41:T41" si="6">O31+SUM(O35:O40)</f>
        <v>342133</v>
      </c>
      <c r="P41" s="59">
        <f t="shared" si="6"/>
        <v>232446</v>
      </c>
      <c r="Q41" s="59">
        <f t="shared" si="6"/>
        <v>232787</v>
      </c>
      <c r="R41" s="59">
        <f t="shared" si="6"/>
        <v>134090</v>
      </c>
      <c r="S41" s="59">
        <f t="shared" si="6"/>
        <v>206715</v>
      </c>
      <c r="T41" s="59">
        <f t="shared" si="6"/>
        <v>0</v>
      </c>
      <c r="U41" s="60">
        <f t="shared" si="1"/>
        <v>1148171</v>
      </c>
      <c r="V41" s="61">
        <f t="shared" si="2"/>
        <v>1148171</v>
      </c>
    </row>
    <row r="42" spans="1:22" s="18" customFormat="1" ht="14.25" customHeight="1" thickBot="1" x14ac:dyDescent="0.3">
      <c r="A42" s="68" t="s">
        <v>21</v>
      </c>
      <c r="B42" s="69" t="s">
        <v>92</v>
      </c>
      <c r="C42" s="70">
        <f t="shared" ref="C42:V42" si="7">C30+C41</f>
        <v>635590</v>
      </c>
      <c r="D42" s="70">
        <f t="shared" si="7"/>
        <v>780187</v>
      </c>
      <c r="E42" s="70">
        <f t="shared" si="7"/>
        <v>637177</v>
      </c>
      <c r="F42" s="70">
        <f t="shared" si="7"/>
        <v>572006</v>
      </c>
      <c r="G42" s="70">
        <f t="shared" si="7"/>
        <v>542935</v>
      </c>
      <c r="H42" s="70">
        <f t="shared" si="7"/>
        <v>812184</v>
      </c>
      <c r="I42" s="70">
        <f t="shared" si="7"/>
        <v>216845</v>
      </c>
      <c r="J42" s="70">
        <f t="shared" si="7"/>
        <v>670874</v>
      </c>
      <c r="K42" s="70">
        <f t="shared" si="7"/>
        <v>368210</v>
      </c>
      <c r="L42" s="70">
        <f t="shared" si="7"/>
        <v>425521</v>
      </c>
      <c r="M42" s="70">
        <f t="shared" si="7"/>
        <v>556587</v>
      </c>
      <c r="N42" s="70">
        <f t="shared" si="7"/>
        <v>6218116</v>
      </c>
      <c r="O42" s="70">
        <f t="shared" si="7"/>
        <v>342133</v>
      </c>
      <c r="P42" s="70">
        <f t="shared" si="7"/>
        <v>232446</v>
      </c>
      <c r="Q42" s="70">
        <f t="shared" si="7"/>
        <v>232787</v>
      </c>
      <c r="R42" s="70">
        <f t="shared" si="7"/>
        <v>134090</v>
      </c>
      <c r="S42" s="70">
        <f t="shared" si="7"/>
        <v>206715</v>
      </c>
      <c r="T42" s="70">
        <f t="shared" si="7"/>
        <v>0</v>
      </c>
      <c r="U42" s="70">
        <f t="shared" si="7"/>
        <v>1148171</v>
      </c>
      <c r="V42" s="71">
        <f t="shared" si="7"/>
        <v>7366287</v>
      </c>
    </row>
    <row r="43" spans="1:22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2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2" s="18" customFormat="1" ht="36.6" customHeight="1" x14ac:dyDescent="0.25">
      <c r="A45" s="11"/>
      <c r="B45" s="10"/>
      <c r="C45" s="72" t="str">
        <f t="shared" ref="C45:M45" si="8">C4</f>
        <v>Macedoinia</v>
      </c>
      <c r="D45" s="72" t="str">
        <f t="shared" si="8"/>
        <v>Triglav</v>
      </c>
      <c r="E45" s="72" t="str">
        <f t="shared" si="8"/>
        <v>Sava</v>
      </c>
      <c r="F45" s="72" t="str">
        <f t="shared" si="8"/>
        <v>Evroins</v>
      </c>
      <c r="G45" s="72" t="str">
        <f t="shared" si="8"/>
        <v>Winner</v>
      </c>
      <c r="H45" s="72" t="str">
        <f t="shared" si="8"/>
        <v>Eurolink</v>
      </c>
      <c r="I45" s="72" t="str">
        <f t="shared" si="8"/>
        <v>Grawe</v>
      </c>
      <c r="J45" s="72" t="str">
        <f t="shared" si="8"/>
        <v>Uniqa</v>
      </c>
      <c r="K45" s="72" t="str">
        <f t="shared" si="8"/>
        <v>Insurance policy</v>
      </c>
      <c r="L45" s="72" t="str">
        <f t="shared" si="8"/>
        <v>Halk</v>
      </c>
      <c r="M45" s="72" t="str">
        <f t="shared" si="8"/>
        <v>Croatia nonlife</v>
      </c>
      <c r="N45" s="73"/>
      <c r="O45" s="72" t="str">
        <f t="shared" ref="O45:T45" si="9">O4</f>
        <v>Croatia life</v>
      </c>
      <c r="P45" s="72" t="str">
        <f t="shared" si="9"/>
        <v>Grawe life</v>
      </c>
      <c r="Q45" s="72" t="str">
        <f t="shared" si="9"/>
        <v>Winner life</v>
      </c>
      <c r="R45" s="72" t="str">
        <f t="shared" si="9"/>
        <v>Uniqa life</v>
      </c>
      <c r="S45" s="72" t="str">
        <f t="shared" si="9"/>
        <v>Triglav life</v>
      </c>
      <c r="T45" s="72" t="str">
        <f t="shared" si="9"/>
        <v>PRVA LIFE</v>
      </c>
      <c r="U45" s="74"/>
    </row>
    <row r="46" spans="1:22" s="18" customFormat="1" ht="14.25" customHeight="1" thickBot="1" x14ac:dyDescent="0.3">
      <c r="A46" s="13" t="s">
        <v>93</v>
      </c>
      <c r="B46" s="12"/>
      <c r="C46" s="75">
        <f>C30/$N$30</f>
        <v>0.10221584801570122</v>
      </c>
      <c r="D46" s="75">
        <f t="shared" ref="D46:M46" si="10">D30/$N$30</f>
        <v>0.12546999766488756</v>
      </c>
      <c r="E46" s="75">
        <f t="shared" si="10"/>
        <v>0.10247107001541945</v>
      </c>
      <c r="F46" s="75">
        <f t="shared" si="10"/>
        <v>9.1990242703738553E-2</v>
      </c>
      <c r="G46" s="75">
        <f t="shared" si="10"/>
        <v>8.7315032398880943E-2</v>
      </c>
      <c r="H46" s="75">
        <f t="shared" si="10"/>
        <v>0.13061576850608769</v>
      </c>
      <c r="I46" s="75">
        <f t="shared" si="10"/>
        <v>3.4873103042786596E-2</v>
      </c>
      <c r="J46" s="75">
        <f t="shared" si="10"/>
        <v>0.10789023556331211</v>
      </c>
      <c r="K46" s="75">
        <f t="shared" si="10"/>
        <v>5.9215685265440528E-2</v>
      </c>
      <c r="L46" s="75">
        <f t="shared" si="10"/>
        <v>6.8432464109707825E-2</v>
      </c>
      <c r="M46" s="75">
        <f t="shared" si="10"/>
        <v>8.9510552714037503E-2</v>
      </c>
      <c r="N46" s="76"/>
      <c r="O46" s="75">
        <f>O41/$U$41</f>
        <v>0.29798087567095843</v>
      </c>
      <c r="P46" s="75">
        <f t="shared" ref="P46:T46" si="11">P41/$U$41</f>
        <v>0.20244893835500113</v>
      </c>
      <c r="Q46" s="75">
        <f t="shared" si="11"/>
        <v>0.20274593244386072</v>
      </c>
      <c r="R46" s="75">
        <f t="shared" si="11"/>
        <v>0.11678574010317279</v>
      </c>
      <c r="S46" s="75">
        <f t="shared" si="11"/>
        <v>0.18003851342700694</v>
      </c>
      <c r="T46" s="75">
        <f t="shared" si="11"/>
        <v>0</v>
      </c>
      <c r="U46" s="74"/>
    </row>
    <row r="47" spans="1:22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2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8DC1-2B0A-4795-B2F7-BE912443E9AE}">
  <dimension ref="A1:R54"/>
  <sheetViews>
    <sheetView showGridLines="0" zoomScale="90" zoomScaleNormal="90" workbookViewId="0">
      <selection activeCell="C19" sqref="C19"/>
    </sheetView>
  </sheetViews>
  <sheetFormatPr defaultColWidth="9.140625" defaultRowHeight="15" x14ac:dyDescent="0.25"/>
  <cols>
    <col min="1" max="1" width="30.85546875" style="77" customWidth="1"/>
    <col min="2" max="2" width="5.7109375" style="77" customWidth="1"/>
    <col min="3" max="4" width="21.42578125" style="78" customWidth="1"/>
    <col min="5" max="6" width="21.42578125" style="77" customWidth="1"/>
    <col min="7" max="7" width="15" style="77" customWidth="1"/>
    <col min="8" max="8" width="16.7109375" style="77" customWidth="1"/>
    <col min="9" max="9" width="20.140625" style="77" customWidth="1"/>
    <col min="10" max="10" width="13.140625" style="77" customWidth="1"/>
    <col min="11" max="12" width="22.140625" style="15" customWidth="1"/>
    <col min="13" max="13" width="14.85546875" style="15" customWidth="1"/>
    <col min="14" max="14" width="16.7109375" style="15" customWidth="1"/>
    <col min="15" max="15" width="24.5703125" style="77" customWidth="1"/>
    <col min="16" max="16" width="25.85546875" style="77" customWidth="1"/>
    <col min="17" max="17" width="19.140625" style="77" customWidth="1"/>
    <col min="18" max="18" width="18.28515625" style="77" customWidth="1"/>
    <col min="19" max="19" width="9.140625" style="77" customWidth="1"/>
    <col min="20" max="20" width="17.5703125" style="77" customWidth="1"/>
    <col min="21" max="21" width="19.42578125" style="77" customWidth="1"/>
    <col min="22" max="22" width="19" style="77" customWidth="1"/>
    <col min="23" max="23" width="15" style="77" customWidth="1"/>
    <col min="24" max="24" width="14.85546875" style="77" customWidth="1"/>
    <col min="25" max="25" width="20.42578125" style="77" customWidth="1"/>
    <col min="26" max="34" width="9.140625" style="77" customWidth="1"/>
    <col min="35" max="35" width="16.28515625" style="77" customWidth="1"/>
    <col min="36" max="42" width="9.140625" style="77" customWidth="1"/>
    <col min="43" max="43" width="12.85546875" style="77" customWidth="1"/>
    <col min="44" max="44" width="10.140625" style="77" customWidth="1"/>
    <col min="45" max="45" width="9.140625" style="77" customWidth="1"/>
    <col min="46" max="16384" width="9.140625" style="77"/>
  </cols>
  <sheetData>
    <row r="1" spans="1:6" s="18" customFormat="1" ht="15" customHeight="1" x14ac:dyDescent="0.25">
      <c r="B1" s="79"/>
      <c r="C1" s="79"/>
      <c r="D1" s="79"/>
      <c r="E1" s="79"/>
      <c r="F1" s="79"/>
    </row>
    <row r="2" spans="1:6" s="18" customFormat="1" ht="15" customHeight="1" x14ac:dyDescent="0.25">
      <c r="A2" s="80" t="s">
        <v>94</v>
      </c>
    </row>
    <row r="3" spans="1:6" s="18" customFormat="1" ht="15" customHeight="1" thickBot="1" x14ac:dyDescent="0.3">
      <c r="A3" s="81"/>
      <c r="B3" s="82"/>
      <c r="C3" s="83"/>
      <c r="D3" s="83"/>
      <c r="E3" s="83"/>
      <c r="F3" s="84" t="s">
        <v>95</v>
      </c>
    </row>
    <row r="4" spans="1:6" s="18" customFormat="1" ht="66.75" customHeight="1" x14ac:dyDescent="0.25">
      <c r="A4" s="85" t="s">
        <v>96</v>
      </c>
      <c r="B4" s="86" t="s">
        <v>97</v>
      </c>
      <c r="C4" s="86" t="s">
        <v>98</v>
      </c>
      <c r="D4" s="86" t="s">
        <v>99</v>
      </c>
      <c r="E4" s="86" t="s">
        <v>100</v>
      </c>
      <c r="F4" s="87" t="s">
        <v>101</v>
      </c>
    </row>
    <row r="5" spans="1:6" s="18" customFormat="1" ht="14.25" customHeight="1" x14ac:dyDescent="0.25">
      <c r="A5" s="88"/>
      <c r="B5" s="89"/>
      <c r="C5" s="90">
        <v>1</v>
      </c>
      <c r="D5" s="90">
        <v>2</v>
      </c>
      <c r="E5" s="90">
        <v>3</v>
      </c>
      <c r="F5" s="91">
        <v>4</v>
      </c>
    </row>
    <row r="6" spans="1:6" s="18" customFormat="1" ht="15.6" customHeight="1" x14ac:dyDescent="0.25">
      <c r="A6" s="92" t="s">
        <v>102</v>
      </c>
      <c r="B6" s="93">
        <f t="shared" ref="B6:B25" si="0">ROW()-ROW($A$5)</f>
        <v>1</v>
      </c>
      <c r="C6" s="94">
        <f>SUM(C7:C17)</f>
        <v>6218114</v>
      </c>
      <c r="D6" s="94">
        <f>SUM(D7:D17)</f>
        <v>1466908</v>
      </c>
      <c r="E6" s="94">
        <f>SUM(E7:E17)</f>
        <v>4540707</v>
      </c>
      <c r="F6" s="95">
        <f>SUM(F7:F17)</f>
        <v>1677407</v>
      </c>
    </row>
    <row r="7" spans="1:6" x14ac:dyDescent="0.25">
      <c r="A7" s="96" t="s">
        <v>2</v>
      </c>
      <c r="B7" s="93">
        <f t="shared" si="0"/>
        <v>2</v>
      </c>
      <c r="C7" s="97">
        <v>635588</v>
      </c>
      <c r="D7" s="97">
        <v>160793</v>
      </c>
      <c r="E7" s="97">
        <v>434573</v>
      </c>
      <c r="F7" s="98">
        <f t="shared" ref="F7:F17" si="1">C7-E7</f>
        <v>201015</v>
      </c>
    </row>
    <row r="8" spans="1:6" s="18" customFormat="1" ht="15" customHeight="1" x14ac:dyDescent="0.25">
      <c r="A8" s="96" t="s">
        <v>3</v>
      </c>
      <c r="B8" s="93">
        <f t="shared" si="0"/>
        <v>3</v>
      </c>
      <c r="C8" s="97">
        <v>780187</v>
      </c>
      <c r="D8" s="97">
        <v>212392</v>
      </c>
      <c r="E8" s="97">
        <v>555978</v>
      </c>
      <c r="F8" s="98">
        <f t="shared" si="1"/>
        <v>224209</v>
      </c>
    </row>
    <row r="9" spans="1:6" s="18" customFormat="1" ht="15" customHeight="1" x14ac:dyDescent="0.25">
      <c r="A9" s="96" t="s">
        <v>4</v>
      </c>
      <c r="B9" s="93">
        <f t="shared" si="0"/>
        <v>4</v>
      </c>
      <c r="C9" s="97">
        <v>637176</v>
      </c>
      <c r="D9" s="97">
        <v>96478</v>
      </c>
      <c r="E9" s="97">
        <v>497477</v>
      </c>
      <c r="F9" s="98">
        <f t="shared" si="1"/>
        <v>139699</v>
      </c>
    </row>
    <row r="10" spans="1:6" s="18" customFormat="1" ht="15" customHeight="1" x14ac:dyDescent="0.25">
      <c r="A10" s="96" t="s">
        <v>5</v>
      </c>
      <c r="B10" s="93">
        <f t="shared" si="0"/>
        <v>5</v>
      </c>
      <c r="C10" s="97">
        <v>572006</v>
      </c>
      <c r="D10" s="97">
        <v>38626</v>
      </c>
      <c r="E10" s="97">
        <v>388250</v>
      </c>
      <c r="F10" s="98">
        <f t="shared" si="1"/>
        <v>183756</v>
      </c>
    </row>
    <row r="11" spans="1:6" s="18" customFormat="1" ht="15" customHeight="1" x14ac:dyDescent="0.25">
      <c r="A11" s="96" t="s">
        <v>6</v>
      </c>
      <c r="B11" s="93">
        <f t="shared" si="0"/>
        <v>6</v>
      </c>
      <c r="C11" s="97">
        <v>542935</v>
      </c>
      <c r="D11" s="97">
        <v>266135</v>
      </c>
      <c r="E11" s="97">
        <v>389422</v>
      </c>
      <c r="F11" s="98">
        <f t="shared" si="1"/>
        <v>153513</v>
      </c>
    </row>
    <row r="12" spans="1:6" s="18" customFormat="1" ht="15" customHeight="1" x14ac:dyDescent="0.25">
      <c r="A12" s="96" t="s">
        <v>7</v>
      </c>
      <c r="B12" s="93">
        <f t="shared" si="0"/>
        <v>7</v>
      </c>
      <c r="C12" s="97">
        <v>812184</v>
      </c>
      <c r="D12" s="97">
        <v>307642</v>
      </c>
      <c r="E12" s="97">
        <v>651312</v>
      </c>
      <c r="F12" s="98">
        <f t="shared" si="1"/>
        <v>160872</v>
      </c>
    </row>
    <row r="13" spans="1:6" s="18" customFormat="1" ht="15" customHeight="1" x14ac:dyDescent="0.25">
      <c r="A13" s="96" t="s">
        <v>8</v>
      </c>
      <c r="B13" s="93">
        <f t="shared" si="0"/>
        <v>8</v>
      </c>
      <c r="C13" s="97">
        <v>216846</v>
      </c>
      <c r="D13" s="97">
        <v>17606</v>
      </c>
      <c r="E13" s="97">
        <v>153881</v>
      </c>
      <c r="F13" s="98">
        <f t="shared" si="1"/>
        <v>62965</v>
      </c>
    </row>
    <row r="14" spans="1:6" s="18" customFormat="1" ht="15" customHeight="1" x14ac:dyDescent="0.25">
      <c r="A14" s="96" t="s">
        <v>9</v>
      </c>
      <c r="B14" s="93">
        <f t="shared" si="0"/>
        <v>9</v>
      </c>
      <c r="C14" s="97">
        <v>670874</v>
      </c>
      <c r="D14" s="97">
        <v>137033</v>
      </c>
      <c r="E14" s="97">
        <v>495410</v>
      </c>
      <c r="F14" s="98">
        <f t="shared" si="1"/>
        <v>175464</v>
      </c>
    </row>
    <row r="15" spans="1:6" s="18" customFormat="1" ht="15" customHeight="1" x14ac:dyDescent="0.25">
      <c r="A15" s="96" t="s">
        <v>10</v>
      </c>
      <c r="B15" s="93">
        <f t="shared" si="0"/>
        <v>10</v>
      </c>
      <c r="C15" s="97">
        <v>368210</v>
      </c>
      <c r="D15" s="97">
        <v>59767</v>
      </c>
      <c r="E15" s="97">
        <v>263900</v>
      </c>
      <c r="F15" s="98">
        <f t="shared" si="1"/>
        <v>104310</v>
      </c>
    </row>
    <row r="16" spans="1:6" s="18" customFormat="1" ht="15" customHeight="1" x14ac:dyDescent="0.25">
      <c r="A16" s="96" t="s">
        <v>11</v>
      </c>
      <c r="B16" s="93">
        <f t="shared" si="0"/>
        <v>11</v>
      </c>
      <c r="C16" s="97">
        <v>425521</v>
      </c>
      <c r="D16" s="97">
        <v>126697</v>
      </c>
      <c r="E16" s="97">
        <v>306723</v>
      </c>
      <c r="F16" s="98">
        <f t="shared" si="1"/>
        <v>118798</v>
      </c>
    </row>
    <row r="17" spans="1:6" x14ac:dyDescent="0.25">
      <c r="A17" s="96" t="s">
        <v>12</v>
      </c>
      <c r="B17" s="93">
        <f t="shared" si="0"/>
        <v>12</v>
      </c>
      <c r="C17" s="97">
        <v>556587</v>
      </c>
      <c r="D17" s="97">
        <v>43739</v>
      </c>
      <c r="E17" s="97">
        <v>403781</v>
      </c>
      <c r="F17" s="98">
        <f t="shared" si="1"/>
        <v>152806</v>
      </c>
    </row>
    <row r="18" spans="1:6" s="18" customFormat="1" ht="15.6" customHeight="1" x14ac:dyDescent="0.25">
      <c r="A18" s="92" t="s">
        <v>103</v>
      </c>
      <c r="B18" s="93">
        <f t="shared" si="0"/>
        <v>13</v>
      </c>
      <c r="C18" s="94">
        <f>SUM(C19:C24)</f>
        <v>1148171</v>
      </c>
      <c r="D18" s="94">
        <f>SUM(D19:D24)</f>
        <v>27165</v>
      </c>
      <c r="E18" s="94">
        <f>SUM(E19:E24)</f>
        <v>831623</v>
      </c>
      <c r="F18" s="95">
        <f>SUM(F19:F24)</f>
        <v>316548</v>
      </c>
    </row>
    <row r="19" spans="1:6" x14ac:dyDescent="0.25">
      <c r="A19" s="96" t="s">
        <v>14</v>
      </c>
      <c r="B19" s="93">
        <f t="shared" si="0"/>
        <v>14</v>
      </c>
      <c r="C19" s="97">
        <v>342133</v>
      </c>
      <c r="D19" s="97">
        <v>0</v>
      </c>
      <c r="E19" s="97">
        <v>237820</v>
      </c>
      <c r="F19" s="98">
        <f t="shared" ref="F19:F24" si="2">C19-E19</f>
        <v>104313</v>
      </c>
    </row>
    <row r="20" spans="1:6" s="18" customFormat="1" ht="15" customHeight="1" x14ac:dyDescent="0.25">
      <c r="A20" s="96" t="s">
        <v>15</v>
      </c>
      <c r="B20" s="93">
        <f t="shared" si="0"/>
        <v>15</v>
      </c>
      <c r="C20" s="97">
        <v>232446</v>
      </c>
      <c r="D20" s="97">
        <v>16367</v>
      </c>
      <c r="E20" s="97">
        <v>184658</v>
      </c>
      <c r="F20" s="98">
        <f t="shared" si="2"/>
        <v>47788</v>
      </c>
    </row>
    <row r="21" spans="1:6" s="18" customFormat="1" ht="15" customHeight="1" x14ac:dyDescent="0.25">
      <c r="A21" s="96" t="s">
        <v>16</v>
      </c>
      <c r="B21" s="93">
        <f t="shared" si="0"/>
        <v>16</v>
      </c>
      <c r="C21" s="97">
        <v>232787</v>
      </c>
      <c r="D21" s="97">
        <v>8327</v>
      </c>
      <c r="E21" s="97">
        <v>188582</v>
      </c>
      <c r="F21" s="98">
        <f t="shared" si="2"/>
        <v>44205</v>
      </c>
    </row>
    <row r="22" spans="1:6" s="18" customFormat="1" ht="15" customHeight="1" x14ac:dyDescent="0.25">
      <c r="A22" s="96" t="s">
        <v>17</v>
      </c>
      <c r="B22" s="93">
        <f t="shared" si="0"/>
        <v>17</v>
      </c>
      <c r="C22" s="97">
        <v>134090</v>
      </c>
      <c r="D22" s="97">
        <v>689</v>
      </c>
      <c r="E22" s="97">
        <v>69681</v>
      </c>
      <c r="F22" s="98">
        <f t="shared" si="2"/>
        <v>64409</v>
      </c>
    </row>
    <row r="23" spans="1:6" s="18" customFormat="1" ht="15" customHeight="1" x14ac:dyDescent="0.25">
      <c r="A23" s="96" t="s">
        <v>18</v>
      </c>
      <c r="B23" s="93">
        <f t="shared" si="0"/>
        <v>18</v>
      </c>
      <c r="C23" s="97">
        <v>206715</v>
      </c>
      <c r="D23" s="97">
        <v>1782</v>
      </c>
      <c r="E23" s="97">
        <v>150882</v>
      </c>
      <c r="F23" s="98">
        <f t="shared" si="2"/>
        <v>55833</v>
      </c>
    </row>
    <row r="24" spans="1:6" x14ac:dyDescent="0.25">
      <c r="A24" s="96" t="s">
        <v>19</v>
      </c>
      <c r="B24" s="93">
        <f t="shared" si="0"/>
        <v>19</v>
      </c>
      <c r="C24" s="97">
        <v>0</v>
      </c>
      <c r="D24" s="97">
        <v>0</v>
      </c>
      <c r="E24" s="97">
        <v>0</v>
      </c>
      <c r="F24" s="98">
        <f t="shared" si="2"/>
        <v>0</v>
      </c>
    </row>
    <row r="25" spans="1:6" s="18" customFormat="1" ht="16.149999999999999" customHeight="1" thickBot="1" x14ac:dyDescent="0.3">
      <c r="A25" s="92" t="s">
        <v>104</v>
      </c>
      <c r="B25" s="99">
        <f t="shared" si="0"/>
        <v>20</v>
      </c>
      <c r="C25" s="100">
        <f>C6+C18</f>
        <v>7366285</v>
      </c>
      <c r="D25" s="100">
        <f>D6+D18</f>
        <v>1494073</v>
      </c>
      <c r="E25" s="100">
        <f>E6+E18</f>
        <v>5372330</v>
      </c>
      <c r="F25" s="101">
        <f>F6+F18</f>
        <v>1993955</v>
      </c>
    </row>
    <row r="26" spans="1:6" s="18" customFormat="1" ht="96" customHeight="1" x14ac:dyDescent="0.25"/>
    <row r="27" spans="1:6" s="18" customFormat="1" ht="24" customHeight="1" x14ac:dyDescent="0.25"/>
    <row r="39" spans="9:18" s="78" customFormat="1" ht="15" customHeight="1" x14ac:dyDescent="0.25">
      <c r="I39" s="77"/>
      <c r="J39" s="77"/>
      <c r="K39" s="15"/>
      <c r="L39" s="15"/>
      <c r="M39" s="15"/>
      <c r="N39" s="15"/>
      <c r="O39" s="77"/>
      <c r="P39" s="77"/>
      <c r="Q39" s="77"/>
      <c r="R39" s="77"/>
    </row>
    <row r="40" spans="9:18" s="78" customFormat="1" ht="15" customHeight="1" x14ac:dyDescent="0.25">
      <c r="I40" s="77"/>
      <c r="J40" s="77"/>
      <c r="K40" s="15"/>
      <c r="L40" s="15"/>
      <c r="M40" s="15"/>
      <c r="N40" s="15"/>
      <c r="O40" s="77"/>
      <c r="P40" s="77"/>
      <c r="Q40" s="77"/>
      <c r="R40" s="77"/>
    </row>
    <row r="41" spans="9:18" s="78" customFormat="1" ht="15" customHeight="1" x14ac:dyDescent="0.25">
      <c r="I41" s="77"/>
      <c r="J41" s="77"/>
      <c r="K41" s="15"/>
      <c r="L41" s="15"/>
      <c r="M41" s="15"/>
      <c r="N41" s="15"/>
      <c r="O41" s="77"/>
      <c r="P41" s="77"/>
      <c r="Q41" s="77"/>
      <c r="R41" s="77"/>
    </row>
    <row r="42" spans="9:18" s="78" customFormat="1" ht="15" customHeight="1" x14ac:dyDescent="0.25">
      <c r="I42" s="77"/>
      <c r="J42" s="77"/>
      <c r="K42" s="15"/>
      <c r="L42" s="15"/>
      <c r="M42" s="15"/>
      <c r="N42" s="15"/>
      <c r="O42" s="77"/>
      <c r="P42" s="77"/>
      <c r="Q42" s="77"/>
      <c r="R42" s="77"/>
    </row>
    <row r="43" spans="9:18" s="78" customFormat="1" ht="15" customHeight="1" x14ac:dyDescent="0.25">
      <c r="I43" s="77"/>
      <c r="J43" s="77"/>
      <c r="K43" s="15"/>
      <c r="L43" s="15"/>
      <c r="M43" s="15"/>
      <c r="N43" s="15"/>
      <c r="O43" s="77"/>
      <c r="P43" s="77"/>
      <c r="Q43" s="77"/>
      <c r="R43" s="77"/>
    </row>
    <row r="44" spans="9:18" s="78" customFormat="1" ht="15" customHeight="1" x14ac:dyDescent="0.25">
      <c r="I44" s="77"/>
      <c r="J44" s="77"/>
      <c r="K44" s="15"/>
      <c r="L44" s="15"/>
      <c r="M44" s="15"/>
      <c r="N44" s="15"/>
      <c r="O44" s="77"/>
      <c r="P44" s="77"/>
      <c r="Q44" s="77"/>
      <c r="R44" s="77"/>
    </row>
    <row r="45" spans="9:18" s="78" customFormat="1" ht="15" customHeight="1" x14ac:dyDescent="0.25">
      <c r="I45" s="77"/>
      <c r="J45" s="77"/>
      <c r="K45" s="15"/>
      <c r="L45" s="15"/>
      <c r="M45" s="15"/>
      <c r="N45" s="15"/>
      <c r="O45" s="77"/>
      <c r="P45" s="77"/>
      <c r="Q45" s="77"/>
      <c r="R45" s="77"/>
    </row>
    <row r="46" spans="9:18" s="78" customFormat="1" ht="15" customHeight="1" x14ac:dyDescent="0.25">
      <c r="I46" s="77"/>
      <c r="J46" s="77"/>
      <c r="K46" s="15"/>
      <c r="L46" s="15"/>
      <c r="M46" s="15"/>
      <c r="N46" s="15"/>
      <c r="O46" s="77"/>
      <c r="P46" s="77"/>
      <c r="Q46" s="77"/>
      <c r="R46" s="77"/>
    </row>
    <row r="47" spans="9:18" s="78" customFormat="1" ht="15" customHeight="1" x14ac:dyDescent="0.25">
      <c r="I47" s="77"/>
      <c r="J47" s="77"/>
      <c r="K47" s="15"/>
      <c r="L47" s="15"/>
      <c r="M47" s="15"/>
      <c r="N47" s="15"/>
      <c r="O47" s="77"/>
      <c r="P47" s="77"/>
      <c r="Q47" s="77"/>
      <c r="R47" s="77"/>
    </row>
    <row r="48" spans="9:18" s="78" customFormat="1" ht="15" customHeight="1" x14ac:dyDescent="0.25">
      <c r="I48" s="77"/>
      <c r="J48" s="77"/>
      <c r="K48" s="15"/>
      <c r="L48" s="15"/>
      <c r="M48" s="15"/>
      <c r="N48" s="15"/>
      <c r="O48" s="77"/>
      <c r="P48" s="77"/>
      <c r="Q48" s="77"/>
      <c r="R48" s="77"/>
    </row>
    <row r="49" spans="9:18" s="78" customFormat="1" ht="15" customHeight="1" x14ac:dyDescent="0.25">
      <c r="I49" s="77"/>
      <c r="J49" s="77"/>
      <c r="K49" s="15"/>
      <c r="L49" s="15"/>
      <c r="M49" s="15"/>
      <c r="N49" s="15"/>
      <c r="O49" s="77"/>
      <c r="P49" s="77"/>
      <c r="Q49" s="77"/>
      <c r="R49" s="77"/>
    </row>
    <row r="50" spans="9:18" s="78" customFormat="1" ht="15" customHeight="1" x14ac:dyDescent="0.25">
      <c r="I50" s="77"/>
      <c r="J50" s="77"/>
      <c r="K50" s="15"/>
      <c r="L50" s="15"/>
      <c r="M50" s="15"/>
      <c r="N50" s="15"/>
      <c r="O50" s="77"/>
      <c r="P50" s="77"/>
      <c r="Q50" s="77"/>
      <c r="R50" s="77"/>
    </row>
    <row r="51" spans="9:18" s="78" customFormat="1" ht="15" customHeight="1" x14ac:dyDescent="0.25">
      <c r="I51" s="77"/>
      <c r="J51" s="77"/>
      <c r="K51" s="15"/>
      <c r="L51" s="15"/>
      <c r="M51" s="15"/>
      <c r="N51" s="15"/>
      <c r="O51" s="77"/>
      <c r="P51" s="77"/>
      <c r="Q51" s="77"/>
      <c r="R51" s="77"/>
    </row>
    <row r="52" spans="9:18" s="78" customFormat="1" ht="15" customHeight="1" x14ac:dyDescent="0.25">
      <c r="I52" s="77"/>
      <c r="J52" s="77"/>
      <c r="K52" s="15"/>
      <c r="L52" s="15"/>
      <c r="M52" s="15"/>
      <c r="N52" s="15"/>
      <c r="O52" s="77"/>
      <c r="P52" s="77"/>
      <c r="Q52" s="77"/>
      <c r="R52" s="77"/>
    </row>
    <row r="53" spans="9:18" s="78" customFormat="1" ht="15" customHeight="1" x14ac:dyDescent="0.25">
      <c r="I53" s="77"/>
      <c r="J53" s="77"/>
      <c r="K53" s="15"/>
      <c r="L53" s="15"/>
      <c r="M53" s="15"/>
      <c r="N53" s="15"/>
      <c r="O53" s="77"/>
      <c r="P53" s="77"/>
      <c r="Q53" s="77"/>
      <c r="R53" s="77"/>
    </row>
    <row r="54" spans="9:18" s="78" customFormat="1" ht="15" customHeight="1" x14ac:dyDescent="0.25">
      <c r="I54" s="77"/>
      <c r="J54" s="77"/>
      <c r="K54" s="15"/>
      <c r="L54" s="15"/>
      <c r="M54" s="15"/>
      <c r="N54" s="15"/>
      <c r="O54" s="77"/>
      <c r="P54" s="77"/>
      <c r="Q54" s="77"/>
      <c r="R54" s="77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354EF-108F-469E-B9C1-F7C286505004}">
  <dimension ref="A1:F35"/>
  <sheetViews>
    <sheetView showGridLines="0" zoomScale="90" zoomScaleNormal="90" workbookViewId="0">
      <selection activeCell="D15" sqref="D15"/>
    </sheetView>
  </sheetViews>
  <sheetFormatPr defaultColWidth="9.140625" defaultRowHeight="15" x14ac:dyDescent="0.25"/>
  <cols>
    <col min="1" max="1" width="29.28515625" style="77" customWidth="1"/>
    <col min="2" max="2" width="6.140625" style="77" customWidth="1"/>
    <col min="3" max="3" width="17.85546875" style="78" customWidth="1"/>
    <col min="4" max="6" width="17.85546875" style="77" customWidth="1"/>
    <col min="7" max="7" width="9.140625" style="77" customWidth="1"/>
    <col min="8" max="16384" width="9.140625" style="77"/>
  </cols>
  <sheetData>
    <row r="1" spans="1:6" s="18" customFormat="1" ht="13.5" customHeight="1" x14ac:dyDescent="0.25">
      <c r="A1" s="102"/>
      <c r="B1" s="102"/>
      <c r="C1" s="102"/>
      <c r="D1" s="102"/>
      <c r="E1" s="102"/>
      <c r="F1" s="102"/>
    </row>
    <row r="2" spans="1:6" s="18" customFormat="1" ht="13.5" customHeight="1" x14ac:dyDescent="0.25">
      <c r="A2" s="80" t="s">
        <v>105</v>
      </c>
      <c r="B2" s="103"/>
      <c r="C2" s="103"/>
      <c r="D2" s="103"/>
      <c r="E2" s="103"/>
      <c r="F2" s="103"/>
    </row>
    <row r="3" spans="1:6" s="18" customFormat="1" ht="13.5" customHeight="1" thickBot="1" x14ac:dyDescent="0.3">
      <c r="A3" s="104"/>
      <c r="B3" s="82"/>
      <c r="C3" s="83"/>
      <c r="D3" s="83"/>
      <c r="E3" s="83"/>
      <c r="F3" s="84" t="s">
        <v>95</v>
      </c>
    </row>
    <row r="4" spans="1:6" s="18" customFormat="1" ht="66.75" customHeight="1" x14ac:dyDescent="0.25">
      <c r="A4" s="85" t="s">
        <v>96</v>
      </c>
      <c r="B4" s="86" t="s">
        <v>97</v>
      </c>
      <c r="C4" s="86" t="s">
        <v>98</v>
      </c>
      <c r="D4" s="86" t="s">
        <v>99</v>
      </c>
      <c r="E4" s="86" t="s">
        <v>100</v>
      </c>
      <c r="F4" s="87" t="s">
        <v>101</v>
      </c>
    </row>
    <row r="5" spans="1:6" s="18" customFormat="1" ht="14.25" customHeight="1" x14ac:dyDescent="0.25">
      <c r="A5" s="88"/>
      <c r="B5" s="89"/>
      <c r="C5" s="90">
        <v>1</v>
      </c>
      <c r="D5" s="90">
        <v>2</v>
      </c>
      <c r="E5" s="90">
        <v>3</v>
      </c>
      <c r="F5" s="91">
        <v>4</v>
      </c>
    </row>
    <row r="6" spans="1:6" x14ac:dyDescent="0.25">
      <c r="A6" s="105" t="s">
        <v>22</v>
      </c>
      <c r="B6" s="93">
        <v>1</v>
      </c>
      <c r="C6" s="106">
        <v>415764</v>
      </c>
      <c r="D6" s="106">
        <v>22021</v>
      </c>
      <c r="E6" s="106">
        <v>302464</v>
      </c>
      <c r="F6" s="107">
        <f t="shared" ref="F6:F30" si="0">C6-E6</f>
        <v>113300</v>
      </c>
    </row>
    <row r="7" spans="1:6" x14ac:dyDescent="0.25">
      <c r="A7" s="105" t="s">
        <v>24</v>
      </c>
      <c r="B7" s="93">
        <v>2</v>
      </c>
      <c r="C7" s="106">
        <v>617963</v>
      </c>
      <c r="D7" s="106">
        <v>20396</v>
      </c>
      <c r="E7" s="106">
        <v>459178</v>
      </c>
      <c r="F7" s="107">
        <f t="shared" si="0"/>
        <v>158785</v>
      </c>
    </row>
    <row r="8" spans="1:6" x14ac:dyDescent="0.25">
      <c r="A8" s="105" t="s">
        <v>26</v>
      </c>
      <c r="B8" s="93">
        <v>3</v>
      </c>
      <c r="C8" s="106">
        <v>564693</v>
      </c>
      <c r="D8" s="106">
        <v>63864</v>
      </c>
      <c r="E8" s="106">
        <v>412598</v>
      </c>
      <c r="F8" s="107">
        <f t="shared" si="0"/>
        <v>152095</v>
      </c>
    </row>
    <row r="9" spans="1:6" x14ac:dyDescent="0.25">
      <c r="A9" s="105" t="s">
        <v>28</v>
      </c>
      <c r="B9" s="93">
        <v>4</v>
      </c>
      <c r="C9" s="106">
        <v>0</v>
      </c>
      <c r="D9" s="106">
        <v>0</v>
      </c>
      <c r="E9" s="106">
        <v>0</v>
      </c>
      <c r="F9" s="107">
        <f t="shared" si="0"/>
        <v>0</v>
      </c>
    </row>
    <row r="10" spans="1:6" x14ac:dyDescent="0.25">
      <c r="A10" s="105" t="s">
        <v>30</v>
      </c>
      <c r="B10" s="93">
        <v>5</v>
      </c>
      <c r="C10" s="106">
        <v>80958</v>
      </c>
      <c r="D10" s="106">
        <v>78944</v>
      </c>
      <c r="E10" s="106">
        <v>60731</v>
      </c>
      <c r="F10" s="107">
        <f t="shared" si="0"/>
        <v>20227</v>
      </c>
    </row>
    <row r="11" spans="1:6" x14ac:dyDescent="0.25">
      <c r="A11" s="105" t="s">
        <v>32</v>
      </c>
      <c r="B11" s="93">
        <v>6</v>
      </c>
      <c r="C11" s="106">
        <v>669</v>
      </c>
      <c r="D11" s="106">
        <v>16</v>
      </c>
      <c r="E11" s="106">
        <v>521</v>
      </c>
      <c r="F11" s="107">
        <f t="shared" si="0"/>
        <v>148</v>
      </c>
    </row>
    <row r="12" spans="1:6" x14ac:dyDescent="0.25">
      <c r="A12" s="105" t="s">
        <v>34</v>
      </c>
      <c r="B12" s="93">
        <v>7</v>
      </c>
      <c r="C12" s="106">
        <v>61071</v>
      </c>
      <c r="D12" s="106">
        <v>31486</v>
      </c>
      <c r="E12" s="106">
        <v>44342</v>
      </c>
      <c r="F12" s="107">
        <f t="shared" si="0"/>
        <v>16729</v>
      </c>
    </row>
    <row r="13" spans="1:6" x14ac:dyDescent="0.25">
      <c r="A13" s="105" t="s">
        <v>106</v>
      </c>
      <c r="B13" s="93">
        <v>8</v>
      </c>
      <c r="C13" s="106">
        <v>521382</v>
      </c>
      <c r="D13" s="106">
        <v>297131</v>
      </c>
      <c r="E13" s="106">
        <v>369937</v>
      </c>
      <c r="F13" s="107">
        <f t="shared" si="0"/>
        <v>151445</v>
      </c>
    </row>
    <row r="14" spans="1:6" x14ac:dyDescent="0.25">
      <c r="A14" s="105" t="s">
        <v>107</v>
      </c>
      <c r="B14" s="93">
        <v>9</v>
      </c>
      <c r="C14" s="106">
        <v>972286</v>
      </c>
      <c r="D14" s="106">
        <v>348971</v>
      </c>
      <c r="E14" s="106">
        <v>662806</v>
      </c>
      <c r="F14" s="107">
        <f t="shared" si="0"/>
        <v>309480</v>
      </c>
    </row>
    <row r="15" spans="1:6" x14ac:dyDescent="0.25">
      <c r="A15" s="105" t="s">
        <v>46</v>
      </c>
      <c r="B15" s="93">
        <v>10</v>
      </c>
      <c r="C15" s="106">
        <v>2606660</v>
      </c>
      <c r="D15" s="106">
        <v>429202</v>
      </c>
      <c r="E15" s="106">
        <v>1961495</v>
      </c>
      <c r="F15" s="107">
        <f t="shared" si="0"/>
        <v>645165</v>
      </c>
    </row>
    <row r="16" spans="1:6" x14ac:dyDescent="0.25">
      <c r="A16" s="105" t="s">
        <v>108</v>
      </c>
      <c r="B16" s="93">
        <v>11</v>
      </c>
      <c r="C16" s="106">
        <v>9089</v>
      </c>
      <c r="D16" s="106">
        <v>9138</v>
      </c>
      <c r="E16" s="106">
        <v>6919</v>
      </c>
      <c r="F16" s="107">
        <f t="shared" si="0"/>
        <v>2170</v>
      </c>
    </row>
    <row r="17" spans="1:6" x14ac:dyDescent="0.25">
      <c r="A17" s="105" t="s">
        <v>56</v>
      </c>
      <c r="B17" s="93">
        <v>12</v>
      </c>
      <c r="C17" s="106">
        <v>1421</v>
      </c>
      <c r="D17" s="106">
        <v>31</v>
      </c>
      <c r="E17" s="106">
        <v>1087</v>
      </c>
      <c r="F17" s="107">
        <f t="shared" si="0"/>
        <v>334</v>
      </c>
    </row>
    <row r="18" spans="1:6" x14ac:dyDescent="0.25">
      <c r="A18" s="105" t="s">
        <v>58</v>
      </c>
      <c r="B18" s="93">
        <v>13</v>
      </c>
      <c r="C18" s="106">
        <v>185439</v>
      </c>
      <c r="D18" s="106">
        <v>113145</v>
      </c>
      <c r="E18" s="106">
        <v>141788</v>
      </c>
      <c r="F18" s="107">
        <f t="shared" si="0"/>
        <v>43651</v>
      </c>
    </row>
    <row r="19" spans="1:6" x14ac:dyDescent="0.25">
      <c r="A19" s="105" t="s">
        <v>60</v>
      </c>
      <c r="B19" s="93">
        <v>14</v>
      </c>
      <c r="C19" s="106">
        <v>31242</v>
      </c>
      <c r="D19" s="106">
        <v>18105</v>
      </c>
      <c r="E19" s="106">
        <v>20689</v>
      </c>
      <c r="F19" s="107">
        <f t="shared" si="0"/>
        <v>10553</v>
      </c>
    </row>
    <row r="20" spans="1:6" x14ac:dyDescent="0.25">
      <c r="A20" s="105" t="s">
        <v>62</v>
      </c>
      <c r="B20" s="93">
        <v>15</v>
      </c>
      <c r="C20" s="106">
        <v>136</v>
      </c>
      <c r="D20" s="106">
        <v>151</v>
      </c>
      <c r="E20" s="106">
        <v>107</v>
      </c>
      <c r="F20" s="107">
        <f t="shared" si="0"/>
        <v>29</v>
      </c>
    </row>
    <row r="21" spans="1:6" x14ac:dyDescent="0.25">
      <c r="A21" s="105" t="s">
        <v>64</v>
      </c>
      <c r="B21" s="93">
        <v>16</v>
      </c>
      <c r="C21" s="106">
        <v>29527</v>
      </c>
      <c r="D21" s="106">
        <v>30423</v>
      </c>
      <c r="E21" s="106">
        <v>22782</v>
      </c>
      <c r="F21" s="107">
        <f t="shared" si="0"/>
        <v>6745</v>
      </c>
    </row>
    <row r="22" spans="1:6" x14ac:dyDescent="0.25">
      <c r="A22" s="105" t="s">
        <v>66</v>
      </c>
      <c r="B22" s="93">
        <v>17</v>
      </c>
      <c r="C22" s="106">
        <v>0</v>
      </c>
      <c r="D22" s="106">
        <v>0</v>
      </c>
      <c r="E22" s="106">
        <v>0</v>
      </c>
      <c r="F22" s="107">
        <f t="shared" si="0"/>
        <v>0</v>
      </c>
    </row>
    <row r="23" spans="1:6" x14ac:dyDescent="0.25">
      <c r="A23" s="105" t="s">
        <v>109</v>
      </c>
      <c r="B23" s="93">
        <v>18</v>
      </c>
      <c r="C23" s="106">
        <v>119813</v>
      </c>
      <c r="D23" s="106">
        <v>3885</v>
      </c>
      <c r="E23" s="106">
        <v>73263</v>
      </c>
      <c r="F23" s="107">
        <f t="shared" si="0"/>
        <v>46550</v>
      </c>
    </row>
    <row r="24" spans="1:6" x14ac:dyDescent="0.25">
      <c r="A24" s="105" t="s">
        <v>71</v>
      </c>
      <c r="B24" s="93">
        <v>19</v>
      </c>
      <c r="C24" s="106">
        <v>898794</v>
      </c>
      <c r="D24" s="106">
        <v>26941</v>
      </c>
      <c r="E24" s="106">
        <v>661289</v>
      </c>
      <c r="F24" s="107">
        <f t="shared" si="0"/>
        <v>237505</v>
      </c>
    </row>
    <row r="25" spans="1:6" x14ac:dyDescent="0.25">
      <c r="A25" s="105" t="s">
        <v>79</v>
      </c>
      <c r="B25" s="93">
        <v>20</v>
      </c>
      <c r="C25" s="106">
        <v>0</v>
      </c>
      <c r="D25" s="106">
        <v>0</v>
      </c>
      <c r="E25" s="106">
        <v>1579</v>
      </c>
      <c r="F25" s="107">
        <f t="shared" si="0"/>
        <v>-1579</v>
      </c>
    </row>
    <row r="26" spans="1:6" x14ac:dyDescent="0.25">
      <c r="A26" s="105" t="s">
        <v>81</v>
      </c>
      <c r="B26" s="93">
        <v>21</v>
      </c>
      <c r="C26" s="106">
        <v>249377</v>
      </c>
      <c r="D26" s="106">
        <v>224</v>
      </c>
      <c r="E26" s="106">
        <v>168755</v>
      </c>
      <c r="F26" s="107">
        <f t="shared" si="0"/>
        <v>80622</v>
      </c>
    </row>
    <row r="27" spans="1:6" x14ac:dyDescent="0.25">
      <c r="A27" s="105" t="s">
        <v>83</v>
      </c>
      <c r="B27" s="93">
        <v>22</v>
      </c>
      <c r="C27" s="106">
        <v>0</v>
      </c>
      <c r="D27" s="106">
        <v>0</v>
      </c>
      <c r="E27" s="106">
        <v>0</v>
      </c>
      <c r="F27" s="107">
        <f t="shared" si="0"/>
        <v>0</v>
      </c>
    </row>
    <row r="28" spans="1:6" x14ac:dyDescent="0.25">
      <c r="A28" s="105" t="s">
        <v>85</v>
      </c>
      <c r="B28" s="93">
        <v>23</v>
      </c>
      <c r="C28" s="106">
        <v>0</v>
      </c>
      <c r="D28" s="106">
        <v>0</v>
      </c>
      <c r="E28" s="106">
        <v>0</v>
      </c>
      <c r="F28" s="107">
        <f t="shared" si="0"/>
        <v>0</v>
      </c>
    </row>
    <row r="29" spans="1:6" x14ac:dyDescent="0.25">
      <c r="A29" s="105" t="s">
        <v>110</v>
      </c>
      <c r="B29" s="93">
        <v>24</v>
      </c>
      <c r="C29" s="106">
        <v>0</v>
      </c>
      <c r="D29" s="106">
        <v>0</v>
      </c>
      <c r="E29" s="106">
        <v>0</v>
      </c>
      <c r="F29" s="107">
        <f t="shared" si="0"/>
        <v>0</v>
      </c>
    </row>
    <row r="30" spans="1:6" x14ac:dyDescent="0.25">
      <c r="A30" s="105" t="s">
        <v>111</v>
      </c>
      <c r="B30" s="93">
        <v>25</v>
      </c>
      <c r="C30" s="106">
        <v>0</v>
      </c>
      <c r="D30" s="106">
        <v>0</v>
      </c>
      <c r="E30" s="106">
        <v>0</v>
      </c>
      <c r="F30" s="107">
        <f t="shared" si="0"/>
        <v>0</v>
      </c>
    </row>
    <row r="31" spans="1:6" s="18" customFormat="1" ht="16.149999999999999" customHeight="1" thickBot="1" x14ac:dyDescent="0.3">
      <c r="A31" s="108" t="s">
        <v>21</v>
      </c>
      <c r="B31" s="99" t="s">
        <v>92</v>
      </c>
      <c r="C31" s="100">
        <f>SUM(C6:C30)</f>
        <v>7366284</v>
      </c>
      <c r="D31" s="100">
        <f>SUM(D6:D30)</f>
        <v>1494074</v>
      </c>
      <c r="E31" s="100">
        <f>SUM(E6:E30)</f>
        <v>5372330</v>
      </c>
      <c r="F31" s="101">
        <f>SUM(F6:F30)</f>
        <v>1993954</v>
      </c>
    </row>
    <row r="32" spans="1:6" s="78" customFormat="1" ht="15" customHeight="1" x14ac:dyDescent="0.2">
      <c r="A32" s="77"/>
      <c r="B32" s="109"/>
      <c r="D32" s="77"/>
      <c r="E32" s="77"/>
      <c r="F32" s="77"/>
    </row>
    <row r="33" spans="1:6" s="78" customFormat="1" ht="15" customHeight="1" x14ac:dyDescent="0.25">
      <c r="A33" s="77"/>
      <c r="B33" s="77"/>
      <c r="D33" s="77"/>
      <c r="E33" s="77"/>
      <c r="F33" s="77"/>
    </row>
    <row r="34" spans="1:6" s="78" customFormat="1" ht="15" customHeight="1" x14ac:dyDescent="0.25">
      <c r="A34" s="77"/>
      <c r="B34" s="77"/>
      <c r="D34" s="77"/>
      <c r="E34" s="77"/>
      <c r="F34" s="77"/>
    </row>
    <row r="35" spans="1:6" s="78" customFormat="1" ht="15" customHeight="1" x14ac:dyDescent="0.25">
      <c r="A35" s="77"/>
      <c r="B35" s="77"/>
      <c r="D35" s="77"/>
      <c r="E35" s="77"/>
      <c r="F35" s="77"/>
    </row>
  </sheetData>
  <printOptions horizontalCentered="1"/>
  <pageMargins left="0" right="0" top="1.9685039370078741" bottom="0" header="0.31496062992125984" footer="0.31496062992125984"/>
  <pageSetup paperSize="9" scale="88" orientation="landscape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A0D9-449D-4134-A883-07986586541B}">
  <dimension ref="A1:W59"/>
  <sheetViews>
    <sheetView showGridLines="0" zoomScale="90" zoomScaleNormal="90" workbookViewId="0">
      <selection activeCell="E16" sqref="E1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3" width="9.140625" style="15" customWidth="1"/>
    <col min="24" max="16384" width="9.140625" style="15"/>
  </cols>
  <sheetData>
    <row r="1" spans="1:23" s="18" customFormat="1" ht="14.25" customHeight="1" x14ac:dyDescent="0.25">
      <c r="A1" s="19"/>
    </row>
    <row r="2" spans="1:23" s="17" customFormat="1" ht="14.25" customHeight="1" x14ac:dyDescent="0.25">
      <c r="A2" s="20" t="s">
        <v>112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3" t="s">
        <v>20</v>
      </c>
      <c r="V4" s="24" t="s">
        <v>21</v>
      </c>
    </row>
    <row r="5" spans="1:23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7">
        <v>106</v>
      </c>
      <c r="U5" s="28">
        <v>200</v>
      </c>
      <c r="V5" s="29">
        <v>300</v>
      </c>
    </row>
    <row r="6" spans="1:23" s="18" customFormat="1" ht="14.25" customHeight="1" x14ac:dyDescent="0.25">
      <c r="A6" s="30" t="s">
        <v>22</v>
      </c>
      <c r="B6" s="31" t="s">
        <v>23</v>
      </c>
      <c r="C6" s="32">
        <v>18100</v>
      </c>
      <c r="D6" s="32">
        <v>24040</v>
      </c>
      <c r="E6" s="32">
        <v>64310</v>
      </c>
      <c r="F6" s="32">
        <v>17357</v>
      </c>
      <c r="G6" s="32">
        <v>39649</v>
      </c>
      <c r="H6" s="32">
        <v>26126</v>
      </c>
      <c r="I6" s="32">
        <v>21763</v>
      </c>
      <c r="J6" s="32">
        <v>35474</v>
      </c>
      <c r="K6" s="32">
        <v>28209</v>
      </c>
      <c r="L6" s="32">
        <v>30880</v>
      </c>
      <c r="M6" s="32">
        <v>57151</v>
      </c>
      <c r="N6" s="33">
        <f t="shared" ref="N6:N41" si="0">SUM(C6:M6)</f>
        <v>363059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4">
        <v>0</v>
      </c>
      <c r="U6" s="33">
        <f t="shared" ref="U6:U41" si="1">SUM(O6:T6)</f>
        <v>0</v>
      </c>
      <c r="V6" s="35">
        <f t="shared" ref="V6:V41" si="2">N6+U6</f>
        <v>363059</v>
      </c>
    </row>
    <row r="7" spans="1:23" s="18" customFormat="1" ht="14.25" customHeight="1" x14ac:dyDescent="0.25">
      <c r="A7" s="30" t="s">
        <v>24</v>
      </c>
      <c r="B7" s="31" t="s">
        <v>25</v>
      </c>
      <c r="C7" s="32">
        <v>327</v>
      </c>
      <c r="D7" s="32">
        <v>8944</v>
      </c>
      <c r="E7" s="32">
        <v>7136</v>
      </c>
      <c r="F7" s="32">
        <v>1041</v>
      </c>
      <c r="G7" s="32">
        <v>134</v>
      </c>
      <c r="H7" s="32">
        <v>827</v>
      </c>
      <c r="I7" s="32">
        <v>0</v>
      </c>
      <c r="J7" s="32">
        <v>192</v>
      </c>
      <c r="K7" s="32">
        <v>0</v>
      </c>
      <c r="L7" s="32">
        <v>393</v>
      </c>
      <c r="M7" s="32">
        <v>1838</v>
      </c>
      <c r="N7" s="36">
        <f t="shared" si="0"/>
        <v>20832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8">
        <v>0</v>
      </c>
      <c r="U7" s="36">
        <f t="shared" si="1"/>
        <v>0</v>
      </c>
      <c r="V7" s="39">
        <f t="shared" si="2"/>
        <v>20832</v>
      </c>
    </row>
    <row r="8" spans="1:23" s="18" customFormat="1" ht="14.25" customHeight="1" x14ac:dyDescent="0.25">
      <c r="A8" s="30" t="s">
        <v>26</v>
      </c>
      <c r="B8" s="31" t="s">
        <v>27</v>
      </c>
      <c r="C8" s="32">
        <v>1340</v>
      </c>
      <c r="D8" s="32">
        <v>3477</v>
      </c>
      <c r="E8" s="32">
        <v>4237</v>
      </c>
      <c r="F8" s="32">
        <v>5252</v>
      </c>
      <c r="G8" s="32">
        <v>2051</v>
      </c>
      <c r="H8" s="32">
        <v>2555</v>
      </c>
      <c r="I8" s="32">
        <v>445</v>
      </c>
      <c r="J8" s="32">
        <v>1724</v>
      </c>
      <c r="K8" s="32">
        <v>2791</v>
      </c>
      <c r="L8" s="32">
        <v>2374</v>
      </c>
      <c r="M8" s="32">
        <v>2294</v>
      </c>
      <c r="N8" s="36">
        <f t="shared" si="0"/>
        <v>28540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8">
        <v>0</v>
      </c>
      <c r="U8" s="36">
        <f t="shared" si="1"/>
        <v>0</v>
      </c>
      <c r="V8" s="39">
        <f t="shared" si="2"/>
        <v>28540</v>
      </c>
    </row>
    <row r="9" spans="1:23" s="18" customFormat="1" ht="14.25" customHeight="1" x14ac:dyDescent="0.25">
      <c r="A9" s="30" t="s">
        <v>28</v>
      </c>
      <c r="B9" s="31" t="s">
        <v>29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8">
        <v>0</v>
      </c>
      <c r="U9" s="36">
        <f t="shared" si="1"/>
        <v>0</v>
      </c>
      <c r="V9" s="39">
        <f t="shared" si="2"/>
        <v>0</v>
      </c>
    </row>
    <row r="10" spans="1:23" s="18" customFormat="1" ht="14.25" customHeight="1" x14ac:dyDescent="0.25">
      <c r="A10" s="30" t="s">
        <v>30</v>
      </c>
      <c r="B10" s="31" t="s">
        <v>31</v>
      </c>
      <c r="C10" s="32">
        <v>0</v>
      </c>
      <c r="D10" s="32">
        <v>1</v>
      </c>
      <c r="E10" s="32">
        <v>0</v>
      </c>
      <c r="F10" s="32">
        <v>0</v>
      </c>
      <c r="G10" s="32">
        <v>0</v>
      </c>
      <c r="H10" s="32">
        <v>2</v>
      </c>
      <c r="I10" s="32">
        <v>0</v>
      </c>
      <c r="J10" s="32">
        <v>0</v>
      </c>
      <c r="K10" s="32">
        <v>16</v>
      </c>
      <c r="L10" s="32">
        <v>1</v>
      </c>
      <c r="M10" s="32">
        <v>0</v>
      </c>
      <c r="N10" s="36">
        <f t="shared" si="0"/>
        <v>20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8">
        <v>0</v>
      </c>
      <c r="U10" s="36">
        <f t="shared" si="1"/>
        <v>0</v>
      </c>
      <c r="V10" s="39">
        <f t="shared" si="2"/>
        <v>20</v>
      </c>
    </row>
    <row r="11" spans="1:23" s="18" customFormat="1" ht="14.25" customHeight="1" x14ac:dyDescent="0.25">
      <c r="A11" s="30" t="s">
        <v>32</v>
      </c>
      <c r="B11" s="31" t="s">
        <v>33</v>
      </c>
      <c r="C11" s="32">
        <v>0</v>
      </c>
      <c r="D11" s="32">
        <v>2</v>
      </c>
      <c r="E11" s="32">
        <v>14</v>
      </c>
      <c r="F11" s="32">
        <v>2</v>
      </c>
      <c r="G11" s="32">
        <v>1</v>
      </c>
      <c r="H11" s="32">
        <v>2</v>
      </c>
      <c r="I11" s="32">
        <v>0</v>
      </c>
      <c r="J11" s="32">
        <v>0</v>
      </c>
      <c r="K11" s="32">
        <v>5</v>
      </c>
      <c r="L11" s="32">
        <v>0</v>
      </c>
      <c r="M11" s="32">
        <v>0</v>
      </c>
      <c r="N11" s="36">
        <f t="shared" si="0"/>
        <v>26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8">
        <v>0</v>
      </c>
      <c r="U11" s="36">
        <f t="shared" si="1"/>
        <v>0</v>
      </c>
      <c r="V11" s="39">
        <f t="shared" si="2"/>
        <v>26</v>
      </c>
    </row>
    <row r="12" spans="1:23" s="18" customFormat="1" ht="14.25" customHeight="1" x14ac:dyDescent="0.25">
      <c r="A12" s="30" t="s">
        <v>34</v>
      </c>
      <c r="B12" s="31" t="s">
        <v>35</v>
      </c>
      <c r="C12" s="32">
        <v>130</v>
      </c>
      <c r="D12" s="32">
        <v>467</v>
      </c>
      <c r="E12" s="32">
        <v>70</v>
      </c>
      <c r="F12" s="32">
        <v>143</v>
      </c>
      <c r="G12" s="32">
        <v>137</v>
      </c>
      <c r="H12" s="32">
        <v>309</v>
      </c>
      <c r="I12" s="32">
        <v>0</v>
      </c>
      <c r="J12" s="32">
        <v>106</v>
      </c>
      <c r="K12" s="32">
        <v>200</v>
      </c>
      <c r="L12" s="32">
        <v>76</v>
      </c>
      <c r="M12" s="32">
        <v>31</v>
      </c>
      <c r="N12" s="36">
        <f t="shared" si="0"/>
        <v>1669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8">
        <v>0</v>
      </c>
      <c r="U12" s="36">
        <f t="shared" si="1"/>
        <v>0</v>
      </c>
      <c r="V12" s="39">
        <f t="shared" si="2"/>
        <v>1669</v>
      </c>
    </row>
    <row r="13" spans="1:23" s="18" customFormat="1" ht="14.25" customHeight="1" x14ac:dyDescent="0.25">
      <c r="A13" s="30" t="s">
        <v>36</v>
      </c>
      <c r="B13" s="31" t="s">
        <v>37</v>
      </c>
      <c r="C13" s="32">
        <v>5561</v>
      </c>
      <c r="D13" s="32">
        <v>9153</v>
      </c>
      <c r="E13" s="32">
        <v>11793</v>
      </c>
      <c r="F13" s="32">
        <v>3901</v>
      </c>
      <c r="G13" s="32">
        <v>2413</v>
      </c>
      <c r="H13" s="32">
        <v>7844</v>
      </c>
      <c r="I13" s="32">
        <v>518</v>
      </c>
      <c r="J13" s="32">
        <v>2088</v>
      </c>
      <c r="K13" s="32">
        <v>3481</v>
      </c>
      <c r="L13" s="32">
        <v>4046</v>
      </c>
      <c r="M13" s="32">
        <v>9711</v>
      </c>
      <c r="N13" s="36">
        <f t="shared" si="0"/>
        <v>60509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8">
        <v>0</v>
      </c>
      <c r="U13" s="36">
        <f t="shared" si="1"/>
        <v>0</v>
      </c>
      <c r="V13" s="39">
        <f t="shared" si="2"/>
        <v>60509</v>
      </c>
    </row>
    <row r="14" spans="1:23" s="18" customFormat="1" ht="14.25" customHeight="1" x14ac:dyDescent="0.25">
      <c r="A14" s="30" t="s">
        <v>38</v>
      </c>
      <c r="B14" s="31" t="s">
        <v>39</v>
      </c>
      <c r="C14" s="32">
        <v>6105</v>
      </c>
      <c r="D14" s="32">
        <v>10540</v>
      </c>
      <c r="E14" s="32">
        <v>19501</v>
      </c>
      <c r="F14" s="32">
        <v>2274</v>
      </c>
      <c r="G14" s="32">
        <v>2659</v>
      </c>
      <c r="H14" s="32">
        <v>6750</v>
      </c>
      <c r="I14" s="32">
        <v>114</v>
      </c>
      <c r="J14" s="32">
        <v>1469</v>
      </c>
      <c r="K14" s="32">
        <v>1653</v>
      </c>
      <c r="L14" s="32">
        <v>1243</v>
      </c>
      <c r="M14" s="32">
        <v>5431</v>
      </c>
      <c r="N14" s="36">
        <f t="shared" si="0"/>
        <v>57739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8">
        <v>0</v>
      </c>
      <c r="U14" s="36">
        <f t="shared" si="1"/>
        <v>0</v>
      </c>
      <c r="V14" s="39">
        <f t="shared" si="2"/>
        <v>57739</v>
      </c>
    </row>
    <row r="15" spans="1:23" s="18" customFormat="1" ht="14.25" customHeight="1" x14ac:dyDescent="0.25">
      <c r="A15" s="30" t="s">
        <v>40</v>
      </c>
      <c r="B15" s="31" t="s">
        <v>41</v>
      </c>
      <c r="C15" s="32">
        <v>6106</v>
      </c>
      <c r="D15" s="32">
        <v>10540</v>
      </c>
      <c r="E15" s="32">
        <v>19644</v>
      </c>
      <c r="F15" s="32">
        <v>4162</v>
      </c>
      <c r="G15" s="32">
        <v>2659</v>
      </c>
      <c r="H15" s="32">
        <v>8018</v>
      </c>
      <c r="I15" s="32">
        <v>632</v>
      </c>
      <c r="J15" s="32">
        <v>2756</v>
      </c>
      <c r="K15" s="32">
        <v>3868</v>
      </c>
      <c r="L15" s="32">
        <v>4431</v>
      </c>
      <c r="M15" s="32">
        <v>10305</v>
      </c>
      <c r="N15" s="36">
        <f t="shared" si="0"/>
        <v>73121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8">
        <v>0</v>
      </c>
      <c r="U15" s="36">
        <f t="shared" si="1"/>
        <v>0</v>
      </c>
      <c r="V15" s="39">
        <f t="shared" si="2"/>
        <v>73121</v>
      </c>
    </row>
    <row r="16" spans="1:23" s="18" customFormat="1" ht="14.25" customHeight="1" x14ac:dyDescent="0.25">
      <c r="A16" s="40" t="s">
        <v>42</v>
      </c>
      <c r="B16" s="41" t="s">
        <v>43</v>
      </c>
      <c r="C16" s="42">
        <v>4215</v>
      </c>
      <c r="D16" s="42">
        <v>8196</v>
      </c>
      <c r="E16" s="42">
        <v>16468</v>
      </c>
      <c r="F16" s="42">
        <v>3354</v>
      </c>
      <c r="G16" s="42">
        <v>1734</v>
      </c>
      <c r="H16" s="42">
        <v>6312</v>
      </c>
      <c r="I16" s="42">
        <v>425</v>
      </c>
      <c r="J16" s="42">
        <v>1559</v>
      </c>
      <c r="K16" s="42">
        <v>2633</v>
      </c>
      <c r="L16" s="42">
        <v>1105</v>
      </c>
      <c r="M16" s="42">
        <v>9007</v>
      </c>
      <c r="N16" s="43">
        <f t="shared" si="0"/>
        <v>55008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5">
        <v>0</v>
      </c>
      <c r="U16" s="43">
        <f t="shared" si="1"/>
        <v>0</v>
      </c>
      <c r="V16" s="46">
        <f t="shared" si="2"/>
        <v>55008</v>
      </c>
    </row>
    <row r="17" spans="1:22" s="18" customFormat="1" ht="14.25" customHeight="1" x14ac:dyDescent="0.25">
      <c r="A17" s="47" t="s">
        <v>44</v>
      </c>
      <c r="B17" s="48" t="s">
        <v>45</v>
      </c>
      <c r="C17" s="42">
        <v>1891</v>
      </c>
      <c r="D17" s="42">
        <v>2344</v>
      </c>
      <c r="E17" s="42">
        <v>3176</v>
      </c>
      <c r="F17" s="42">
        <v>808</v>
      </c>
      <c r="G17" s="42">
        <v>925</v>
      </c>
      <c r="H17" s="42">
        <v>1706</v>
      </c>
      <c r="I17" s="42">
        <v>207</v>
      </c>
      <c r="J17" s="42">
        <v>1197</v>
      </c>
      <c r="K17" s="42">
        <v>1235</v>
      </c>
      <c r="L17" s="42">
        <v>3326</v>
      </c>
      <c r="M17" s="42">
        <v>1298</v>
      </c>
      <c r="N17" s="43">
        <f t="shared" si="0"/>
        <v>18113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5">
        <v>0</v>
      </c>
      <c r="U17" s="43">
        <f t="shared" si="1"/>
        <v>0</v>
      </c>
      <c r="V17" s="46">
        <f t="shared" si="2"/>
        <v>18113</v>
      </c>
    </row>
    <row r="18" spans="1:22" s="18" customFormat="1" ht="14.25" customHeight="1" x14ac:dyDescent="0.25">
      <c r="A18" s="49" t="s">
        <v>46</v>
      </c>
      <c r="B18" s="50" t="s">
        <v>47</v>
      </c>
      <c r="C18" s="32">
        <v>25741</v>
      </c>
      <c r="D18" s="32">
        <v>39336</v>
      </c>
      <c r="E18" s="32">
        <v>41165</v>
      </c>
      <c r="F18" s="32">
        <v>43073</v>
      </c>
      <c r="G18" s="32">
        <v>61950</v>
      </c>
      <c r="H18" s="32">
        <v>38711</v>
      </c>
      <c r="I18" s="32">
        <v>35553</v>
      </c>
      <c r="J18" s="32">
        <v>65289</v>
      </c>
      <c r="K18" s="32">
        <v>42176</v>
      </c>
      <c r="L18" s="32">
        <v>28825</v>
      </c>
      <c r="M18" s="32">
        <v>44083</v>
      </c>
      <c r="N18" s="36">
        <f t="shared" si="0"/>
        <v>465902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8">
        <v>0</v>
      </c>
      <c r="U18" s="36">
        <f t="shared" si="1"/>
        <v>0</v>
      </c>
      <c r="V18" s="39">
        <f t="shared" si="2"/>
        <v>465902</v>
      </c>
    </row>
    <row r="19" spans="1:22" s="18" customFormat="1" ht="14.25" customHeight="1" x14ac:dyDescent="0.25">
      <c r="A19" s="47" t="s">
        <v>48</v>
      </c>
      <c r="B19" s="48" t="s">
        <v>49</v>
      </c>
      <c r="C19" s="42">
        <v>18898</v>
      </c>
      <c r="D19" s="42">
        <v>27558</v>
      </c>
      <c r="E19" s="42">
        <v>28007</v>
      </c>
      <c r="F19" s="42">
        <v>21995</v>
      </c>
      <c r="G19" s="42">
        <v>46023</v>
      </c>
      <c r="H19" s="42">
        <v>27727</v>
      </c>
      <c r="I19" s="42">
        <v>26770</v>
      </c>
      <c r="J19" s="42">
        <v>47366</v>
      </c>
      <c r="K19" s="42">
        <v>31420</v>
      </c>
      <c r="L19" s="42">
        <v>20467</v>
      </c>
      <c r="M19" s="42">
        <v>32531</v>
      </c>
      <c r="N19" s="43">
        <f t="shared" si="0"/>
        <v>328762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5">
        <v>0</v>
      </c>
      <c r="U19" s="43">
        <f t="shared" si="1"/>
        <v>0</v>
      </c>
      <c r="V19" s="46">
        <f t="shared" si="2"/>
        <v>328762</v>
      </c>
    </row>
    <row r="20" spans="1:22" s="18" customFormat="1" ht="14.25" customHeight="1" x14ac:dyDescent="0.25">
      <c r="A20" s="47" t="s">
        <v>50</v>
      </c>
      <c r="B20" s="48" t="s">
        <v>51</v>
      </c>
      <c r="C20" s="42">
        <v>5437</v>
      </c>
      <c r="D20" s="42">
        <v>11287</v>
      </c>
      <c r="E20" s="42">
        <v>11823</v>
      </c>
      <c r="F20" s="42">
        <v>7191</v>
      </c>
      <c r="G20" s="42">
        <v>15646</v>
      </c>
      <c r="H20" s="42">
        <v>10705</v>
      </c>
      <c r="I20" s="42">
        <v>8622</v>
      </c>
      <c r="J20" s="42">
        <v>17409</v>
      </c>
      <c r="K20" s="42">
        <v>10504</v>
      </c>
      <c r="L20" s="42">
        <v>7699</v>
      </c>
      <c r="M20" s="42">
        <v>11351</v>
      </c>
      <c r="N20" s="43">
        <f t="shared" si="0"/>
        <v>117674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5">
        <v>0</v>
      </c>
      <c r="U20" s="43">
        <f t="shared" si="1"/>
        <v>0</v>
      </c>
      <c r="V20" s="46">
        <f t="shared" si="2"/>
        <v>117674</v>
      </c>
    </row>
    <row r="21" spans="1:22" s="18" customFormat="1" ht="14.25" customHeight="1" x14ac:dyDescent="0.25">
      <c r="A21" s="47" t="s">
        <v>52</v>
      </c>
      <c r="B21" s="48" t="s">
        <v>53</v>
      </c>
      <c r="C21" s="42">
        <v>1228</v>
      </c>
      <c r="D21" s="42">
        <v>95</v>
      </c>
      <c r="E21" s="42">
        <v>899</v>
      </c>
      <c r="F21" s="42">
        <v>13724</v>
      </c>
      <c r="G21" s="42">
        <v>117</v>
      </c>
      <c r="H21" s="42">
        <v>110</v>
      </c>
      <c r="I21" s="42">
        <v>161</v>
      </c>
      <c r="J21" s="42">
        <v>404</v>
      </c>
      <c r="K21" s="42">
        <v>45</v>
      </c>
      <c r="L21" s="42">
        <v>253</v>
      </c>
      <c r="M21" s="42">
        <v>42</v>
      </c>
      <c r="N21" s="43">
        <f t="shared" si="0"/>
        <v>17078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5">
        <v>0</v>
      </c>
      <c r="U21" s="43">
        <f t="shared" si="1"/>
        <v>0</v>
      </c>
      <c r="V21" s="46">
        <f t="shared" si="2"/>
        <v>17078</v>
      </c>
    </row>
    <row r="22" spans="1:22" s="18" customFormat="1" ht="14.25" customHeight="1" x14ac:dyDescent="0.25">
      <c r="A22" s="49" t="s">
        <v>54</v>
      </c>
      <c r="B22" s="50" t="s">
        <v>55</v>
      </c>
      <c r="C22" s="32">
        <v>0</v>
      </c>
      <c r="D22" s="32">
        <v>9</v>
      </c>
      <c r="E22" s="32">
        <v>0</v>
      </c>
      <c r="F22" s="32">
        <v>0</v>
      </c>
      <c r="G22" s="32">
        <v>11</v>
      </c>
      <c r="H22" s="32">
        <v>2</v>
      </c>
      <c r="I22" s="32">
        <v>0</v>
      </c>
      <c r="J22" s="32">
        <v>0</v>
      </c>
      <c r="K22" s="32">
        <v>26</v>
      </c>
      <c r="L22" s="32">
        <v>1</v>
      </c>
      <c r="M22" s="32">
        <v>0</v>
      </c>
      <c r="N22" s="36">
        <f t="shared" si="0"/>
        <v>49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8">
        <v>0</v>
      </c>
      <c r="U22" s="36">
        <f t="shared" si="1"/>
        <v>0</v>
      </c>
      <c r="V22" s="39">
        <f t="shared" si="2"/>
        <v>49</v>
      </c>
    </row>
    <row r="23" spans="1:22" s="18" customFormat="1" ht="14.25" customHeight="1" x14ac:dyDescent="0.25">
      <c r="A23" s="49" t="s">
        <v>56</v>
      </c>
      <c r="B23" s="50" t="s">
        <v>57</v>
      </c>
      <c r="C23" s="32">
        <v>29</v>
      </c>
      <c r="D23" s="32">
        <v>15</v>
      </c>
      <c r="E23" s="32">
        <v>111</v>
      </c>
      <c r="F23" s="32">
        <v>7</v>
      </c>
      <c r="G23" s="32">
        <v>46</v>
      </c>
      <c r="H23" s="32">
        <v>50</v>
      </c>
      <c r="I23" s="32">
        <v>0</v>
      </c>
      <c r="J23" s="32">
        <v>31</v>
      </c>
      <c r="K23" s="32">
        <v>51</v>
      </c>
      <c r="L23" s="32">
        <v>25</v>
      </c>
      <c r="M23" s="32">
        <v>7</v>
      </c>
      <c r="N23" s="36">
        <f t="shared" si="0"/>
        <v>372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8">
        <v>0</v>
      </c>
      <c r="U23" s="36">
        <f t="shared" si="1"/>
        <v>0</v>
      </c>
      <c r="V23" s="39">
        <f t="shared" si="2"/>
        <v>372</v>
      </c>
    </row>
    <row r="24" spans="1:22" s="18" customFormat="1" ht="14.25" customHeight="1" x14ac:dyDescent="0.25">
      <c r="A24" s="49" t="s">
        <v>58</v>
      </c>
      <c r="B24" s="50" t="s">
        <v>59</v>
      </c>
      <c r="C24" s="32">
        <v>1850</v>
      </c>
      <c r="D24" s="32">
        <v>3357</v>
      </c>
      <c r="E24" s="32">
        <v>7338</v>
      </c>
      <c r="F24" s="32">
        <v>683</v>
      </c>
      <c r="G24" s="32">
        <v>2786</v>
      </c>
      <c r="H24" s="32">
        <v>7274</v>
      </c>
      <c r="I24" s="32">
        <v>117</v>
      </c>
      <c r="J24" s="32">
        <v>1130</v>
      </c>
      <c r="K24" s="32">
        <v>2018</v>
      </c>
      <c r="L24" s="32">
        <v>221</v>
      </c>
      <c r="M24" s="32">
        <v>5081</v>
      </c>
      <c r="N24" s="36">
        <f t="shared" si="0"/>
        <v>31855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8">
        <v>0</v>
      </c>
      <c r="U24" s="36">
        <f t="shared" si="1"/>
        <v>0</v>
      </c>
      <c r="V24" s="39">
        <f t="shared" si="2"/>
        <v>31855</v>
      </c>
    </row>
    <row r="25" spans="1:22" s="18" customFormat="1" ht="14.25" customHeight="1" x14ac:dyDescent="0.25">
      <c r="A25" s="49" t="s">
        <v>60</v>
      </c>
      <c r="B25" s="50" t="s">
        <v>61</v>
      </c>
      <c r="C25" s="32">
        <v>1</v>
      </c>
      <c r="D25" s="32">
        <v>4019</v>
      </c>
      <c r="E25" s="32">
        <v>19</v>
      </c>
      <c r="F25" s="32">
        <v>12</v>
      </c>
      <c r="G25" s="32">
        <v>890</v>
      </c>
      <c r="H25" s="32">
        <v>0</v>
      </c>
      <c r="I25" s="32">
        <v>0</v>
      </c>
      <c r="J25" s="32">
        <v>0</v>
      </c>
      <c r="K25" s="32">
        <v>0</v>
      </c>
      <c r="L25" s="32">
        <v>36</v>
      </c>
      <c r="M25" s="32">
        <v>245</v>
      </c>
      <c r="N25" s="36">
        <f t="shared" si="0"/>
        <v>5222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8">
        <v>0</v>
      </c>
      <c r="U25" s="36">
        <f t="shared" si="1"/>
        <v>0</v>
      </c>
      <c r="V25" s="39">
        <f t="shared" si="2"/>
        <v>5222</v>
      </c>
    </row>
    <row r="26" spans="1:22" s="18" customFormat="1" ht="14.25" customHeight="1" x14ac:dyDescent="0.25">
      <c r="A26" s="49" t="s">
        <v>62</v>
      </c>
      <c r="B26" s="50" t="s">
        <v>63</v>
      </c>
      <c r="C26" s="32">
        <v>0</v>
      </c>
      <c r="D26" s="32">
        <v>1</v>
      </c>
      <c r="E26" s="32">
        <v>0</v>
      </c>
      <c r="F26" s="32">
        <v>0</v>
      </c>
      <c r="G26" s="32">
        <v>0</v>
      </c>
      <c r="H26" s="32">
        <v>3</v>
      </c>
      <c r="I26" s="32">
        <v>0</v>
      </c>
      <c r="J26" s="32">
        <v>0</v>
      </c>
      <c r="K26" s="32">
        <v>2</v>
      </c>
      <c r="L26" s="32">
        <v>14</v>
      </c>
      <c r="M26" s="32">
        <v>0</v>
      </c>
      <c r="N26" s="36">
        <f t="shared" si="0"/>
        <v>20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8">
        <v>0</v>
      </c>
      <c r="U26" s="36">
        <f t="shared" si="1"/>
        <v>0</v>
      </c>
      <c r="V26" s="39">
        <f t="shared" si="2"/>
        <v>20</v>
      </c>
    </row>
    <row r="27" spans="1:22" s="18" customFormat="1" ht="14.25" customHeight="1" x14ac:dyDescent="0.25">
      <c r="A27" s="49" t="s">
        <v>64</v>
      </c>
      <c r="B27" s="50" t="s">
        <v>65</v>
      </c>
      <c r="C27" s="32">
        <v>31</v>
      </c>
      <c r="D27" s="32">
        <v>29</v>
      </c>
      <c r="E27" s="32">
        <v>100</v>
      </c>
      <c r="F27" s="32">
        <v>0</v>
      </c>
      <c r="G27" s="32">
        <v>0</v>
      </c>
      <c r="H27" s="32">
        <v>644</v>
      </c>
      <c r="I27" s="32">
        <v>0</v>
      </c>
      <c r="J27" s="32">
        <v>19</v>
      </c>
      <c r="K27" s="32">
        <v>0</v>
      </c>
      <c r="L27" s="32">
        <v>5</v>
      </c>
      <c r="M27" s="32">
        <v>7</v>
      </c>
      <c r="N27" s="36">
        <f t="shared" si="0"/>
        <v>835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8">
        <v>0</v>
      </c>
      <c r="U27" s="36">
        <f t="shared" si="1"/>
        <v>0</v>
      </c>
      <c r="V27" s="39">
        <f t="shared" si="2"/>
        <v>835</v>
      </c>
    </row>
    <row r="28" spans="1:22" s="18" customFormat="1" ht="14.25" customHeight="1" x14ac:dyDescent="0.25">
      <c r="A28" s="49" t="s">
        <v>66</v>
      </c>
      <c r="B28" s="50" t="s">
        <v>67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8">
        <v>0</v>
      </c>
      <c r="U28" s="36">
        <f t="shared" si="1"/>
        <v>0</v>
      </c>
      <c r="V28" s="39">
        <f t="shared" si="2"/>
        <v>0</v>
      </c>
    </row>
    <row r="29" spans="1:22" s="18" customFormat="1" ht="14.25" customHeight="1" x14ac:dyDescent="0.25">
      <c r="A29" s="51" t="s">
        <v>68</v>
      </c>
      <c r="B29" s="52" t="s">
        <v>69</v>
      </c>
      <c r="C29" s="32">
        <v>5419</v>
      </c>
      <c r="D29" s="32">
        <v>36051</v>
      </c>
      <c r="E29" s="32">
        <v>32225</v>
      </c>
      <c r="F29" s="32">
        <v>6127</v>
      </c>
      <c r="G29" s="32">
        <v>10203</v>
      </c>
      <c r="H29" s="32">
        <v>42366</v>
      </c>
      <c r="I29" s="32">
        <v>3196</v>
      </c>
      <c r="J29" s="32">
        <v>17593</v>
      </c>
      <c r="K29" s="32">
        <v>13561</v>
      </c>
      <c r="L29" s="32">
        <v>8041</v>
      </c>
      <c r="M29" s="32">
        <v>16464</v>
      </c>
      <c r="N29" s="53">
        <f t="shared" si="0"/>
        <v>191246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5">
        <v>0</v>
      </c>
      <c r="U29" s="53">
        <f t="shared" si="1"/>
        <v>0</v>
      </c>
      <c r="V29" s="56">
        <f t="shared" si="2"/>
        <v>191246</v>
      </c>
    </row>
    <row r="30" spans="1:22" s="18" customFormat="1" ht="14.25" customHeight="1" x14ac:dyDescent="0.25">
      <c r="A30" s="57" t="s">
        <v>13</v>
      </c>
      <c r="B30" s="58" t="s">
        <v>70</v>
      </c>
      <c r="C30" s="59">
        <v>40091</v>
      </c>
      <c r="D30" s="59">
        <v>104170</v>
      </c>
      <c r="E30" s="59">
        <v>113131</v>
      </c>
      <c r="F30" s="59">
        <v>60131</v>
      </c>
      <c r="G30" s="59">
        <v>80265</v>
      </c>
      <c r="H30" s="59">
        <v>100196</v>
      </c>
      <c r="I30" s="59">
        <v>51495</v>
      </c>
      <c r="J30" s="59">
        <v>88540</v>
      </c>
      <c r="K30" s="59">
        <v>63794</v>
      </c>
      <c r="L30" s="59">
        <v>57201</v>
      </c>
      <c r="M30" s="59">
        <v>104968</v>
      </c>
      <c r="N30" s="60">
        <f t="shared" si="0"/>
        <v>863982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60">
        <f t="shared" si="1"/>
        <v>0</v>
      </c>
      <c r="V30" s="61">
        <f t="shared" si="2"/>
        <v>863982</v>
      </c>
    </row>
    <row r="31" spans="1:22" s="18" customFormat="1" ht="14.25" customHeight="1" x14ac:dyDescent="0.25">
      <c r="A31" s="62" t="s">
        <v>71</v>
      </c>
      <c r="B31" s="63" t="s">
        <v>72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2346</v>
      </c>
      <c r="P31" s="32">
        <v>507</v>
      </c>
      <c r="Q31" s="32">
        <v>808</v>
      </c>
      <c r="R31" s="32">
        <v>5765</v>
      </c>
      <c r="S31" s="32">
        <v>28205</v>
      </c>
      <c r="T31" s="34">
        <v>0</v>
      </c>
      <c r="U31" s="33">
        <f t="shared" si="1"/>
        <v>37631</v>
      </c>
      <c r="V31" s="35">
        <f t="shared" si="2"/>
        <v>37631</v>
      </c>
    </row>
    <row r="32" spans="1:22" s="18" customFormat="1" ht="14.25" customHeight="1" x14ac:dyDescent="0.25">
      <c r="A32" s="47" t="s">
        <v>73</v>
      </c>
      <c r="B32" s="64" t="s">
        <v>74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2345</v>
      </c>
      <c r="P32" s="44">
        <v>507</v>
      </c>
      <c r="Q32" s="44">
        <v>808</v>
      </c>
      <c r="R32" s="44">
        <v>5765</v>
      </c>
      <c r="S32" s="44">
        <v>28205</v>
      </c>
      <c r="T32" s="45">
        <v>0</v>
      </c>
      <c r="U32" s="43">
        <f t="shared" si="1"/>
        <v>37630</v>
      </c>
      <c r="V32" s="46">
        <f t="shared" si="2"/>
        <v>37630</v>
      </c>
    </row>
    <row r="33" spans="1:22" s="18" customFormat="1" ht="14.25" customHeight="1" x14ac:dyDescent="0.25">
      <c r="A33" s="47" t="s">
        <v>75</v>
      </c>
      <c r="B33" s="48" t="s">
        <v>76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591</v>
      </c>
      <c r="P33" s="44">
        <v>518</v>
      </c>
      <c r="Q33" s="44">
        <v>153</v>
      </c>
      <c r="R33" s="44">
        <v>6616</v>
      </c>
      <c r="S33" s="44">
        <v>367</v>
      </c>
      <c r="T33" s="45">
        <v>0</v>
      </c>
      <c r="U33" s="43">
        <f t="shared" si="1"/>
        <v>8245</v>
      </c>
      <c r="V33" s="46">
        <f t="shared" si="2"/>
        <v>8245</v>
      </c>
    </row>
    <row r="34" spans="1:22" s="18" customFormat="1" ht="14.25" customHeight="1" x14ac:dyDescent="0.25">
      <c r="A34" s="47" t="s">
        <v>77</v>
      </c>
      <c r="B34" s="48" t="s">
        <v>78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1</v>
      </c>
      <c r="P34" s="44">
        <v>0</v>
      </c>
      <c r="Q34" s="44">
        <v>0</v>
      </c>
      <c r="R34" s="44">
        <v>0</v>
      </c>
      <c r="S34" s="44">
        <v>0</v>
      </c>
      <c r="T34" s="45">
        <v>0</v>
      </c>
      <c r="U34" s="43">
        <f t="shared" si="1"/>
        <v>1</v>
      </c>
      <c r="V34" s="46">
        <f t="shared" si="2"/>
        <v>1</v>
      </c>
    </row>
    <row r="35" spans="1:22" s="18" customFormat="1" ht="14.25" customHeight="1" x14ac:dyDescent="0.25">
      <c r="A35" s="49" t="s">
        <v>79</v>
      </c>
      <c r="B35" s="65" t="s">
        <v>80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8">
        <v>0</v>
      </c>
      <c r="U35" s="36">
        <f t="shared" si="1"/>
        <v>0</v>
      </c>
      <c r="V35" s="39">
        <f t="shared" si="2"/>
        <v>0</v>
      </c>
    </row>
    <row r="36" spans="1:22" s="18" customFormat="1" ht="14.25" customHeight="1" x14ac:dyDescent="0.25">
      <c r="A36" s="49" t="s">
        <v>81</v>
      </c>
      <c r="B36" s="65" t="s">
        <v>82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399</v>
      </c>
      <c r="P36" s="37">
        <v>203</v>
      </c>
      <c r="Q36" s="37">
        <v>976</v>
      </c>
      <c r="R36" s="37">
        <v>139</v>
      </c>
      <c r="S36" s="37">
        <v>52</v>
      </c>
      <c r="T36" s="38">
        <v>0</v>
      </c>
      <c r="U36" s="36">
        <f t="shared" si="1"/>
        <v>1769</v>
      </c>
      <c r="V36" s="39">
        <f t="shared" si="2"/>
        <v>1769</v>
      </c>
    </row>
    <row r="37" spans="1:22" s="18" customFormat="1" ht="14.25" customHeight="1" x14ac:dyDescent="0.25">
      <c r="A37" s="49" t="s">
        <v>83</v>
      </c>
      <c r="B37" s="65" t="s">
        <v>84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8">
        <v>0</v>
      </c>
      <c r="U37" s="36">
        <f t="shared" si="1"/>
        <v>0</v>
      </c>
      <c r="V37" s="39">
        <f t="shared" si="2"/>
        <v>0</v>
      </c>
    </row>
    <row r="38" spans="1:22" s="18" customFormat="1" ht="14.25" customHeight="1" x14ac:dyDescent="0.25">
      <c r="A38" s="49" t="s">
        <v>85</v>
      </c>
      <c r="B38" s="65" t="s">
        <v>86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8">
        <v>0</v>
      </c>
      <c r="U38" s="36">
        <f t="shared" si="1"/>
        <v>0</v>
      </c>
      <c r="V38" s="39">
        <f t="shared" si="2"/>
        <v>0</v>
      </c>
    </row>
    <row r="39" spans="1:22" s="18" customFormat="1" ht="14.25" customHeight="1" x14ac:dyDescent="0.25">
      <c r="A39" s="49" t="s">
        <v>87</v>
      </c>
      <c r="B39" s="50" t="s">
        <v>88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8">
        <v>0</v>
      </c>
      <c r="U39" s="36">
        <f t="shared" si="1"/>
        <v>0</v>
      </c>
      <c r="V39" s="39">
        <f t="shared" si="2"/>
        <v>0</v>
      </c>
    </row>
    <row r="40" spans="1:22" s="18" customFormat="1" ht="14.25" customHeight="1" x14ac:dyDescent="0.25">
      <c r="A40" s="49" t="s">
        <v>89</v>
      </c>
      <c r="B40" s="65" t="s">
        <v>90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5">
        <v>0</v>
      </c>
      <c r="U40" s="53">
        <f t="shared" si="1"/>
        <v>0</v>
      </c>
      <c r="V40" s="56">
        <f t="shared" si="2"/>
        <v>0</v>
      </c>
    </row>
    <row r="41" spans="1:22" s="18" customFormat="1" ht="14.25" customHeight="1" x14ac:dyDescent="0.25">
      <c r="A41" s="66" t="s">
        <v>20</v>
      </c>
      <c r="B41" s="67" t="s">
        <v>91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60">
        <f t="shared" si="0"/>
        <v>0</v>
      </c>
      <c r="O41" s="59">
        <v>2745</v>
      </c>
      <c r="P41" s="59">
        <v>710</v>
      </c>
      <c r="Q41" s="59">
        <v>1784</v>
      </c>
      <c r="R41" s="59">
        <v>5904</v>
      </c>
      <c r="S41" s="59">
        <v>28257</v>
      </c>
      <c r="T41" s="59">
        <v>0</v>
      </c>
      <c r="U41" s="60">
        <f t="shared" si="1"/>
        <v>39400</v>
      </c>
      <c r="V41" s="61">
        <f t="shared" si="2"/>
        <v>39400</v>
      </c>
    </row>
    <row r="42" spans="1:22" s="18" customFormat="1" ht="14.25" customHeight="1" thickBot="1" x14ac:dyDescent="0.3">
      <c r="A42" s="68" t="s">
        <v>21</v>
      </c>
      <c r="B42" s="69" t="s">
        <v>92</v>
      </c>
      <c r="C42" s="70">
        <f t="shared" ref="C42:V42" si="3">C30+C41</f>
        <v>40091</v>
      </c>
      <c r="D42" s="70">
        <f t="shared" si="3"/>
        <v>104170</v>
      </c>
      <c r="E42" s="70">
        <f t="shared" si="3"/>
        <v>113131</v>
      </c>
      <c r="F42" s="70">
        <f t="shared" si="3"/>
        <v>60131</v>
      </c>
      <c r="G42" s="70">
        <f t="shared" si="3"/>
        <v>80265</v>
      </c>
      <c r="H42" s="70">
        <f t="shared" si="3"/>
        <v>100196</v>
      </c>
      <c r="I42" s="70">
        <f t="shared" si="3"/>
        <v>51495</v>
      </c>
      <c r="J42" s="70">
        <f t="shared" si="3"/>
        <v>88540</v>
      </c>
      <c r="K42" s="70">
        <f t="shared" si="3"/>
        <v>63794</v>
      </c>
      <c r="L42" s="70">
        <f t="shared" si="3"/>
        <v>57201</v>
      </c>
      <c r="M42" s="70">
        <f t="shared" si="3"/>
        <v>104968</v>
      </c>
      <c r="N42" s="70">
        <f t="shared" si="3"/>
        <v>863982</v>
      </c>
      <c r="O42" s="70">
        <f t="shared" si="3"/>
        <v>2745</v>
      </c>
      <c r="P42" s="70">
        <f t="shared" si="3"/>
        <v>710</v>
      </c>
      <c r="Q42" s="70">
        <f t="shared" si="3"/>
        <v>1784</v>
      </c>
      <c r="R42" s="70">
        <f t="shared" si="3"/>
        <v>5904</v>
      </c>
      <c r="S42" s="70">
        <f t="shared" si="3"/>
        <v>28257</v>
      </c>
      <c r="T42" s="70">
        <f t="shared" si="3"/>
        <v>0</v>
      </c>
      <c r="U42" s="70">
        <f t="shared" si="3"/>
        <v>39400</v>
      </c>
      <c r="V42" s="71">
        <f t="shared" si="3"/>
        <v>903382</v>
      </c>
    </row>
    <row r="43" spans="1:22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2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2" s="18" customFormat="1" ht="36.6" customHeight="1" x14ac:dyDescent="0.25">
      <c r="A45" s="11"/>
      <c r="B45" s="10"/>
      <c r="C45" s="72" t="str">
        <f t="shared" ref="C45:M45" si="4">C4</f>
        <v>Macedoinia</v>
      </c>
      <c r="D45" s="72" t="str">
        <f t="shared" si="4"/>
        <v>Triglav</v>
      </c>
      <c r="E45" s="72" t="str">
        <f t="shared" si="4"/>
        <v>Sava</v>
      </c>
      <c r="F45" s="72" t="str">
        <f t="shared" si="4"/>
        <v>Evroins</v>
      </c>
      <c r="G45" s="72" t="str">
        <f t="shared" si="4"/>
        <v>Winner</v>
      </c>
      <c r="H45" s="72" t="str">
        <f t="shared" si="4"/>
        <v>Eurolink</v>
      </c>
      <c r="I45" s="72" t="str">
        <f t="shared" si="4"/>
        <v>Grawe</v>
      </c>
      <c r="J45" s="72" t="str">
        <f t="shared" si="4"/>
        <v>Uniqa</v>
      </c>
      <c r="K45" s="72" t="str">
        <f t="shared" si="4"/>
        <v>Insurance policy</v>
      </c>
      <c r="L45" s="72" t="str">
        <f t="shared" si="4"/>
        <v>Halk</v>
      </c>
      <c r="M45" s="72" t="str">
        <f t="shared" si="4"/>
        <v>Croatia nonlife</v>
      </c>
      <c r="N45" s="73"/>
      <c r="O45" s="72" t="str">
        <f t="shared" ref="O45:T45" si="5">O4</f>
        <v>Croatia life</v>
      </c>
      <c r="P45" s="72" t="str">
        <f t="shared" si="5"/>
        <v>Grawe life</v>
      </c>
      <c r="Q45" s="72" t="str">
        <f t="shared" si="5"/>
        <v>Winner life</v>
      </c>
      <c r="R45" s="72" t="str">
        <f t="shared" si="5"/>
        <v>Uniqa life</v>
      </c>
      <c r="S45" s="72" t="str">
        <f t="shared" si="5"/>
        <v>Triglav life</v>
      </c>
      <c r="T45" s="72" t="str">
        <f t="shared" si="5"/>
        <v>PRVA LIFE</v>
      </c>
      <c r="U45" s="74"/>
    </row>
    <row r="46" spans="1:22" s="18" customFormat="1" ht="14.25" customHeight="1" thickBot="1" x14ac:dyDescent="0.3">
      <c r="A46" s="13" t="s">
        <v>93</v>
      </c>
      <c r="B46" s="12"/>
      <c r="C46" s="75">
        <f>C30/$N$30</f>
        <v>4.6402587090934762E-2</v>
      </c>
      <c r="D46" s="75">
        <f t="shared" ref="D46:M46" si="6">D30/$N$30</f>
        <v>0.12056964149716082</v>
      </c>
      <c r="E46" s="75">
        <f t="shared" si="6"/>
        <v>0.13094138535293559</v>
      </c>
      <c r="F46" s="75">
        <f t="shared" si="6"/>
        <v>6.9597514763039048E-2</v>
      </c>
      <c r="G46" s="75">
        <f t="shared" si="6"/>
        <v>9.2901240998076354E-2</v>
      </c>
      <c r="H46" s="75">
        <f t="shared" si="6"/>
        <v>0.11597000863443914</v>
      </c>
      <c r="I46" s="75">
        <f t="shared" si="6"/>
        <v>5.9601936151447599E-2</v>
      </c>
      <c r="J46" s="75">
        <f t="shared" si="6"/>
        <v>0.10247898683074416</v>
      </c>
      <c r="K46" s="75">
        <f t="shared" si="6"/>
        <v>7.3837186422865297E-2</v>
      </c>
      <c r="L46" s="75">
        <f t="shared" si="6"/>
        <v>6.6206240407786277E-2</v>
      </c>
      <c r="M46" s="75">
        <f t="shared" si="6"/>
        <v>0.12149327185057096</v>
      </c>
      <c r="N46" s="76"/>
      <c r="O46" s="75">
        <f>O41/$U$41</f>
        <v>6.9670050761421326E-2</v>
      </c>
      <c r="P46" s="75">
        <f t="shared" ref="P46:T46" si="7">P41/$U$41</f>
        <v>1.802030456852792E-2</v>
      </c>
      <c r="Q46" s="75">
        <f t="shared" si="7"/>
        <v>4.5279187817258884E-2</v>
      </c>
      <c r="R46" s="75">
        <f t="shared" si="7"/>
        <v>0.14984771573604061</v>
      </c>
      <c r="S46" s="75">
        <f t="shared" si="7"/>
        <v>0.71718274111675129</v>
      </c>
      <c r="T46" s="75">
        <f t="shared" si="7"/>
        <v>0</v>
      </c>
      <c r="U46" s="74"/>
    </row>
    <row r="47" spans="1:22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2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2E224-F2AD-4167-A84F-B7E3F1A57F4E}">
  <dimension ref="A1:W59"/>
  <sheetViews>
    <sheetView showGridLines="0" zoomScale="90" zoomScaleNormal="90" workbookViewId="0">
      <selection activeCell="F23" sqref="F23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3" width="9.140625" style="15" customWidth="1"/>
    <col min="24" max="16384" width="9.140625" style="15"/>
  </cols>
  <sheetData>
    <row r="1" spans="1:23" s="18" customFormat="1" ht="14.25" customHeight="1" x14ac:dyDescent="0.25">
      <c r="A1" s="19"/>
    </row>
    <row r="2" spans="1:23" s="17" customFormat="1" ht="14.25" customHeight="1" x14ac:dyDescent="0.25">
      <c r="A2" s="20" t="s">
        <v>113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3" t="s">
        <v>20</v>
      </c>
      <c r="V4" s="24" t="s">
        <v>21</v>
      </c>
    </row>
    <row r="5" spans="1:23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7">
        <v>106</v>
      </c>
      <c r="U5" s="28">
        <v>200</v>
      </c>
      <c r="V5" s="29">
        <v>300</v>
      </c>
    </row>
    <row r="6" spans="1:23" s="18" customFormat="1" ht="14.25" customHeight="1" x14ac:dyDescent="0.25">
      <c r="A6" s="30" t="s">
        <v>22</v>
      </c>
      <c r="B6" s="31" t="s">
        <v>23</v>
      </c>
      <c r="C6" s="32">
        <v>15059</v>
      </c>
      <c r="D6" s="32">
        <v>24363</v>
      </c>
      <c r="E6" s="32">
        <v>10589</v>
      </c>
      <c r="F6" s="32">
        <v>3112</v>
      </c>
      <c r="G6" s="32">
        <v>9346</v>
      </c>
      <c r="H6" s="32">
        <v>26768</v>
      </c>
      <c r="I6" s="32">
        <v>1867</v>
      </c>
      <c r="J6" s="32">
        <v>8413</v>
      </c>
      <c r="K6" s="32">
        <v>8483</v>
      </c>
      <c r="L6" s="32">
        <v>22011</v>
      </c>
      <c r="M6" s="32">
        <v>25377</v>
      </c>
      <c r="N6" s="33">
        <f t="shared" ref="N6:N41" si="0">SUM(C6:M6)</f>
        <v>155388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4">
        <v>0</v>
      </c>
      <c r="U6" s="33">
        <f t="shared" ref="U6:U41" si="1">SUM(O6:T6)</f>
        <v>0</v>
      </c>
      <c r="V6" s="35">
        <f t="shared" ref="V6:V41" si="2">N6+U6</f>
        <v>155388</v>
      </c>
    </row>
    <row r="7" spans="1:23" s="18" customFormat="1" ht="14.25" customHeight="1" x14ac:dyDescent="0.25">
      <c r="A7" s="30" t="s">
        <v>24</v>
      </c>
      <c r="B7" s="31" t="s">
        <v>25</v>
      </c>
      <c r="C7" s="32">
        <v>40235</v>
      </c>
      <c r="D7" s="32">
        <v>51380</v>
      </c>
      <c r="E7" s="32">
        <v>26689</v>
      </c>
      <c r="F7" s="32">
        <v>8465</v>
      </c>
      <c r="G7" s="32">
        <v>2680</v>
      </c>
      <c r="H7" s="32">
        <v>62198</v>
      </c>
      <c r="I7" s="32">
        <v>0</v>
      </c>
      <c r="J7" s="32">
        <v>13373</v>
      </c>
      <c r="K7" s="32">
        <v>0</v>
      </c>
      <c r="L7" s="32">
        <v>27103</v>
      </c>
      <c r="M7" s="32">
        <v>77201</v>
      </c>
      <c r="N7" s="36">
        <f t="shared" si="0"/>
        <v>309324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8">
        <v>0</v>
      </c>
      <c r="U7" s="36">
        <f t="shared" si="1"/>
        <v>0</v>
      </c>
      <c r="V7" s="39">
        <f t="shared" si="2"/>
        <v>309324</v>
      </c>
    </row>
    <row r="8" spans="1:23" s="18" customFormat="1" ht="14.25" customHeight="1" x14ac:dyDescent="0.25">
      <c r="A8" s="30" t="s">
        <v>26</v>
      </c>
      <c r="B8" s="31" t="s">
        <v>27</v>
      </c>
      <c r="C8" s="32">
        <v>15900</v>
      </c>
      <c r="D8" s="32">
        <v>52288</v>
      </c>
      <c r="E8" s="32">
        <v>54416</v>
      </c>
      <c r="F8" s="32">
        <v>13843</v>
      </c>
      <c r="G8" s="32">
        <v>29939</v>
      </c>
      <c r="H8" s="32">
        <v>25946</v>
      </c>
      <c r="I8" s="32">
        <v>5254</v>
      </c>
      <c r="J8" s="32">
        <v>21835</v>
      </c>
      <c r="K8" s="32">
        <v>40203</v>
      </c>
      <c r="L8" s="32">
        <v>35766</v>
      </c>
      <c r="M8" s="32">
        <v>23293</v>
      </c>
      <c r="N8" s="36">
        <f t="shared" si="0"/>
        <v>318683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8">
        <v>0</v>
      </c>
      <c r="U8" s="36">
        <f t="shared" si="1"/>
        <v>0</v>
      </c>
      <c r="V8" s="39">
        <f t="shared" si="2"/>
        <v>318683</v>
      </c>
    </row>
    <row r="9" spans="1:23" s="18" customFormat="1" ht="14.25" customHeight="1" x14ac:dyDescent="0.25">
      <c r="A9" s="30" t="s">
        <v>28</v>
      </c>
      <c r="B9" s="31" t="s">
        <v>29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8">
        <v>0</v>
      </c>
      <c r="U9" s="36">
        <f t="shared" si="1"/>
        <v>0</v>
      </c>
      <c r="V9" s="39">
        <f t="shared" si="2"/>
        <v>0</v>
      </c>
    </row>
    <row r="10" spans="1:23" s="18" customFormat="1" ht="14.25" customHeight="1" x14ac:dyDescent="0.25">
      <c r="A10" s="30" t="s">
        <v>30</v>
      </c>
      <c r="B10" s="31" t="s">
        <v>31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6">
        <f t="shared" si="0"/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8">
        <v>0</v>
      </c>
      <c r="U10" s="36">
        <f t="shared" si="1"/>
        <v>0</v>
      </c>
      <c r="V10" s="39">
        <f t="shared" si="2"/>
        <v>0</v>
      </c>
    </row>
    <row r="11" spans="1:23" s="18" customFormat="1" ht="14.25" customHeight="1" x14ac:dyDescent="0.25">
      <c r="A11" s="30" t="s">
        <v>32</v>
      </c>
      <c r="B11" s="31" t="s">
        <v>33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6">
        <f t="shared" si="0"/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8">
        <v>0</v>
      </c>
      <c r="U11" s="36">
        <f t="shared" si="1"/>
        <v>0</v>
      </c>
      <c r="V11" s="39">
        <f t="shared" si="2"/>
        <v>0</v>
      </c>
    </row>
    <row r="12" spans="1:23" s="18" customFormat="1" ht="14.25" customHeight="1" x14ac:dyDescent="0.25">
      <c r="A12" s="30" t="s">
        <v>34</v>
      </c>
      <c r="B12" s="31" t="s">
        <v>35</v>
      </c>
      <c r="C12" s="32">
        <v>274</v>
      </c>
      <c r="D12" s="32">
        <v>0</v>
      </c>
      <c r="E12" s="32">
        <v>0</v>
      </c>
      <c r="F12" s="32">
        <v>54</v>
      </c>
      <c r="G12" s="32">
        <v>1071</v>
      </c>
      <c r="H12" s="32">
        <v>206</v>
      </c>
      <c r="I12" s="32">
        <v>0</v>
      </c>
      <c r="J12" s="32">
        <v>13</v>
      </c>
      <c r="K12" s="32">
        <v>38</v>
      </c>
      <c r="L12" s="32">
        <v>0</v>
      </c>
      <c r="M12" s="32">
        <v>183</v>
      </c>
      <c r="N12" s="36">
        <f t="shared" si="0"/>
        <v>1839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8">
        <v>0</v>
      </c>
      <c r="U12" s="36">
        <f t="shared" si="1"/>
        <v>0</v>
      </c>
      <c r="V12" s="39">
        <f t="shared" si="2"/>
        <v>1839</v>
      </c>
    </row>
    <row r="13" spans="1:23" s="18" customFormat="1" ht="14.25" customHeight="1" x14ac:dyDescent="0.25">
      <c r="A13" s="30" t="s">
        <v>36</v>
      </c>
      <c r="B13" s="31" t="s">
        <v>37</v>
      </c>
      <c r="C13" s="32">
        <v>23730</v>
      </c>
      <c r="D13" s="32">
        <v>3169</v>
      </c>
      <c r="E13" s="32">
        <v>13315</v>
      </c>
      <c r="F13" s="32">
        <v>625</v>
      </c>
      <c r="G13" s="32">
        <v>1846</v>
      </c>
      <c r="H13" s="32">
        <v>5604</v>
      </c>
      <c r="I13" s="32">
        <v>31</v>
      </c>
      <c r="J13" s="32">
        <v>2057</v>
      </c>
      <c r="K13" s="32">
        <v>1780</v>
      </c>
      <c r="L13" s="32">
        <v>642</v>
      </c>
      <c r="M13" s="32">
        <v>77333</v>
      </c>
      <c r="N13" s="36">
        <f t="shared" si="0"/>
        <v>130132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8">
        <v>0</v>
      </c>
      <c r="U13" s="36">
        <f t="shared" si="1"/>
        <v>0</v>
      </c>
      <c r="V13" s="39">
        <f t="shared" si="2"/>
        <v>130132</v>
      </c>
    </row>
    <row r="14" spans="1:23" s="18" customFormat="1" ht="14.25" customHeight="1" x14ac:dyDescent="0.25">
      <c r="A14" s="30" t="s">
        <v>38</v>
      </c>
      <c r="B14" s="31" t="s">
        <v>39</v>
      </c>
      <c r="C14" s="32">
        <v>48635</v>
      </c>
      <c r="D14" s="32">
        <v>13805</v>
      </c>
      <c r="E14" s="32">
        <v>34924</v>
      </c>
      <c r="F14" s="32">
        <v>74655</v>
      </c>
      <c r="G14" s="32">
        <v>7241</v>
      </c>
      <c r="H14" s="32">
        <v>5757</v>
      </c>
      <c r="I14" s="32">
        <v>16</v>
      </c>
      <c r="J14" s="32">
        <v>32543</v>
      </c>
      <c r="K14" s="32">
        <v>2436</v>
      </c>
      <c r="L14" s="32">
        <v>5338</v>
      </c>
      <c r="M14" s="32">
        <v>5195</v>
      </c>
      <c r="N14" s="36">
        <f t="shared" si="0"/>
        <v>230545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8">
        <v>0</v>
      </c>
      <c r="U14" s="36">
        <f t="shared" si="1"/>
        <v>0</v>
      </c>
      <c r="V14" s="39">
        <f t="shared" si="2"/>
        <v>230545</v>
      </c>
    </row>
    <row r="15" spans="1:23" s="18" customFormat="1" ht="14.25" customHeight="1" x14ac:dyDescent="0.25">
      <c r="A15" s="30" t="s">
        <v>40</v>
      </c>
      <c r="B15" s="31" t="s">
        <v>41</v>
      </c>
      <c r="C15" s="32">
        <v>72365</v>
      </c>
      <c r="D15" s="32">
        <v>16974</v>
      </c>
      <c r="E15" s="32">
        <v>48239</v>
      </c>
      <c r="F15" s="32">
        <v>75280</v>
      </c>
      <c r="G15" s="32">
        <v>9087</v>
      </c>
      <c r="H15" s="32">
        <v>11361</v>
      </c>
      <c r="I15" s="32">
        <v>47</v>
      </c>
      <c r="J15" s="32">
        <v>34600</v>
      </c>
      <c r="K15" s="32">
        <v>4216</v>
      </c>
      <c r="L15" s="32">
        <v>5980</v>
      </c>
      <c r="M15" s="32">
        <v>82528</v>
      </c>
      <c r="N15" s="36">
        <f t="shared" si="0"/>
        <v>360677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8">
        <v>0</v>
      </c>
      <c r="U15" s="36">
        <f t="shared" si="1"/>
        <v>0</v>
      </c>
      <c r="V15" s="39">
        <f t="shared" si="2"/>
        <v>360677</v>
      </c>
    </row>
    <row r="16" spans="1:23" s="18" customFormat="1" ht="14.25" customHeight="1" x14ac:dyDescent="0.25">
      <c r="A16" s="40" t="s">
        <v>42</v>
      </c>
      <c r="B16" s="41" t="s">
        <v>43</v>
      </c>
      <c r="C16" s="42">
        <v>3188</v>
      </c>
      <c r="D16" s="42">
        <v>6559</v>
      </c>
      <c r="E16" s="42">
        <v>25124</v>
      </c>
      <c r="F16" s="42">
        <v>59703</v>
      </c>
      <c r="G16" s="42">
        <v>578</v>
      </c>
      <c r="H16" s="42">
        <v>5211</v>
      </c>
      <c r="I16" s="42">
        <v>31</v>
      </c>
      <c r="J16" s="42">
        <v>1045</v>
      </c>
      <c r="K16" s="42">
        <v>2354</v>
      </c>
      <c r="L16" s="42">
        <v>847</v>
      </c>
      <c r="M16" s="42">
        <v>1361</v>
      </c>
      <c r="N16" s="43">
        <f t="shared" si="0"/>
        <v>106001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5">
        <v>0</v>
      </c>
      <c r="U16" s="43">
        <f t="shared" si="1"/>
        <v>0</v>
      </c>
      <c r="V16" s="46">
        <f t="shared" si="2"/>
        <v>106001</v>
      </c>
    </row>
    <row r="17" spans="1:22" s="18" customFormat="1" ht="14.25" customHeight="1" x14ac:dyDescent="0.25">
      <c r="A17" s="47" t="s">
        <v>44</v>
      </c>
      <c r="B17" s="48" t="s">
        <v>45</v>
      </c>
      <c r="C17" s="42">
        <v>69177</v>
      </c>
      <c r="D17" s="42">
        <v>10416</v>
      </c>
      <c r="E17" s="42">
        <v>23115</v>
      </c>
      <c r="F17" s="42">
        <v>15577</v>
      </c>
      <c r="G17" s="42">
        <v>8509</v>
      </c>
      <c r="H17" s="42">
        <v>6150</v>
      </c>
      <c r="I17" s="42">
        <v>16</v>
      </c>
      <c r="J17" s="42">
        <v>33555</v>
      </c>
      <c r="K17" s="42">
        <v>1862</v>
      </c>
      <c r="L17" s="42">
        <v>5133</v>
      </c>
      <c r="M17" s="42">
        <v>81167</v>
      </c>
      <c r="N17" s="43">
        <f t="shared" si="0"/>
        <v>254677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5">
        <v>0</v>
      </c>
      <c r="U17" s="43">
        <f t="shared" si="1"/>
        <v>0</v>
      </c>
      <c r="V17" s="46">
        <f t="shared" si="2"/>
        <v>254677</v>
      </c>
    </row>
    <row r="18" spans="1:22" s="18" customFormat="1" ht="14.25" customHeight="1" x14ac:dyDescent="0.25">
      <c r="A18" s="49" t="s">
        <v>46</v>
      </c>
      <c r="B18" s="50" t="s">
        <v>47</v>
      </c>
      <c r="C18" s="32">
        <v>62665</v>
      </c>
      <c r="D18" s="32">
        <v>111312</v>
      </c>
      <c r="E18" s="32">
        <v>95692</v>
      </c>
      <c r="F18" s="32">
        <v>70308</v>
      </c>
      <c r="G18" s="32">
        <v>138490</v>
      </c>
      <c r="H18" s="32">
        <v>74630</v>
      </c>
      <c r="I18" s="32">
        <v>190565</v>
      </c>
      <c r="J18" s="32">
        <v>155086</v>
      </c>
      <c r="K18" s="32">
        <v>70312</v>
      </c>
      <c r="L18" s="32">
        <v>104263</v>
      </c>
      <c r="M18" s="32">
        <v>100245</v>
      </c>
      <c r="N18" s="36">
        <f t="shared" si="0"/>
        <v>1173568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8">
        <v>0</v>
      </c>
      <c r="U18" s="36">
        <f t="shared" si="1"/>
        <v>0</v>
      </c>
      <c r="V18" s="39">
        <f t="shared" si="2"/>
        <v>1173568</v>
      </c>
    </row>
    <row r="19" spans="1:22" s="18" customFormat="1" ht="14.25" customHeight="1" x14ac:dyDescent="0.25">
      <c r="A19" s="47" t="s">
        <v>48</v>
      </c>
      <c r="B19" s="48" t="s">
        <v>49</v>
      </c>
      <c r="C19" s="42">
        <v>53819</v>
      </c>
      <c r="D19" s="42">
        <v>85215</v>
      </c>
      <c r="E19" s="42">
        <v>80410</v>
      </c>
      <c r="F19" s="42">
        <v>61562</v>
      </c>
      <c r="G19" s="42">
        <v>131976</v>
      </c>
      <c r="H19" s="42">
        <v>66785</v>
      </c>
      <c r="I19" s="42">
        <v>53132</v>
      </c>
      <c r="J19" s="42">
        <v>141350</v>
      </c>
      <c r="K19" s="42">
        <v>58384</v>
      </c>
      <c r="L19" s="42">
        <v>82145</v>
      </c>
      <c r="M19" s="42">
        <v>86953</v>
      </c>
      <c r="N19" s="43">
        <f t="shared" si="0"/>
        <v>901731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5">
        <v>0</v>
      </c>
      <c r="U19" s="43">
        <f t="shared" si="1"/>
        <v>0</v>
      </c>
      <c r="V19" s="46">
        <f t="shared" si="2"/>
        <v>901731</v>
      </c>
    </row>
    <row r="20" spans="1:22" s="18" customFormat="1" ht="14.25" customHeight="1" x14ac:dyDescent="0.25">
      <c r="A20" s="47" t="s">
        <v>50</v>
      </c>
      <c r="B20" s="48" t="s">
        <v>51</v>
      </c>
      <c r="C20" s="42">
        <v>6875</v>
      </c>
      <c r="D20" s="42">
        <v>24492</v>
      </c>
      <c r="E20" s="42">
        <v>14098</v>
      </c>
      <c r="F20" s="42">
        <v>7176</v>
      </c>
      <c r="G20" s="42">
        <v>6284</v>
      </c>
      <c r="H20" s="42">
        <v>7158</v>
      </c>
      <c r="I20" s="42">
        <v>137433</v>
      </c>
      <c r="J20" s="42">
        <v>13369</v>
      </c>
      <c r="K20" s="42">
        <v>11339</v>
      </c>
      <c r="L20" s="42">
        <v>21449</v>
      </c>
      <c r="M20" s="42">
        <v>13032</v>
      </c>
      <c r="N20" s="43">
        <f t="shared" si="0"/>
        <v>262705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5">
        <v>0</v>
      </c>
      <c r="U20" s="43">
        <f t="shared" si="1"/>
        <v>0</v>
      </c>
      <c r="V20" s="46">
        <f t="shared" si="2"/>
        <v>262705</v>
      </c>
    </row>
    <row r="21" spans="1:22" s="18" customFormat="1" ht="14.25" customHeight="1" x14ac:dyDescent="0.25">
      <c r="A21" s="47" t="s">
        <v>52</v>
      </c>
      <c r="B21" s="48" t="s">
        <v>53</v>
      </c>
      <c r="C21" s="42">
        <v>334</v>
      </c>
      <c r="D21" s="42">
        <v>346</v>
      </c>
      <c r="E21" s="42">
        <v>16</v>
      </c>
      <c r="F21" s="42">
        <v>450</v>
      </c>
      <c r="G21" s="42">
        <v>0</v>
      </c>
      <c r="H21" s="42">
        <v>480</v>
      </c>
      <c r="I21" s="42">
        <v>0</v>
      </c>
      <c r="J21" s="42">
        <v>120</v>
      </c>
      <c r="K21" s="42">
        <v>0</v>
      </c>
      <c r="L21" s="42">
        <v>0</v>
      </c>
      <c r="M21" s="42">
        <v>0</v>
      </c>
      <c r="N21" s="43">
        <f t="shared" si="0"/>
        <v>1746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5">
        <v>0</v>
      </c>
      <c r="U21" s="43">
        <f t="shared" si="1"/>
        <v>0</v>
      </c>
      <c r="V21" s="46">
        <f t="shared" si="2"/>
        <v>1746</v>
      </c>
    </row>
    <row r="22" spans="1:22" s="18" customFormat="1" ht="14.25" customHeight="1" x14ac:dyDescent="0.25">
      <c r="A22" s="49" t="s">
        <v>54</v>
      </c>
      <c r="B22" s="50" t="s">
        <v>55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6">
        <f t="shared" si="0"/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8">
        <v>0</v>
      </c>
      <c r="U22" s="36">
        <f t="shared" si="1"/>
        <v>0</v>
      </c>
      <c r="V22" s="39">
        <f t="shared" si="2"/>
        <v>0</v>
      </c>
    </row>
    <row r="23" spans="1:22" s="18" customFormat="1" ht="14.25" customHeight="1" x14ac:dyDescent="0.25">
      <c r="A23" s="49" t="s">
        <v>56</v>
      </c>
      <c r="B23" s="50" t="s">
        <v>57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6">
        <f t="shared" si="0"/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8">
        <v>0</v>
      </c>
      <c r="U23" s="36">
        <f t="shared" si="1"/>
        <v>0</v>
      </c>
      <c r="V23" s="39">
        <f t="shared" si="2"/>
        <v>0</v>
      </c>
    </row>
    <row r="24" spans="1:22" s="18" customFormat="1" ht="14.25" customHeight="1" x14ac:dyDescent="0.25">
      <c r="A24" s="49" t="s">
        <v>58</v>
      </c>
      <c r="B24" s="50" t="s">
        <v>59</v>
      </c>
      <c r="C24" s="32">
        <v>3585</v>
      </c>
      <c r="D24" s="32">
        <v>45</v>
      </c>
      <c r="E24" s="32">
        <v>1595</v>
      </c>
      <c r="F24" s="32">
        <v>454</v>
      </c>
      <c r="G24" s="32">
        <v>629</v>
      </c>
      <c r="H24" s="32">
        <v>305</v>
      </c>
      <c r="I24" s="32">
        <v>0</v>
      </c>
      <c r="J24" s="32">
        <v>2194</v>
      </c>
      <c r="K24" s="32">
        <v>469</v>
      </c>
      <c r="L24" s="32">
        <v>0</v>
      </c>
      <c r="M24" s="32">
        <v>147</v>
      </c>
      <c r="N24" s="36">
        <f t="shared" si="0"/>
        <v>9423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8">
        <v>0</v>
      </c>
      <c r="U24" s="36">
        <f t="shared" si="1"/>
        <v>0</v>
      </c>
      <c r="V24" s="39">
        <f t="shared" si="2"/>
        <v>9423</v>
      </c>
    </row>
    <row r="25" spans="1:22" s="18" customFormat="1" ht="14.25" customHeight="1" x14ac:dyDescent="0.25">
      <c r="A25" s="49" t="s">
        <v>60</v>
      </c>
      <c r="B25" s="50" t="s">
        <v>61</v>
      </c>
      <c r="C25" s="32">
        <v>9</v>
      </c>
      <c r="D25" s="32">
        <v>94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6">
        <f t="shared" si="0"/>
        <v>103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8">
        <v>0</v>
      </c>
      <c r="U25" s="36">
        <f t="shared" si="1"/>
        <v>0</v>
      </c>
      <c r="V25" s="39">
        <f t="shared" si="2"/>
        <v>103</v>
      </c>
    </row>
    <row r="26" spans="1:22" s="18" customFormat="1" ht="14.25" customHeight="1" x14ac:dyDescent="0.25">
      <c r="A26" s="49" t="s">
        <v>62</v>
      </c>
      <c r="B26" s="50" t="s">
        <v>63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6">
        <f t="shared" si="0"/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8">
        <v>0</v>
      </c>
      <c r="U26" s="36">
        <f t="shared" si="1"/>
        <v>0</v>
      </c>
      <c r="V26" s="39">
        <f t="shared" si="2"/>
        <v>0</v>
      </c>
    </row>
    <row r="27" spans="1:22" s="18" customFormat="1" ht="14.25" customHeight="1" x14ac:dyDescent="0.25">
      <c r="A27" s="49" t="s">
        <v>64</v>
      </c>
      <c r="B27" s="50" t="s">
        <v>65</v>
      </c>
      <c r="C27" s="32">
        <v>14</v>
      </c>
      <c r="D27" s="32">
        <v>0</v>
      </c>
      <c r="E27" s="32">
        <v>224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6">
        <f t="shared" si="0"/>
        <v>238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8">
        <v>0</v>
      </c>
      <c r="U27" s="36">
        <f t="shared" si="1"/>
        <v>0</v>
      </c>
      <c r="V27" s="39">
        <f t="shared" si="2"/>
        <v>238</v>
      </c>
    </row>
    <row r="28" spans="1:22" s="18" customFormat="1" ht="14.25" customHeight="1" x14ac:dyDescent="0.25">
      <c r="A28" s="49" t="s">
        <v>66</v>
      </c>
      <c r="B28" s="50" t="s">
        <v>67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8">
        <v>0</v>
      </c>
      <c r="U28" s="36">
        <f t="shared" si="1"/>
        <v>0</v>
      </c>
      <c r="V28" s="39">
        <f t="shared" si="2"/>
        <v>0</v>
      </c>
    </row>
    <row r="29" spans="1:22" s="18" customFormat="1" ht="14.25" customHeight="1" x14ac:dyDescent="0.25">
      <c r="A29" s="51" t="s">
        <v>68</v>
      </c>
      <c r="B29" s="52" t="s">
        <v>69</v>
      </c>
      <c r="C29" s="32">
        <v>837</v>
      </c>
      <c r="D29" s="32">
        <v>11367</v>
      </c>
      <c r="E29" s="32">
        <v>7461</v>
      </c>
      <c r="F29" s="32">
        <v>1186</v>
      </c>
      <c r="G29" s="32">
        <v>2190</v>
      </c>
      <c r="H29" s="32">
        <v>5178</v>
      </c>
      <c r="I29" s="32">
        <v>1106</v>
      </c>
      <c r="J29" s="32">
        <v>1360</v>
      </c>
      <c r="K29" s="32">
        <v>1755</v>
      </c>
      <c r="L29" s="32">
        <v>1365</v>
      </c>
      <c r="M29" s="32">
        <v>2356</v>
      </c>
      <c r="N29" s="53">
        <f t="shared" si="0"/>
        <v>36161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5">
        <v>0</v>
      </c>
      <c r="U29" s="53">
        <f t="shared" si="1"/>
        <v>0</v>
      </c>
      <c r="V29" s="56">
        <f t="shared" si="2"/>
        <v>36161</v>
      </c>
    </row>
    <row r="30" spans="1:22" s="18" customFormat="1" ht="14.25" customHeight="1" x14ac:dyDescent="0.25">
      <c r="A30" s="57" t="s">
        <v>13</v>
      </c>
      <c r="B30" s="58" t="s">
        <v>70</v>
      </c>
      <c r="C30" s="59">
        <f t="shared" ref="C30:M30" si="3">SUM(C6:C14)+C18+SUM(C22:C29)</f>
        <v>210943</v>
      </c>
      <c r="D30" s="59">
        <f t="shared" si="3"/>
        <v>267823</v>
      </c>
      <c r="E30" s="59">
        <f t="shared" si="3"/>
        <v>244905</v>
      </c>
      <c r="F30" s="59">
        <f t="shared" si="3"/>
        <v>172702</v>
      </c>
      <c r="G30" s="59">
        <f t="shared" si="3"/>
        <v>193432</v>
      </c>
      <c r="H30" s="59">
        <f t="shared" si="3"/>
        <v>206592</v>
      </c>
      <c r="I30" s="59">
        <f t="shared" si="3"/>
        <v>198839</v>
      </c>
      <c r="J30" s="59">
        <f t="shared" si="3"/>
        <v>236874</v>
      </c>
      <c r="K30" s="59">
        <f t="shared" si="3"/>
        <v>125476</v>
      </c>
      <c r="L30" s="59">
        <f t="shared" si="3"/>
        <v>196488</v>
      </c>
      <c r="M30" s="59">
        <f t="shared" si="3"/>
        <v>311330</v>
      </c>
      <c r="N30" s="60">
        <f t="shared" si="0"/>
        <v>2365404</v>
      </c>
      <c r="O30" s="59">
        <f t="shared" ref="O30:T30" si="4">SUM(O6:O14)+O18+SUM(O22:O29)</f>
        <v>0</v>
      </c>
      <c r="P30" s="59">
        <f t="shared" si="4"/>
        <v>0</v>
      </c>
      <c r="Q30" s="59">
        <f t="shared" si="4"/>
        <v>0</v>
      </c>
      <c r="R30" s="59">
        <f t="shared" si="4"/>
        <v>0</v>
      </c>
      <c r="S30" s="59">
        <f t="shared" si="4"/>
        <v>0</v>
      </c>
      <c r="T30" s="59">
        <f t="shared" si="4"/>
        <v>0</v>
      </c>
      <c r="U30" s="60">
        <f t="shared" si="1"/>
        <v>0</v>
      </c>
      <c r="V30" s="61">
        <f t="shared" si="2"/>
        <v>2365404</v>
      </c>
    </row>
    <row r="31" spans="1:22" s="18" customFormat="1" ht="14.25" customHeight="1" x14ac:dyDescent="0.25">
      <c r="A31" s="62" t="s">
        <v>71</v>
      </c>
      <c r="B31" s="63" t="s">
        <v>72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172656</v>
      </c>
      <c r="P31" s="32">
        <v>98795</v>
      </c>
      <c r="Q31" s="32">
        <v>38829</v>
      </c>
      <c r="R31" s="32">
        <v>17177</v>
      </c>
      <c r="S31" s="32">
        <v>79880</v>
      </c>
      <c r="T31" s="34">
        <v>0</v>
      </c>
      <c r="U31" s="33">
        <f t="shared" si="1"/>
        <v>407337</v>
      </c>
      <c r="V31" s="35">
        <f t="shared" si="2"/>
        <v>407337</v>
      </c>
    </row>
    <row r="32" spans="1:22" s="18" customFormat="1" ht="14.25" customHeight="1" x14ac:dyDescent="0.25">
      <c r="A32" s="47" t="s">
        <v>73</v>
      </c>
      <c r="B32" s="64" t="s">
        <v>74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167595</v>
      </c>
      <c r="P32" s="44">
        <v>94515</v>
      </c>
      <c r="Q32" s="44">
        <v>37942</v>
      </c>
      <c r="R32" s="44">
        <v>16015</v>
      </c>
      <c r="S32" s="44">
        <v>79736</v>
      </c>
      <c r="T32" s="45">
        <v>0</v>
      </c>
      <c r="U32" s="43">
        <f t="shared" si="1"/>
        <v>395803</v>
      </c>
      <c r="V32" s="46">
        <f t="shared" si="2"/>
        <v>395803</v>
      </c>
    </row>
    <row r="33" spans="1:22" s="18" customFormat="1" ht="14.25" customHeight="1" x14ac:dyDescent="0.25">
      <c r="A33" s="47" t="s">
        <v>75</v>
      </c>
      <c r="B33" s="48" t="s">
        <v>76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4895</v>
      </c>
      <c r="P33" s="44">
        <v>4280</v>
      </c>
      <c r="Q33" s="44">
        <v>792</v>
      </c>
      <c r="R33" s="44">
        <v>1162</v>
      </c>
      <c r="S33" s="44">
        <v>144</v>
      </c>
      <c r="T33" s="45">
        <v>0</v>
      </c>
      <c r="U33" s="43">
        <f t="shared" si="1"/>
        <v>11273</v>
      </c>
      <c r="V33" s="46">
        <f t="shared" si="2"/>
        <v>11273</v>
      </c>
    </row>
    <row r="34" spans="1:22" s="18" customFormat="1" ht="14.25" customHeight="1" x14ac:dyDescent="0.25">
      <c r="A34" s="47" t="s">
        <v>77</v>
      </c>
      <c r="B34" s="48" t="s">
        <v>78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166</v>
      </c>
      <c r="P34" s="44">
        <v>0</v>
      </c>
      <c r="Q34" s="44">
        <v>95</v>
      </c>
      <c r="R34" s="44">
        <v>0</v>
      </c>
      <c r="S34" s="44">
        <v>0</v>
      </c>
      <c r="T34" s="45">
        <v>0</v>
      </c>
      <c r="U34" s="43">
        <f t="shared" si="1"/>
        <v>261</v>
      </c>
      <c r="V34" s="46">
        <f t="shared" si="2"/>
        <v>261</v>
      </c>
    </row>
    <row r="35" spans="1:22" s="18" customFormat="1" ht="14.25" customHeight="1" x14ac:dyDescent="0.25">
      <c r="A35" s="49" t="s">
        <v>79</v>
      </c>
      <c r="B35" s="65" t="s">
        <v>80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8">
        <v>0</v>
      </c>
      <c r="U35" s="36">
        <f t="shared" si="1"/>
        <v>0</v>
      </c>
      <c r="V35" s="39">
        <f t="shared" si="2"/>
        <v>0</v>
      </c>
    </row>
    <row r="36" spans="1:22" s="18" customFormat="1" ht="14.25" customHeight="1" x14ac:dyDescent="0.25">
      <c r="A36" s="49" t="s">
        <v>81</v>
      </c>
      <c r="B36" s="65" t="s">
        <v>82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5066</v>
      </c>
      <c r="P36" s="37">
        <v>2082</v>
      </c>
      <c r="Q36" s="37">
        <v>14344</v>
      </c>
      <c r="R36" s="37">
        <v>3197</v>
      </c>
      <c r="S36" s="37">
        <v>0</v>
      </c>
      <c r="T36" s="38">
        <v>0</v>
      </c>
      <c r="U36" s="36">
        <f t="shared" si="1"/>
        <v>24689</v>
      </c>
      <c r="V36" s="39">
        <f t="shared" si="2"/>
        <v>24689</v>
      </c>
    </row>
    <row r="37" spans="1:22" s="18" customFormat="1" ht="14.25" customHeight="1" x14ac:dyDescent="0.25">
      <c r="A37" s="49" t="s">
        <v>83</v>
      </c>
      <c r="B37" s="65" t="s">
        <v>84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8">
        <v>0</v>
      </c>
      <c r="U37" s="36">
        <f t="shared" si="1"/>
        <v>0</v>
      </c>
      <c r="V37" s="39">
        <f t="shared" si="2"/>
        <v>0</v>
      </c>
    </row>
    <row r="38" spans="1:22" s="18" customFormat="1" ht="14.25" customHeight="1" x14ac:dyDescent="0.25">
      <c r="A38" s="49" t="s">
        <v>85</v>
      </c>
      <c r="B38" s="65" t="s">
        <v>86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8">
        <v>0</v>
      </c>
      <c r="U38" s="36">
        <f t="shared" si="1"/>
        <v>0</v>
      </c>
      <c r="V38" s="39">
        <f t="shared" si="2"/>
        <v>0</v>
      </c>
    </row>
    <row r="39" spans="1:22" s="18" customFormat="1" ht="14.25" customHeight="1" x14ac:dyDescent="0.25">
      <c r="A39" s="49" t="s">
        <v>87</v>
      </c>
      <c r="B39" s="50" t="s">
        <v>88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8">
        <v>0</v>
      </c>
      <c r="U39" s="36">
        <f t="shared" si="1"/>
        <v>0</v>
      </c>
      <c r="V39" s="39">
        <f t="shared" si="2"/>
        <v>0</v>
      </c>
    </row>
    <row r="40" spans="1:22" s="18" customFormat="1" ht="14.25" customHeight="1" x14ac:dyDescent="0.25">
      <c r="A40" s="49" t="s">
        <v>89</v>
      </c>
      <c r="B40" s="65" t="s">
        <v>90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5">
        <v>0</v>
      </c>
      <c r="U40" s="53">
        <f t="shared" si="1"/>
        <v>0</v>
      </c>
      <c r="V40" s="56">
        <f t="shared" si="2"/>
        <v>0</v>
      </c>
    </row>
    <row r="41" spans="1:22" s="18" customFormat="1" ht="14.25" customHeight="1" x14ac:dyDescent="0.25">
      <c r="A41" s="66" t="s">
        <v>20</v>
      </c>
      <c r="B41" s="67" t="s">
        <v>91</v>
      </c>
      <c r="C41" s="59">
        <f t="shared" ref="C41:M41" si="5">C31+SUM(C35:C40)</f>
        <v>0</v>
      </c>
      <c r="D41" s="59">
        <f t="shared" si="5"/>
        <v>0</v>
      </c>
      <c r="E41" s="59">
        <f t="shared" si="5"/>
        <v>0</v>
      </c>
      <c r="F41" s="59">
        <f t="shared" si="5"/>
        <v>0</v>
      </c>
      <c r="G41" s="59">
        <f t="shared" si="5"/>
        <v>0</v>
      </c>
      <c r="H41" s="59">
        <f t="shared" si="5"/>
        <v>0</v>
      </c>
      <c r="I41" s="59">
        <f t="shared" si="5"/>
        <v>0</v>
      </c>
      <c r="J41" s="59">
        <f t="shared" si="5"/>
        <v>0</v>
      </c>
      <c r="K41" s="59">
        <f t="shared" si="5"/>
        <v>0</v>
      </c>
      <c r="L41" s="59">
        <f t="shared" si="5"/>
        <v>0</v>
      </c>
      <c r="M41" s="59">
        <f t="shared" si="5"/>
        <v>0</v>
      </c>
      <c r="N41" s="60">
        <f t="shared" si="0"/>
        <v>0</v>
      </c>
      <c r="O41" s="59">
        <f t="shared" ref="O41:T41" si="6">O31+SUM(O35:O40)</f>
        <v>177722</v>
      </c>
      <c r="P41" s="59">
        <f t="shared" si="6"/>
        <v>100877</v>
      </c>
      <c r="Q41" s="59">
        <f t="shared" si="6"/>
        <v>53173</v>
      </c>
      <c r="R41" s="59">
        <f t="shared" si="6"/>
        <v>20374</v>
      </c>
      <c r="S41" s="59">
        <f t="shared" si="6"/>
        <v>79880</v>
      </c>
      <c r="T41" s="59">
        <f t="shared" si="6"/>
        <v>0</v>
      </c>
      <c r="U41" s="60">
        <f t="shared" si="1"/>
        <v>432026</v>
      </c>
      <c r="V41" s="61">
        <f t="shared" si="2"/>
        <v>432026</v>
      </c>
    </row>
    <row r="42" spans="1:22" s="18" customFormat="1" ht="14.25" customHeight="1" thickBot="1" x14ac:dyDescent="0.3">
      <c r="A42" s="68" t="s">
        <v>21</v>
      </c>
      <c r="B42" s="69" t="s">
        <v>92</v>
      </c>
      <c r="C42" s="70">
        <f t="shared" ref="C42:V42" si="7">C30+C41</f>
        <v>210943</v>
      </c>
      <c r="D42" s="70">
        <f t="shared" si="7"/>
        <v>267823</v>
      </c>
      <c r="E42" s="70">
        <f t="shared" si="7"/>
        <v>244905</v>
      </c>
      <c r="F42" s="70">
        <f t="shared" si="7"/>
        <v>172702</v>
      </c>
      <c r="G42" s="70">
        <f t="shared" si="7"/>
        <v>193432</v>
      </c>
      <c r="H42" s="70">
        <f t="shared" si="7"/>
        <v>206592</v>
      </c>
      <c r="I42" s="70">
        <f t="shared" si="7"/>
        <v>198839</v>
      </c>
      <c r="J42" s="70">
        <f t="shared" si="7"/>
        <v>236874</v>
      </c>
      <c r="K42" s="70">
        <f t="shared" si="7"/>
        <v>125476</v>
      </c>
      <c r="L42" s="70">
        <f t="shared" si="7"/>
        <v>196488</v>
      </c>
      <c r="M42" s="70">
        <f t="shared" si="7"/>
        <v>311330</v>
      </c>
      <c r="N42" s="70">
        <f t="shared" si="7"/>
        <v>2365404</v>
      </c>
      <c r="O42" s="70">
        <f t="shared" si="7"/>
        <v>177722</v>
      </c>
      <c r="P42" s="70">
        <f t="shared" si="7"/>
        <v>100877</v>
      </c>
      <c r="Q42" s="70">
        <f t="shared" si="7"/>
        <v>53173</v>
      </c>
      <c r="R42" s="70">
        <f t="shared" si="7"/>
        <v>20374</v>
      </c>
      <c r="S42" s="70">
        <f t="shared" si="7"/>
        <v>79880</v>
      </c>
      <c r="T42" s="70">
        <f t="shared" si="7"/>
        <v>0</v>
      </c>
      <c r="U42" s="70">
        <f t="shared" si="7"/>
        <v>432026</v>
      </c>
      <c r="V42" s="71">
        <f t="shared" si="7"/>
        <v>2797430</v>
      </c>
    </row>
    <row r="43" spans="1:22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2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2" s="18" customFormat="1" ht="36.6" customHeight="1" x14ac:dyDescent="0.25">
      <c r="A45" s="11"/>
      <c r="B45" s="10"/>
      <c r="C45" s="72" t="str">
        <f t="shared" ref="C45:M45" si="8">C4</f>
        <v>Macedoinia</v>
      </c>
      <c r="D45" s="72" t="str">
        <f t="shared" si="8"/>
        <v>Triglav</v>
      </c>
      <c r="E45" s="72" t="str">
        <f t="shared" si="8"/>
        <v>Sava</v>
      </c>
      <c r="F45" s="72" t="str">
        <f t="shared" si="8"/>
        <v>Evroins</v>
      </c>
      <c r="G45" s="72" t="str">
        <f t="shared" si="8"/>
        <v>Winner</v>
      </c>
      <c r="H45" s="72" t="str">
        <f t="shared" si="8"/>
        <v>Eurolink</v>
      </c>
      <c r="I45" s="72" t="str">
        <f t="shared" si="8"/>
        <v>Grawe</v>
      </c>
      <c r="J45" s="72" t="str">
        <f t="shared" si="8"/>
        <v>Uniqa</v>
      </c>
      <c r="K45" s="72" t="str">
        <f t="shared" si="8"/>
        <v>Insurance policy</v>
      </c>
      <c r="L45" s="72" t="str">
        <f t="shared" si="8"/>
        <v>Halk</v>
      </c>
      <c r="M45" s="72" t="str">
        <f t="shared" si="8"/>
        <v>Croatia nonlife</v>
      </c>
      <c r="N45" s="73"/>
      <c r="O45" s="72" t="str">
        <f t="shared" ref="O45:T45" si="9">O4</f>
        <v>Croatia life</v>
      </c>
      <c r="P45" s="72" t="str">
        <f t="shared" si="9"/>
        <v>Grawe life</v>
      </c>
      <c r="Q45" s="72" t="str">
        <f t="shared" si="9"/>
        <v>Winner life</v>
      </c>
      <c r="R45" s="72" t="str">
        <f t="shared" si="9"/>
        <v>Uniqa life</v>
      </c>
      <c r="S45" s="72" t="str">
        <f t="shared" si="9"/>
        <v>Triglav life</v>
      </c>
      <c r="T45" s="72" t="str">
        <f t="shared" si="9"/>
        <v>PRVA LIFE</v>
      </c>
      <c r="U45" s="74"/>
    </row>
    <row r="46" spans="1:22" s="18" customFormat="1" ht="14.25" customHeight="1" thickBot="1" x14ac:dyDescent="0.3">
      <c r="A46" s="13" t="s">
        <v>93</v>
      </c>
      <c r="B46" s="12"/>
      <c r="C46" s="75">
        <f>C30/$N$30</f>
        <v>8.9178423643487534E-2</v>
      </c>
      <c r="D46" s="75">
        <f t="shared" ref="D46:M46" si="10">D30/$N$30</f>
        <v>0.1132250558466968</v>
      </c>
      <c r="E46" s="75">
        <f t="shared" si="10"/>
        <v>0.1035362246787441</v>
      </c>
      <c r="F46" s="75">
        <f t="shared" si="10"/>
        <v>7.3011629303070424E-2</v>
      </c>
      <c r="G46" s="75">
        <f t="shared" si="10"/>
        <v>8.1775459921434146E-2</v>
      </c>
      <c r="H46" s="75">
        <f t="shared" si="10"/>
        <v>8.7338991563386217E-2</v>
      </c>
      <c r="I46" s="75">
        <f t="shared" si="10"/>
        <v>8.4061327367333447E-2</v>
      </c>
      <c r="J46" s="75">
        <f t="shared" si="10"/>
        <v>0.1001410329905589</v>
      </c>
      <c r="K46" s="75">
        <f t="shared" si="10"/>
        <v>5.3046329506502905E-2</v>
      </c>
      <c r="L46" s="75">
        <f t="shared" si="10"/>
        <v>8.3067416813364645E-2</v>
      </c>
      <c r="M46" s="75">
        <f t="shared" si="10"/>
        <v>0.13161810836542087</v>
      </c>
      <c r="N46" s="76"/>
      <c r="O46" s="75">
        <f>O41/$U$41</f>
        <v>0.41136876021350566</v>
      </c>
      <c r="P46" s="75">
        <f t="shared" ref="P46:T46" si="11">P41/$U$41</f>
        <v>0.23349752098253346</v>
      </c>
      <c r="Q46" s="75">
        <f t="shared" si="11"/>
        <v>0.12307824066144167</v>
      </c>
      <c r="R46" s="75">
        <f t="shared" si="11"/>
        <v>4.7159198751926965E-2</v>
      </c>
      <c r="S46" s="75">
        <f t="shared" si="11"/>
        <v>0.18489627939059222</v>
      </c>
      <c r="T46" s="75">
        <f t="shared" si="11"/>
        <v>0</v>
      </c>
      <c r="U46" s="74"/>
    </row>
    <row r="47" spans="1:22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2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7F5F-8A32-4454-8F31-1D5C2E44D0B3}">
  <dimension ref="A1:W59"/>
  <sheetViews>
    <sheetView showGridLines="0" zoomScale="90" zoomScaleNormal="90" workbookViewId="0">
      <selection activeCell="M18" sqref="M18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3" width="9.140625" style="15" customWidth="1"/>
    <col min="24" max="16384" width="9.140625" style="15"/>
  </cols>
  <sheetData>
    <row r="1" spans="1:23" s="18" customFormat="1" ht="14.25" customHeight="1" x14ac:dyDescent="0.25">
      <c r="A1" s="19"/>
    </row>
    <row r="2" spans="1:23" s="17" customFormat="1" ht="14.25" customHeight="1" x14ac:dyDescent="0.25">
      <c r="A2" s="20" t="s">
        <v>114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3" t="s">
        <v>20</v>
      </c>
      <c r="V4" s="24" t="s">
        <v>21</v>
      </c>
    </row>
    <row r="5" spans="1:23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7">
        <v>106</v>
      </c>
      <c r="U5" s="28">
        <v>200</v>
      </c>
      <c r="V5" s="29">
        <v>300</v>
      </c>
    </row>
    <row r="6" spans="1:23" s="18" customFormat="1" ht="14.25" customHeight="1" x14ac:dyDescent="0.25">
      <c r="A6" s="30" t="s">
        <v>22</v>
      </c>
      <c r="B6" s="31" t="s">
        <v>23</v>
      </c>
      <c r="C6" s="32">
        <v>341</v>
      </c>
      <c r="D6" s="32">
        <v>669</v>
      </c>
      <c r="E6" s="32">
        <v>579</v>
      </c>
      <c r="F6" s="32">
        <v>96</v>
      </c>
      <c r="G6" s="32">
        <v>380</v>
      </c>
      <c r="H6" s="32">
        <v>617</v>
      </c>
      <c r="I6" s="32">
        <v>141</v>
      </c>
      <c r="J6" s="32">
        <v>330</v>
      </c>
      <c r="K6" s="32">
        <v>149</v>
      </c>
      <c r="L6" s="32">
        <v>300</v>
      </c>
      <c r="M6" s="32">
        <v>479</v>
      </c>
      <c r="N6" s="33">
        <f t="shared" ref="N6:N41" si="0">SUM(C6:M6)</f>
        <v>4081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4">
        <v>0</v>
      </c>
      <c r="U6" s="33">
        <f t="shared" ref="U6:U41" si="1">SUM(O6:T6)</f>
        <v>0</v>
      </c>
      <c r="V6" s="35">
        <f t="shared" ref="V6:V41" si="2">N6+U6</f>
        <v>4081</v>
      </c>
    </row>
    <row r="7" spans="1:23" s="18" customFormat="1" ht="14.25" customHeight="1" x14ac:dyDescent="0.25">
      <c r="A7" s="30" t="s">
        <v>24</v>
      </c>
      <c r="B7" s="31" t="s">
        <v>25</v>
      </c>
      <c r="C7" s="32">
        <v>3901</v>
      </c>
      <c r="D7" s="32">
        <v>5216</v>
      </c>
      <c r="E7" s="32">
        <v>1998</v>
      </c>
      <c r="F7" s="32">
        <v>848</v>
      </c>
      <c r="G7" s="32">
        <v>186</v>
      </c>
      <c r="H7" s="32">
        <v>5975</v>
      </c>
      <c r="I7" s="32">
        <v>0</v>
      </c>
      <c r="J7" s="32">
        <v>1480</v>
      </c>
      <c r="K7" s="32">
        <v>0</v>
      </c>
      <c r="L7" s="32">
        <v>2799</v>
      </c>
      <c r="M7" s="32">
        <v>9900</v>
      </c>
      <c r="N7" s="36">
        <f t="shared" si="0"/>
        <v>32303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8">
        <v>0</v>
      </c>
      <c r="U7" s="36">
        <f t="shared" si="1"/>
        <v>0</v>
      </c>
      <c r="V7" s="39">
        <f t="shared" si="2"/>
        <v>32303</v>
      </c>
    </row>
    <row r="8" spans="1:23" s="18" customFormat="1" ht="14.25" customHeight="1" x14ac:dyDescent="0.25">
      <c r="A8" s="30" t="s">
        <v>26</v>
      </c>
      <c r="B8" s="31" t="s">
        <v>27</v>
      </c>
      <c r="C8" s="32">
        <v>201</v>
      </c>
      <c r="D8" s="32">
        <v>567</v>
      </c>
      <c r="E8" s="32">
        <v>657</v>
      </c>
      <c r="F8" s="32">
        <v>285</v>
      </c>
      <c r="G8" s="32">
        <v>427</v>
      </c>
      <c r="H8" s="32">
        <v>265</v>
      </c>
      <c r="I8" s="32">
        <v>51</v>
      </c>
      <c r="J8" s="32">
        <v>296</v>
      </c>
      <c r="K8" s="32">
        <v>334</v>
      </c>
      <c r="L8" s="32">
        <v>601</v>
      </c>
      <c r="M8" s="32">
        <v>282</v>
      </c>
      <c r="N8" s="36">
        <f t="shared" si="0"/>
        <v>3966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8">
        <v>0</v>
      </c>
      <c r="U8" s="36">
        <f t="shared" si="1"/>
        <v>0</v>
      </c>
      <c r="V8" s="39">
        <f t="shared" si="2"/>
        <v>3966</v>
      </c>
    </row>
    <row r="9" spans="1:23" s="18" customFormat="1" ht="14.25" customHeight="1" x14ac:dyDescent="0.25">
      <c r="A9" s="30" t="s">
        <v>28</v>
      </c>
      <c r="B9" s="31" t="s">
        <v>29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8">
        <v>0</v>
      </c>
      <c r="U9" s="36">
        <f t="shared" si="1"/>
        <v>0</v>
      </c>
      <c r="V9" s="39">
        <f t="shared" si="2"/>
        <v>0</v>
      </c>
    </row>
    <row r="10" spans="1:23" s="18" customFormat="1" ht="14.25" customHeight="1" x14ac:dyDescent="0.25">
      <c r="A10" s="30" t="s">
        <v>30</v>
      </c>
      <c r="B10" s="31" t="s">
        <v>31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6">
        <f t="shared" si="0"/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8">
        <v>0</v>
      </c>
      <c r="U10" s="36">
        <f t="shared" si="1"/>
        <v>0</v>
      </c>
      <c r="V10" s="39">
        <f t="shared" si="2"/>
        <v>0</v>
      </c>
    </row>
    <row r="11" spans="1:23" s="18" customFormat="1" ht="14.25" customHeight="1" x14ac:dyDescent="0.25">
      <c r="A11" s="30" t="s">
        <v>32</v>
      </c>
      <c r="B11" s="31" t="s">
        <v>33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6">
        <f t="shared" si="0"/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8">
        <v>0</v>
      </c>
      <c r="U11" s="36">
        <f t="shared" si="1"/>
        <v>0</v>
      </c>
      <c r="V11" s="39">
        <f t="shared" si="2"/>
        <v>0</v>
      </c>
    </row>
    <row r="12" spans="1:23" s="18" customFormat="1" ht="14.25" customHeight="1" x14ac:dyDescent="0.25">
      <c r="A12" s="30" t="s">
        <v>34</v>
      </c>
      <c r="B12" s="31" t="s">
        <v>35</v>
      </c>
      <c r="C12" s="32">
        <v>2</v>
      </c>
      <c r="D12" s="32">
        <v>0</v>
      </c>
      <c r="E12" s="32">
        <v>0</v>
      </c>
      <c r="F12" s="32">
        <v>1</v>
      </c>
      <c r="G12" s="32">
        <v>3</v>
      </c>
      <c r="H12" s="32">
        <v>1</v>
      </c>
      <c r="I12" s="32">
        <v>0</v>
      </c>
      <c r="J12" s="32">
        <v>2</v>
      </c>
      <c r="K12" s="32">
        <v>1</v>
      </c>
      <c r="L12" s="32">
        <v>0</v>
      </c>
      <c r="M12" s="32">
        <v>1</v>
      </c>
      <c r="N12" s="36">
        <f t="shared" si="0"/>
        <v>11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8">
        <v>0</v>
      </c>
      <c r="U12" s="36">
        <f t="shared" si="1"/>
        <v>0</v>
      </c>
      <c r="V12" s="39">
        <f t="shared" si="2"/>
        <v>11</v>
      </c>
    </row>
    <row r="13" spans="1:23" s="18" customFormat="1" ht="14.25" customHeight="1" x14ac:dyDescent="0.25">
      <c r="A13" s="30" t="s">
        <v>36</v>
      </c>
      <c r="B13" s="31" t="s">
        <v>37</v>
      </c>
      <c r="C13" s="32">
        <v>43</v>
      </c>
      <c r="D13" s="32">
        <v>17</v>
      </c>
      <c r="E13" s="32">
        <v>60</v>
      </c>
      <c r="F13" s="32">
        <v>10</v>
      </c>
      <c r="G13" s="32">
        <v>12</v>
      </c>
      <c r="H13" s="32">
        <v>157</v>
      </c>
      <c r="I13" s="32">
        <v>4</v>
      </c>
      <c r="J13" s="32">
        <v>4</v>
      </c>
      <c r="K13" s="32">
        <v>29</v>
      </c>
      <c r="L13" s="32">
        <v>9</v>
      </c>
      <c r="M13" s="32">
        <v>8</v>
      </c>
      <c r="N13" s="36">
        <f t="shared" si="0"/>
        <v>353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8">
        <v>0</v>
      </c>
      <c r="U13" s="36">
        <f t="shared" si="1"/>
        <v>0</v>
      </c>
      <c r="V13" s="39">
        <f t="shared" si="2"/>
        <v>353</v>
      </c>
    </row>
    <row r="14" spans="1:23" s="18" customFormat="1" ht="14.25" customHeight="1" x14ac:dyDescent="0.25">
      <c r="A14" s="30" t="s">
        <v>38</v>
      </c>
      <c r="B14" s="31" t="s">
        <v>39</v>
      </c>
      <c r="C14" s="32">
        <v>466</v>
      </c>
      <c r="D14" s="32">
        <v>415</v>
      </c>
      <c r="E14" s="32">
        <v>561</v>
      </c>
      <c r="F14" s="32">
        <v>545</v>
      </c>
      <c r="G14" s="32">
        <v>196</v>
      </c>
      <c r="H14" s="32">
        <v>206</v>
      </c>
      <c r="I14" s="32">
        <v>3</v>
      </c>
      <c r="J14" s="32">
        <v>163</v>
      </c>
      <c r="K14" s="32">
        <v>63</v>
      </c>
      <c r="L14" s="32">
        <v>126</v>
      </c>
      <c r="M14" s="32">
        <v>94</v>
      </c>
      <c r="N14" s="36">
        <f t="shared" si="0"/>
        <v>2838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8">
        <v>0</v>
      </c>
      <c r="U14" s="36">
        <f t="shared" si="1"/>
        <v>0</v>
      </c>
      <c r="V14" s="39">
        <f t="shared" si="2"/>
        <v>2838</v>
      </c>
    </row>
    <row r="15" spans="1:23" s="18" customFormat="1" ht="14.25" customHeight="1" x14ac:dyDescent="0.25">
      <c r="A15" s="30" t="s">
        <v>40</v>
      </c>
      <c r="B15" s="31" t="s">
        <v>41</v>
      </c>
      <c r="C15" s="32">
        <v>509</v>
      </c>
      <c r="D15" s="32">
        <v>432</v>
      </c>
      <c r="E15" s="32">
        <v>621</v>
      </c>
      <c r="F15" s="32">
        <v>555</v>
      </c>
      <c r="G15" s="32">
        <v>208</v>
      </c>
      <c r="H15" s="32">
        <v>363</v>
      </c>
      <c r="I15" s="32">
        <v>7</v>
      </c>
      <c r="J15" s="32">
        <v>167</v>
      </c>
      <c r="K15" s="32">
        <v>92</v>
      </c>
      <c r="L15" s="32">
        <v>135</v>
      </c>
      <c r="M15" s="32">
        <v>102</v>
      </c>
      <c r="N15" s="36">
        <f t="shared" si="0"/>
        <v>3191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8">
        <v>0</v>
      </c>
      <c r="U15" s="36">
        <f t="shared" si="1"/>
        <v>0</v>
      </c>
      <c r="V15" s="39">
        <f t="shared" si="2"/>
        <v>3191</v>
      </c>
    </row>
    <row r="16" spans="1:23" s="18" customFormat="1" ht="14.25" customHeight="1" x14ac:dyDescent="0.25">
      <c r="A16" s="40" t="s">
        <v>42</v>
      </c>
      <c r="B16" s="41" t="s">
        <v>43</v>
      </c>
      <c r="C16" s="42">
        <v>82</v>
      </c>
      <c r="D16" s="42">
        <v>188</v>
      </c>
      <c r="E16" s="42">
        <v>503</v>
      </c>
      <c r="F16" s="42">
        <v>323</v>
      </c>
      <c r="G16" s="42">
        <v>63</v>
      </c>
      <c r="H16" s="42">
        <v>239</v>
      </c>
      <c r="I16" s="42">
        <v>4</v>
      </c>
      <c r="J16" s="42">
        <v>25</v>
      </c>
      <c r="K16" s="42">
        <v>22</v>
      </c>
      <c r="L16" s="42">
        <v>14</v>
      </c>
      <c r="M16" s="42">
        <v>64</v>
      </c>
      <c r="N16" s="43">
        <f t="shared" si="0"/>
        <v>1527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5">
        <v>0</v>
      </c>
      <c r="U16" s="43">
        <f t="shared" si="1"/>
        <v>0</v>
      </c>
      <c r="V16" s="46">
        <f t="shared" si="2"/>
        <v>1527</v>
      </c>
    </row>
    <row r="17" spans="1:22" s="18" customFormat="1" ht="14.25" customHeight="1" x14ac:dyDescent="0.25">
      <c r="A17" s="47" t="s">
        <v>44</v>
      </c>
      <c r="B17" s="48" t="s">
        <v>45</v>
      </c>
      <c r="C17" s="42">
        <v>427</v>
      </c>
      <c r="D17" s="42">
        <v>244</v>
      </c>
      <c r="E17" s="42">
        <v>118</v>
      </c>
      <c r="F17" s="42">
        <v>232</v>
      </c>
      <c r="G17" s="42">
        <v>145</v>
      </c>
      <c r="H17" s="42">
        <v>124</v>
      </c>
      <c r="I17" s="42">
        <v>3</v>
      </c>
      <c r="J17" s="42">
        <v>142</v>
      </c>
      <c r="K17" s="42">
        <v>70</v>
      </c>
      <c r="L17" s="42">
        <v>121</v>
      </c>
      <c r="M17" s="42">
        <v>38</v>
      </c>
      <c r="N17" s="43">
        <f t="shared" si="0"/>
        <v>1664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5">
        <v>0</v>
      </c>
      <c r="U17" s="43">
        <f t="shared" si="1"/>
        <v>0</v>
      </c>
      <c r="V17" s="46">
        <f t="shared" si="2"/>
        <v>1664</v>
      </c>
    </row>
    <row r="18" spans="1:22" s="18" customFormat="1" ht="14.25" customHeight="1" x14ac:dyDescent="0.25">
      <c r="A18" s="49" t="s">
        <v>46</v>
      </c>
      <c r="B18" s="50" t="s">
        <v>47</v>
      </c>
      <c r="C18" s="32">
        <v>761</v>
      </c>
      <c r="D18" s="32">
        <v>1485</v>
      </c>
      <c r="E18" s="32">
        <v>1292</v>
      </c>
      <c r="F18" s="32">
        <v>1120</v>
      </c>
      <c r="G18" s="32">
        <v>2062</v>
      </c>
      <c r="H18" s="32">
        <v>1106</v>
      </c>
      <c r="I18" s="32">
        <v>1186</v>
      </c>
      <c r="J18" s="32">
        <v>2228</v>
      </c>
      <c r="K18" s="32">
        <v>1176</v>
      </c>
      <c r="L18" s="32">
        <v>1046</v>
      </c>
      <c r="M18" s="32">
        <v>1398</v>
      </c>
      <c r="N18" s="36">
        <f t="shared" si="0"/>
        <v>14860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8">
        <v>0</v>
      </c>
      <c r="U18" s="36">
        <f t="shared" si="1"/>
        <v>0</v>
      </c>
      <c r="V18" s="39">
        <f t="shared" si="2"/>
        <v>14860</v>
      </c>
    </row>
    <row r="19" spans="1:22" s="18" customFormat="1" ht="14.25" customHeight="1" x14ac:dyDescent="0.25">
      <c r="A19" s="47" t="s">
        <v>48</v>
      </c>
      <c r="B19" s="48" t="s">
        <v>49</v>
      </c>
      <c r="C19" s="42">
        <v>719</v>
      </c>
      <c r="D19" s="42">
        <v>1342</v>
      </c>
      <c r="E19" s="42">
        <v>1193</v>
      </c>
      <c r="F19" s="42">
        <v>1064</v>
      </c>
      <c r="G19" s="42">
        <v>2014</v>
      </c>
      <c r="H19" s="42">
        <v>1063</v>
      </c>
      <c r="I19" s="42">
        <v>1066</v>
      </c>
      <c r="J19" s="42">
        <v>2150</v>
      </c>
      <c r="K19" s="42">
        <v>1130</v>
      </c>
      <c r="L19" s="42">
        <v>958</v>
      </c>
      <c r="M19" s="42">
        <v>1338</v>
      </c>
      <c r="N19" s="43">
        <f t="shared" si="0"/>
        <v>14037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5">
        <v>0</v>
      </c>
      <c r="U19" s="43">
        <f t="shared" si="1"/>
        <v>0</v>
      </c>
      <c r="V19" s="46">
        <f t="shared" si="2"/>
        <v>14037</v>
      </c>
    </row>
    <row r="20" spans="1:22" s="18" customFormat="1" ht="14.25" customHeight="1" x14ac:dyDescent="0.25">
      <c r="A20" s="47" t="s">
        <v>50</v>
      </c>
      <c r="B20" s="48" t="s">
        <v>51</v>
      </c>
      <c r="C20" s="42">
        <v>33</v>
      </c>
      <c r="D20" s="42">
        <v>138</v>
      </c>
      <c r="E20" s="42">
        <v>81</v>
      </c>
      <c r="F20" s="42">
        <v>42</v>
      </c>
      <c r="G20" s="42">
        <v>46</v>
      </c>
      <c r="H20" s="42">
        <v>35</v>
      </c>
      <c r="I20" s="42">
        <v>120</v>
      </c>
      <c r="J20" s="42">
        <v>76</v>
      </c>
      <c r="K20" s="42">
        <v>44</v>
      </c>
      <c r="L20" s="42">
        <v>87</v>
      </c>
      <c r="M20" s="42">
        <v>59</v>
      </c>
      <c r="N20" s="43">
        <f t="shared" si="0"/>
        <v>761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5">
        <v>0</v>
      </c>
      <c r="U20" s="43">
        <f t="shared" si="1"/>
        <v>0</v>
      </c>
      <c r="V20" s="46">
        <f t="shared" si="2"/>
        <v>761</v>
      </c>
    </row>
    <row r="21" spans="1:22" s="18" customFormat="1" ht="14.25" customHeight="1" x14ac:dyDescent="0.25">
      <c r="A21" s="47" t="s">
        <v>52</v>
      </c>
      <c r="B21" s="48" t="s">
        <v>53</v>
      </c>
      <c r="C21" s="42">
        <v>3</v>
      </c>
      <c r="D21" s="42">
        <v>0</v>
      </c>
      <c r="E21" s="42">
        <v>1</v>
      </c>
      <c r="F21" s="42">
        <v>5</v>
      </c>
      <c r="G21" s="42">
        <v>0</v>
      </c>
      <c r="H21" s="42">
        <v>5</v>
      </c>
      <c r="I21" s="42">
        <v>0</v>
      </c>
      <c r="J21" s="42">
        <v>1</v>
      </c>
      <c r="K21" s="42">
        <v>0</v>
      </c>
      <c r="L21" s="42">
        <v>0</v>
      </c>
      <c r="M21" s="42">
        <v>0</v>
      </c>
      <c r="N21" s="43">
        <f t="shared" si="0"/>
        <v>15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5">
        <v>0</v>
      </c>
      <c r="U21" s="43">
        <f t="shared" si="1"/>
        <v>0</v>
      </c>
      <c r="V21" s="46">
        <f t="shared" si="2"/>
        <v>15</v>
      </c>
    </row>
    <row r="22" spans="1:22" s="18" customFormat="1" ht="14.25" customHeight="1" x14ac:dyDescent="0.25">
      <c r="A22" s="49" t="s">
        <v>54</v>
      </c>
      <c r="B22" s="50" t="s">
        <v>55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6">
        <f t="shared" si="0"/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8">
        <v>0</v>
      </c>
      <c r="U22" s="36">
        <f t="shared" si="1"/>
        <v>0</v>
      </c>
      <c r="V22" s="39">
        <f t="shared" si="2"/>
        <v>0</v>
      </c>
    </row>
    <row r="23" spans="1:22" s="18" customFormat="1" ht="14.25" customHeight="1" x14ac:dyDescent="0.25">
      <c r="A23" s="49" t="s">
        <v>56</v>
      </c>
      <c r="B23" s="50" t="s">
        <v>57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6">
        <f t="shared" si="0"/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8">
        <v>0</v>
      </c>
      <c r="U23" s="36">
        <f t="shared" si="1"/>
        <v>0</v>
      </c>
      <c r="V23" s="39">
        <f t="shared" si="2"/>
        <v>0</v>
      </c>
    </row>
    <row r="24" spans="1:22" s="18" customFormat="1" ht="14.25" customHeight="1" x14ac:dyDescent="0.25">
      <c r="A24" s="49" t="s">
        <v>58</v>
      </c>
      <c r="B24" s="50" t="s">
        <v>59</v>
      </c>
      <c r="C24" s="32">
        <v>33</v>
      </c>
      <c r="D24" s="32">
        <v>1</v>
      </c>
      <c r="E24" s="32">
        <v>24</v>
      </c>
      <c r="F24" s="32">
        <v>12</v>
      </c>
      <c r="G24" s="32">
        <v>15</v>
      </c>
      <c r="H24" s="32">
        <v>13</v>
      </c>
      <c r="I24" s="32">
        <v>0</v>
      </c>
      <c r="J24" s="32">
        <v>8</v>
      </c>
      <c r="K24" s="32">
        <v>29</v>
      </c>
      <c r="L24" s="32">
        <v>0</v>
      </c>
      <c r="M24" s="32">
        <v>10</v>
      </c>
      <c r="N24" s="36">
        <f t="shared" si="0"/>
        <v>145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8">
        <v>0</v>
      </c>
      <c r="U24" s="36">
        <f t="shared" si="1"/>
        <v>0</v>
      </c>
      <c r="V24" s="39">
        <f t="shared" si="2"/>
        <v>145</v>
      </c>
    </row>
    <row r="25" spans="1:22" s="18" customFormat="1" ht="14.25" customHeight="1" x14ac:dyDescent="0.25">
      <c r="A25" s="49" t="s">
        <v>60</v>
      </c>
      <c r="B25" s="50" t="s">
        <v>61</v>
      </c>
      <c r="C25" s="32">
        <v>0</v>
      </c>
      <c r="D25" s="32">
        <v>5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6">
        <f t="shared" si="0"/>
        <v>5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8">
        <v>0</v>
      </c>
      <c r="U25" s="36">
        <f t="shared" si="1"/>
        <v>0</v>
      </c>
      <c r="V25" s="39">
        <f t="shared" si="2"/>
        <v>5</v>
      </c>
    </row>
    <row r="26" spans="1:22" s="18" customFormat="1" ht="14.25" customHeight="1" x14ac:dyDescent="0.25">
      <c r="A26" s="49" t="s">
        <v>62</v>
      </c>
      <c r="B26" s="50" t="s">
        <v>63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6">
        <f t="shared" si="0"/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8">
        <v>0</v>
      </c>
      <c r="U26" s="36">
        <f t="shared" si="1"/>
        <v>0</v>
      </c>
      <c r="V26" s="39">
        <f t="shared" si="2"/>
        <v>0</v>
      </c>
    </row>
    <row r="27" spans="1:22" s="18" customFormat="1" ht="14.25" customHeight="1" x14ac:dyDescent="0.25">
      <c r="A27" s="49" t="s">
        <v>64</v>
      </c>
      <c r="B27" s="50" t="s">
        <v>65</v>
      </c>
      <c r="C27" s="32">
        <v>21</v>
      </c>
      <c r="D27" s="32">
        <v>0</v>
      </c>
      <c r="E27" s="32">
        <v>1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6">
        <f t="shared" si="0"/>
        <v>22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8">
        <v>0</v>
      </c>
      <c r="U27" s="36">
        <f t="shared" si="1"/>
        <v>0</v>
      </c>
      <c r="V27" s="39">
        <f t="shared" si="2"/>
        <v>22</v>
      </c>
    </row>
    <row r="28" spans="1:22" s="18" customFormat="1" ht="14.25" customHeight="1" x14ac:dyDescent="0.25">
      <c r="A28" s="49" t="s">
        <v>66</v>
      </c>
      <c r="B28" s="50" t="s">
        <v>67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8">
        <v>0</v>
      </c>
      <c r="U28" s="36">
        <f t="shared" si="1"/>
        <v>0</v>
      </c>
      <c r="V28" s="39">
        <f t="shared" si="2"/>
        <v>0</v>
      </c>
    </row>
    <row r="29" spans="1:22" s="18" customFormat="1" ht="14.25" customHeight="1" x14ac:dyDescent="0.25">
      <c r="A29" s="51" t="s">
        <v>68</v>
      </c>
      <c r="B29" s="52" t="s">
        <v>69</v>
      </c>
      <c r="C29" s="32">
        <v>29</v>
      </c>
      <c r="D29" s="32">
        <v>443</v>
      </c>
      <c r="E29" s="32">
        <v>259</v>
      </c>
      <c r="F29" s="32">
        <v>48</v>
      </c>
      <c r="G29" s="32">
        <v>50</v>
      </c>
      <c r="H29" s="32">
        <v>168</v>
      </c>
      <c r="I29" s="32">
        <v>13</v>
      </c>
      <c r="J29" s="32">
        <v>48</v>
      </c>
      <c r="K29" s="32">
        <v>128</v>
      </c>
      <c r="L29" s="32">
        <v>43</v>
      </c>
      <c r="M29" s="32">
        <v>242</v>
      </c>
      <c r="N29" s="53">
        <f t="shared" si="0"/>
        <v>1471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5">
        <v>0</v>
      </c>
      <c r="U29" s="53">
        <f t="shared" si="1"/>
        <v>0</v>
      </c>
      <c r="V29" s="56">
        <f t="shared" si="2"/>
        <v>1471</v>
      </c>
    </row>
    <row r="30" spans="1:22" s="18" customFormat="1" ht="14.25" customHeight="1" x14ac:dyDescent="0.25">
      <c r="A30" s="57" t="s">
        <v>13</v>
      </c>
      <c r="B30" s="58" t="s">
        <v>70</v>
      </c>
      <c r="C30" s="59">
        <v>5798</v>
      </c>
      <c r="D30" s="59">
        <v>8818</v>
      </c>
      <c r="E30" s="59">
        <v>5431</v>
      </c>
      <c r="F30" s="59">
        <v>2965</v>
      </c>
      <c r="G30" s="59">
        <v>3331</v>
      </c>
      <c r="H30" s="59">
        <v>8508</v>
      </c>
      <c r="I30" s="59">
        <v>1398</v>
      </c>
      <c r="J30" s="59">
        <v>4559</v>
      </c>
      <c r="K30" s="59">
        <v>1909</v>
      </c>
      <c r="L30" s="59">
        <v>4924</v>
      </c>
      <c r="M30" s="59">
        <v>12414</v>
      </c>
      <c r="N30" s="60">
        <f t="shared" si="0"/>
        <v>60055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60">
        <f t="shared" si="1"/>
        <v>0</v>
      </c>
      <c r="V30" s="61">
        <f t="shared" si="2"/>
        <v>60055</v>
      </c>
    </row>
    <row r="31" spans="1:22" s="18" customFormat="1" ht="14.25" customHeight="1" x14ac:dyDescent="0.25">
      <c r="A31" s="62" t="s">
        <v>71</v>
      </c>
      <c r="B31" s="63" t="s">
        <v>72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1188</v>
      </c>
      <c r="P31" s="32">
        <v>475</v>
      </c>
      <c r="Q31" s="32">
        <v>162</v>
      </c>
      <c r="R31" s="32">
        <v>139</v>
      </c>
      <c r="S31" s="32">
        <v>217</v>
      </c>
      <c r="T31" s="34">
        <v>0</v>
      </c>
      <c r="U31" s="33">
        <f t="shared" si="1"/>
        <v>2181</v>
      </c>
      <c r="V31" s="35">
        <f t="shared" si="2"/>
        <v>2181</v>
      </c>
    </row>
    <row r="32" spans="1:22" s="18" customFormat="1" ht="14.25" customHeight="1" x14ac:dyDescent="0.25">
      <c r="A32" s="47" t="s">
        <v>73</v>
      </c>
      <c r="B32" s="64" t="s">
        <v>74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1048</v>
      </c>
      <c r="P32" s="44">
        <v>410</v>
      </c>
      <c r="Q32" s="44">
        <v>144</v>
      </c>
      <c r="R32" s="44">
        <v>104</v>
      </c>
      <c r="S32" s="44">
        <v>210</v>
      </c>
      <c r="T32" s="45">
        <v>0</v>
      </c>
      <c r="U32" s="43">
        <f t="shared" si="1"/>
        <v>1916</v>
      </c>
      <c r="V32" s="46">
        <f t="shared" si="2"/>
        <v>1916</v>
      </c>
    </row>
    <row r="33" spans="1:22" s="18" customFormat="1" ht="14.25" customHeight="1" x14ac:dyDescent="0.25">
      <c r="A33" s="47" t="s">
        <v>75</v>
      </c>
      <c r="B33" s="48" t="s">
        <v>76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140</v>
      </c>
      <c r="P33" s="44">
        <v>65</v>
      </c>
      <c r="Q33" s="44">
        <v>18</v>
      </c>
      <c r="R33" s="44">
        <v>35</v>
      </c>
      <c r="S33" s="44">
        <v>7</v>
      </c>
      <c r="T33" s="45">
        <v>0</v>
      </c>
      <c r="U33" s="43">
        <f t="shared" si="1"/>
        <v>265</v>
      </c>
      <c r="V33" s="46">
        <f t="shared" si="2"/>
        <v>265</v>
      </c>
    </row>
    <row r="34" spans="1:22" s="18" customFormat="1" ht="14.25" customHeight="1" x14ac:dyDescent="0.25">
      <c r="A34" s="47" t="s">
        <v>77</v>
      </c>
      <c r="B34" s="48" t="s">
        <v>78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5">
        <v>0</v>
      </c>
      <c r="U34" s="43">
        <f t="shared" si="1"/>
        <v>0</v>
      </c>
      <c r="V34" s="46">
        <f t="shared" si="2"/>
        <v>0</v>
      </c>
    </row>
    <row r="35" spans="1:22" s="18" customFormat="1" ht="14.25" customHeight="1" x14ac:dyDescent="0.25">
      <c r="A35" s="49" t="s">
        <v>79</v>
      </c>
      <c r="B35" s="65" t="s">
        <v>80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8">
        <v>0</v>
      </c>
      <c r="U35" s="36">
        <f t="shared" si="1"/>
        <v>0</v>
      </c>
      <c r="V35" s="39">
        <f t="shared" si="2"/>
        <v>0</v>
      </c>
    </row>
    <row r="36" spans="1:22" s="18" customFormat="1" ht="14.25" customHeight="1" x14ac:dyDescent="0.25">
      <c r="A36" s="49" t="s">
        <v>81</v>
      </c>
      <c r="B36" s="65" t="s">
        <v>82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30</v>
      </c>
      <c r="P36" s="37">
        <v>6</v>
      </c>
      <c r="Q36" s="37">
        <v>140</v>
      </c>
      <c r="R36" s="37">
        <v>38</v>
      </c>
      <c r="S36" s="37">
        <v>0</v>
      </c>
      <c r="T36" s="38">
        <v>0</v>
      </c>
      <c r="U36" s="36">
        <f t="shared" si="1"/>
        <v>214</v>
      </c>
      <c r="V36" s="39">
        <f t="shared" si="2"/>
        <v>214</v>
      </c>
    </row>
    <row r="37" spans="1:22" s="18" customFormat="1" ht="14.25" customHeight="1" x14ac:dyDescent="0.25">
      <c r="A37" s="49" t="s">
        <v>83</v>
      </c>
      <c r="B37" s="65" t="s">
        <v>84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8">
        <v>0</v>
      </c>
      <c r="U37" s="36">
        <f t="shared" si="1"/>
        <v>0</v>
      </c>
      <c r="V37" s="39">
        <f t="shared" si="2"/>
        <v>0</v>
      </c>
    </row>
    <row r="38" spans="1:22" s="18" customFormat="1" ht="14.25" customHeight="1" x14ac:dyDescent="0.25">
      <c r="A38" s="49" t="s">
        <v>85</v>
      </c>
      <c r="B38" s="65" t="s">
        <v>86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8">
        <v>0</v>
      </c>
      <c r="U38" s="36">
        <f t="shared" si="1"/>
        <v>0</v>
      </c>
      <c r="V38" s="39">
        <f t="shared" si="2"/>
        <v>0</v>
      </c>
    </row>
    <row r="39" spans="1:22" s="18" customFormat="1" ht="14.25" customHeight="1" x14ac:dyDescent="0.25">
      <c r="A39" s="49" t="s">
        <v>87</v>
      </c>
      <c r="B39" s="50" t="s">
        <v>88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8">
        <v>0</v>
      </c>
      <c r="U39" s="36">
        <f t="shared" si="1"/>
        <v>0</v>
      </c>
      <c r="V39" s="39">
        <f t="shared" si="2"/>
        <v>0</v>
      </c>
    </row>
    <row r="40" spans="1:22" s="18" customFormat="1" ht="14.25" customHeight="1" x14ac:dyDescent="0.25">
      <c r="A40" s="49" t="s">
        <v>89</v>
      </c>
      <c r="B40" s="65" t="s">
        <v>90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5">
        <v>0</v>
      </c>
      <c r="U40" s="53">
        <f t="shared" si="1"/>
        <v>0</v>
      </c>
      <c r="V40" s="56">
        <f t="shared" si="2"/>
        <v>0</v>
      </c>
    </row>
    <row r="41" spans="1:22" s="18" customFormat="1" ht="14.25" customHeight="1" x14ac:dyDescent="0.25">
      <c r="A41" s="66" t="s">
        <v>20</v>
      </c>
      <c r="B41" s="67" t="s">
        <v>91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60">
        <f t="shared" si="0"/>
        <v>0</v>
      </c>
      <c r="O41" s="59">
        <v>1218</v>
      </c>
      <c r="P41" s="59">
        <v>481</v>
      </c>
      <c r="Q41" s="59">
        <v>302</v>
      </c>
      <c r="R41" s="59">
        <v>177</v>
      </c>
      <c r="S41" s="59">
        <v>217</v>
      </c>
      <c r="T41" s="59">
        <v>0</v>
      </c>
      <c r="U41" s="60">
        <f t="shared" si="1"/>
        <v>2395</v>
      </c>
      <c r="V41" s="61">
        <f t="shared" si="2"/>
        <v>2395</v>
      </c>
    </row>
    <row r="42" spans="1:22" s="18" customFormat="1" ht="14.25" customHeight="1" thickBot="1" x14ac:dyDescent="0.3">
      <c r="A42" s="68" t="s">
        <v>21</v>
      </c>
      <c r="B42" s="69" t="s">
        <v>92</v>
      </c>
      <c r="C42" s="70">
        <f t="shared" ref="C42:V42" si="3">C30+C41</f>
        <v>5798</v>
      </c>
      <c r="D42" s="70">
        <f t="shared" si="3"/>
        <v>8818</v>
      </c>
      <c r="E42" s="70">
        <f t="shared" si="3"/>
        <v>5431</v>
      </c>
      <c r="F42" s="70">
        <f t="shared" si="3"/>
        <v>2965</v>
      </c>
      <c r="G42" s="70">
        <f t="shared" si="3"/>
        <v>3331</v>
      </c>
      <c r="H42" s="70">
        <f t="shared" si="3"/>
        <v>8508</v>
      </c>
      <c r="I42" s="70">
        <f t="shared" si="3"/>
        <v>1398</v>
      </c>
      <c r="J42" s="70">
        <f t="shared" si="3"/>
        <v>4559</v>
      </c>
      <c r="K42" s="70">
        <f t="shared" si="3"/>
        <v>1909</v>
      </c>
      <c r="L42" s="70">
        <f t="shared" si="3"/>
        <v>4924</v>
      </c>
      <c r="M42" s="70">
        <f t="shared" si="3"/>
        <v>12414</v>
      </c>
      <c r="N42" s="70">
        <f t="shared" si="3"/>
        <v>60055</v>
      </c>
      <c r="O42" s="70">
        <f t="shared" si="3"/>
        <v>1218</v>
      </c>
      <c r="P42" s="70">
        <f t="shared" si="3"/>
        <v>481</v>
      </c>
      <c r="Q42" s="70">
        <f t="shared" si="3"/>
        <v>302</v>
      </c>
      <c r="R42" s="70">
        <f t="shared" si="3"/>
        <v>177</v>
      </c>
      <c r="S42" s="70">
        <f t="shared" si="3"/>
        <v>217</v>
      </c>
      <c r="T42" s="70">
        <f t="shared" si="3"/>
        <v>0</v>
      </c>
      <c r="U42" s="70">
        <f t="shared" si="3"/>
        <v>2395</v>
      </c>
      <c r="V42" s="71">
        <f t="shared" si="3"/>
        <v>62450</v>
      </c>
    </row>
    <row r="43" spans="1:22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2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2" s="18" customFormat="1" ht="36.6" customHeight="1" x14ac:dyDescent="0.25">
      <c r="A45" s="11"/>
      <c r="B45" s="10"/>
      <c r="C45" s="72" t="str">
        <f t="shared" ref="C45:M45" si="4">C4</f>
        <v>Macedoinia</v>
      </c>
      <c r="D45" s="72" t="str">
        <f t="shared" si="4"/>
        <v>Triglav</v>
      </c>
      <c r="E45" s="72" t="str">
        <f t="shared" si="4"/>
        <v>Sava</v>
      </c>
      <c r="F45" s="72" t="str">
        <f t="shared" si="4"/>
        <v>Evroins</v>
      </c>
      <c r="G45" s="72" t="str">
        <f t="shared" si="4"/>
        <v>Winner</v>
      </c>
      <c r="H45" s="72" t="str">
        <f t="shared" si="4"/>
        <v>Eurolink</v>
      </c>
      <c r="I45" s="72" t="str">
        <f t="shared" si="4"/>
        <v>Grawe</v>
      </c>
      <c r="J45" s="72" t="str">
        <f t="shared" si="4"/>
        <v>Uniqa</v>
      </c>
      <c r="K45" s="72" t="str">
        <f t="shared" si="4"/>
        <v>Insurance policy</v>
      </c>
      <c r="L45" s="72" t="str">
        <f t="shared" si="4"/>
        <v>Halk</v>
      </c>
      <c r="M45" s="72" t="str">
        <f t="shared" si="4"/>
        <v>Croatia nonlife</v>
      </c>
      <c r="N45" s="73"/>
      <c r="O45" s="72" t="str">
        <f t="shared" ref="O45:T45" si="5">O4</f>
        <v>Croatia life</v>
      </c>
      <c r="P45" s="72" t="str">
        <f t="shared" si="5"/>
        <v>Grawe life</v>
      </c>
      <c r="Q45" s="72" t="str">
        <f t="shared" si="5"/>
        <v>Winner life</v>
      </c>
      <c r="R45" s="72" t="str">
        <f t="shared" si="5"/>
        <v>Uniqa life</v>
      </c>
      <c r="S45" s="72" t="str">
        <f t="shared" si="5"/>
        <v>Triglav life</v>
      </c>
      <c r="T45" s="72" t="str">
        <f t="shared" si="5"/>
        <v>PRVA LIFE</v>
      </c>
      <c r="U45" s="74"/>
    </row>
    <row r="46" spans="1:22" s="18" customFormat="1" ht="14.25" customHeight="1" thickBot="1" x14ac:dyDescent="0.3">
      <c r="A46" s="13" t="s">
        <v>93</v>
      </c>
      <c r="B46" s="12"/>
      <c r="C46" s="75">
        <f>C30/$N$30</f>
        <v>9.6544833902256266E-2</v>
      </c>
      <c r="D46" s="75">
        <f t="shared" ref="D46:M46" si="6">D30/$N$30</f>
        <v>0.14683207060194822</v>
      </c>
      <c r="E46" s="75">
        <f t="shared" si="6"/>
        <v>9.0433769045042051E-2</v>
      </c>
      <c r="F46" s="75">
        <f t="shared" si="6"/>
        <v>4.9371409541253852E-2</v>
      </c>
      <c r="G46" s="75">
        <f t="shared" si="6"/>
        <v>5.5465822995587381E-2</v>
      </c>
      <c r="H46" s="75">
        <f t="shared" si="6"/>
        <v>0.14167013570893347</v>
      </c>
      <c r="I46" s="75">
        <f t="shared" si="6"/>
        <v>2.3278661227208394E-2</v>
      </c>
      <c r="J46" s="75">
        <f t="shared" si="6"/>
        <v>7.5913745733078006E-2</v>
      </c>
      <c r="K46" s="75">
        <f t="shared" si="6"/>
        <v>3.178752809924236E-2</v>
      </c>
      <c r="L46" s="75">
        <f t="shared" si="6"/>
        <v>8.1991507784530848E-2</v>
      </c>
      <c r="M46" s="75">
        <f t="shared" si="6"/>
        <v>0.20671051536091917</v>
      </c>
      <c r="N46" s="76"/>
      <c r="O46" s="75">
        <f>O41/$U$41</f>
        <v>0.50855949895615871</v>
      </c>
      <c r="P46" s="75">
        <f t="shared" ref="P46:T46" si="7">P41/$U$41</f>
        <v>0.20083507306889353</v>
      </c>
      <c r="Q46" s="75">
        <f t="shared" si="7"/>
        <v>0.12609603340292275</v>
      </c>
      <c r="R46" s="75">
        <f t="shared" si="7"/>
        <v>7.390396659707725E-2</v>
      </c>
      <c r="S46" s="75">
        <f t="shared" si="7"/>
        <v>9.0605427974947805E-2</v>
      </c>
      <c r="T46" s="75">
        <f t="shared" si="7"/>
        <v>0</v>
      </c>
      <c r="U46" s="74"/>
    </row>
    <row r="47" spans="1:22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2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D3851-B12E-45A6-964D-6CDDB78A9E95}">
  <dimension ref="A1:I34"/>
  <sheetViews>
    <sheetView showGridLines="0" zoomScale="90" zoomScaleNormal="90" workbookViewId="0">
      <selection activeCell="A11" sqref="A11"/>
    </sheetView>
  </sheetViews>
  <sheetFormatPr defaultColWidth="9.140625" defaultRowHeight="12" x14ac:dyDescent="0.2"/>
  <cols>
    <col min="1" max="1" width="31" style="110" customWidth="1"/>
    <col min="2" max="2" width="5.7109375" style="111" customWidth="1"/>
    <col min="3" max="9" width="18.28515625" style="110" customWidth="1"/>
    <col min="10" max="10" width="9.140625" style="110" customWidth="1"/>
    <col min="11" max="16384" width="9.140625" style="110"/>
  </cols>
  <sheetData>
    <row r="1" spans="1:9" s="18" customFormat="1" ht="15" customHeight="1" x14ac:dyDescent="0.25"/>
    <row r="2" spans="1:9" s="18" customFormat="1" ht="15" customHeight="1" x14ac:dyDescent="0.25">
      <c r="A2" s="80" t="s">
        <v>115</v>
      </c>
      <c r="B2" s="103"/>
      <c r="C2" s="103"/>
      <c r="D2" s="103"/>
      <c r="E2" s="103"/>
      <c r="F2" s="103"/>
      <c r="G2" s="103"/>
    </row>
    <row r="3" spans="1:9" s="18" customFormat="1" ht="15" customHeight="1" thickBot="1" x14ac:dyDescent="0.3"/>
    <row r="4" spans="1:9" s="112" customFormat="1" ht="72.75" customHeight="1" x14ac:dyDescent="0.2">
      <c r="A4" s="85" t="s">
        <v>116</v>
      </c>
      <c r="B4" s="86"/>
      <c r="C4" s="86" t="s">
        <v>117</v>
      </c>
      <c r="D4" s="86" t="s">
        <v>118</v>
      </c>
      <c r="E4" s="86" t="s">
        <v>119</v>
      </c>
      <c r="F4" s="86" t="s">
        <v>120</v>
      </c>
      <c r="G4" s="86" t="s">
        <v>121</v>
      </c>
      <c r="H4" s="86" t="s">
        <v>122</v>
      </c>
      <c r="I4" s="87" t="s">
        <v>123</v>
      </c>
    </row>
    <row r="5" spans="1:9" s="113" customFormat="1" ht="16.5" customHeight="1" x14ac:dyDescent="0.2">
      <c r="A5" s="88"/>
      <c r="B5" s="89"/>
      <c r="C5" s="90">
        <v>1</v>
      </c>
      <c r="D5" s="90">
        <v>2</v>
      </c>
      <c r="E5" s="90">
        <v>3</v>
      </c>
      <c r="F5" s="90">
        <v>4</v>
      </c>
      <c r="G5" s="90" t="s">
        <v>124</v>
      </c>
      <c r="H5" s="90" t="s">
        <v>125</v>
      </c>
      <c r="I5" s="91" t="s">
        <v>126</v>
      </c>
    </row>
    <row r="6" spans="1:9" s="18" customFormat="1" ht="13.5" customHeight="1" x14ac:dyDescent="0.25">
      <c r="A6" s="96" t="s">
        <v>2</v>
      </c>
      <c r="B6" s="93">
        <f t="shared" ref="B6:B16" si="0">ROW()-ROW($B$5)</f>
        <v>1</v>
      </c>
      <c r="C6" s="97">
        <v>931</v>
      </c>
      <c r="D6" s="97">
        <v>6399</v>
      </c>
      <c r="E6" s="97">
        <v>5798</v>
      </c>
      <c r="F6" s="97">
        <v>427</v>
      </c>
      <c r="G6" s="97">
        <v>1105</v>
      </c>
      <c r="H6" s="97">
        <v>149</v>
      </c>
      <c r="I6" s="114">
        <f t="shared" ref="I6:I25" si="1">IF(C6+D6&lt;&gt;0,(E6+F6)/(C6+D6),0)</f>
        <v>0.84924965893587989</v>
      </c>
    </row>
    <row r="7" spans="1:9" s="18" customFormat="1" ht="13.5" customHeight="1" x14ac:dyDescent="0.25">
      <c r="A7" s="96" t="s">
        <v>3</v>
      </c>
      <c r="B7" s="93">
        <f t="shared" si="0"/>
        <v>2</v>
      </c>
      <c r="C7" s="97">
        <v>2548</v>
      </c>
      <c r="D7" s="97">
        <v>11129</v>
      </c>
      <c r="E7" s="97">
        <v>8818</v>
      </c>
      <c r="F7" s="97">
        <v>2068</v>
      </c>
      <c r="G7" s="97">
        <v>2791</v>
      </c>
      <c r="H7" s="97">
        <v>276</v>
      </c>
      <c r="I7" s="114">
        <f t="shared" si="1"/>
        <v>0.79593478101922932</v>
      </c>
    </row>
    <row r="8" spans="1:9" s="18" customFormat="1" ht="13.5" customHeight="1" x14ac:dyDescent="0.25">
      <c r="A8" s="96" t="s">
        <v>4</v>
      </c>
      <c r="B8" s="93">
        <f t="shared" si="0"/>
        <v>3</v>
      </c>
      <c r="C8" s="97">
        <v>2679</v>
      </c>
      <c r="D8" s="97">
        <v>7337</v>
      </c>
      <c r="E8" s="97">
        <v>5431</v>
      </c>
      <c r="F8" s="97">
        <v>1275</v>
      </c>
      <c r="G8" s="97">
        <v>3310</v>
      </c>
      <c r="H8" s="97">
        <v>228</v>
      </c>
      <c r="I8" s="114">
        <f t="shared" si="1"/>
        <v>0.66952875399361023</v>
      </c>
    </row>
    <row r="9" spans="1:9" s="18" customFormat="1" ht="13.5" customHeight="1" x14ac:dyDescent="0.25">
      <c r="A9" s="96" t="s">
        <v>5</v>
      </c>
      <c r="B9" s="93">
        <f t="shared" si="0"/>
        <v>4</v>
      </c>
      <c r="C9" s="97">
        <v>1422</v>
      </c>
      <c r="D9" s="97">
        <v>3451</v>
      </c>
      <c r="E9" s="97">
        <v>2965</v>
      </c>
      <c r="F9" s="97">
        <v>604</v>
      </c>
      <c r="G9" s="97">
        <v>1304</v>
      </c>
      <c r="H9" s="97">
        <v>127</v>
      </c>
      <c r="I9" s="114">
        <f t="shared" si="1"/>
        <v>0.73240303714344346</v>
      </c>
    </row>
    <row r="10" spans="1:9" s="18" customFormat="1" ht="13.5" customHeight="1" x14ac:dyDescent="0.25">
      <c r="A10" s="96" t="s">
        <v>6</v>
      </c>
      <c r="B10" s="93">
        <f t="shared" si="0"/>
        <v>5</v>
      </c>
      <c r="C10" s="97">
        <v>867</v>
      </c>
      <c r="D10" s="97">
        <v>3986</v>
      </c>
      <c r="E10" s="97">
        <v>3331</v>
      </c>
      <c r="F10" s="97">
        <v>576</v>
      </c>
      <c r="G10" s="97">
        <v>946</v>
      </c>
      <c r="H10" s="97">
        <v>237</v>
      </c>
      <c r="I10" s="114">
        <f t="shared" si="1"/>
        <v>0.80506902946630954</v>
      </c>
    </row>
    <row r="11" spans="1:9" s="18" customFormat="1" ht="13.5" customHeight="1" x14ac:dyDescent="0.25">
      <c r="A11" s="96" t="s">
        <v>7</v>
      </c>
      <c r="B11" s="93">
        <f t="shared" si="0"/>
        <v>6</v>
      </c>
      <c r="C11" s="97">
        <v>3250</v>
      </c>
      <c r="D11" s="97">
        <v>9725</v>
      </c>
      <c r="E11" s="97">
        <v>8508</v>
      </c>
      <c r="F11" s="97">
        <v>1285</v>
      </c>
      <c r="G11" s="97">
        <v>3182</v>
      </c>
      <c r="H11" s="97">
        <v>234</v>
      </c>
      <c r="I11" s="114">
        <f t="shared" si="1"/>
        <v>0.75475915221579959</v>
      </c>
    </row>
    <row r="12" spans="1:9" s="18" customFormat="1" ht="13.5" customHeight="1" x14ac:dyDescent="0.25">
      <c r="A12" s="96" t="s">
        <v>8</v>
      </c>
      <c r="B12" s="93">
        <f t="shared" si="0"/>
        <v>7</v>
      </c>
      <c r="C12" s="97">
        <v>1958</v>
      </c>
      <c r="D12" s="97">
        <v>53</v>
      </c>
      <c r="E12" s="97">
        <v>1398</v>
      </c>
      <c r="F12" s="97">
        <v>34</v>
      </c>
      <c r="G12" s="97">
        <v>2621</v>
      </c>
      <c r="H12" s="97">
        <v>178</v>
      </c>
      <c r="I12" s="114">
        <f t="shared" si="1"/>
        <v>0.71208354052710099</v>
      </c>
    </row>
    <row r="13" spans="1:9" s="18" customFormat="1" ht="13.5" customHeight="1" x14ac:dyDescent="0.25">
      <c r="A13" s="96" t="s">
        <v>9</v>
      </c>
      <c r="B13" s="93">
        <f t="shared" si="0"/>
        <v>8</v>
      </c>
      <c r="C13" s="97">
        <v>1144</v>
      </c>
      <c r="D13" s="97">
        <v>5271</v>
      </c>
      <c r="E13" s="97">
        <v>4559</v>
      </c>
      <c r="F13" s="97">
        <v>656</v>
      </c>
      <c r="G13" s="97">
        <v>1200</v>
      </c>
      <c r="H13" s="97">
        <v>269</v>
      </c>
      <c r="I13" s="114">
        <f t="shared" si="1"/>
        <v>0.81293842556508189</v>
      </c>
    </row>
    <row r="14" spans="1:9" s="18" customFormat="1" ht="13.5" customHeight="1" x14ac:dyDescent="0.25">
      <c r="A14" s="96" t="s">
        <v>10</v>
      </c>
      <c r="B14" s="93">
        <f t="shared" si="0"/>
        <v>9</v>
      </c>
      <c r="C14" s="97">
        <v>1101</v>
      </c>
      <c r="D14" s="97">
        <v>2501</v>
      </c>
      <c r="E14" s="97">
        <v>1909</v>
      </c>
      <c r="F14" s="97">
        <v>479</v>
      </c>
      <c r="G14" s="97">
        <v>1214</v>
      </c>
      <c r="H14" s="97">
        <v>221</v>
      </c>
      <c r="I14" s="114">
        <f t="shared" si="1"/>
        <v>0.66296501943364794</v>
      </c>
    </row>
    <row r="15" spans="1:9" s="18" customFormat="1" ht="13.5" customHeight="1" x14ac:dyDescent="0.25">
      <c r="A15" s="96" t="s">
        <v>11</v>
      </c>
      <c r="B15" s="93">
        <f t="shared" si="0"/>
        <v>10</v>
      </c>
      <c r="C15" s="97">
        <v>2220</v>
      </c>
      <c r="D15" s="97">
        <v>5038</v>
      </c>
      <c r="E15" s="97">
        <v>4924</v>
      </c>
      <c r="F15" s="97">
        <v>1123</v>
      </c>
      <c r="G15" s="97">
        <v>1211</v>
      </c>
      <c r="H15" s="97">
        <v>306</v>
      </c>
      <c r="I15" s="114">
        <f t="shared" si="1"/>
        <v>0.83314962799669334</v>
      </c>
    </row>
    <row r="16" spans="1:9" s="18" customFormat="1" ht="13.5" customHeight="1" x14ac:dyDescent="0.25">
      <c r="A16" s="96" t="s">
        <v>12</v>
      </c>
      <c r="B16" s="93">
        <f t="shared" si="0"/>
        <v>11</v>
      </c>
      <c r="C16" s="97">
        <v>4067</v>
      </c>
      <c r="D16" s="97">
        <v>13977</v>
      </c>
      <c r="E16" s="97">
        <v>12414</v>
      </c>
      <c r="F16" s="97">
        <v>1933</v>
      </c>
      <c r="G16" s="97">
        <v>3697</v>
      </c>
      <c r="H16" s="97">
        <v>167</v>
      </c>
      <c r="I16" s="114">
        <f t="shared" si="1"/>
        <v>0.79511194857016187</v>
      </c>
    </row>
    <row r="17" spans="1:9" s="18" customFormat="1" ht="13.5" customHeight="1" x14ac:dyDescent="0.25">
      <c r="A17" s="92" t="s">
        <v>102</v>
      </c>
      <c r="B17" s="93">
        <v>100</v>
      </c>
      <c r="C17" s="94">
        <f t="shared" ref="C17:H17" si="2">SUM(C6:C16)</f>
        <v>22187</v>
      </c>
      <c r="D17" s="94">
        <f t="shared" si="2"/>
        <v>68867</v>
      </c>
      <c r="E17" s="94">
        <f t="shared" si="2"/>
        <v>60055</v>
      </c>
      <c r="F17" s="94">
        <f t="shared" si="2"/>
        <v>10460</v>
      </c>
      <c r="G17" s="94">
        <f t="shared" si="2"/>
        <v>22581</v>
      </c>
      <c r="H17" s="94">
        <f t="shared" si="2"/>
        <v>2392</v>
      </c>
      <c r="I17" s="115">
        <f t="shared" si="1"/>
        <v>0.77443055769104052</v>
      </c>
    </row>
    <row r="18" spans="1:9" s="18" customFormat="1" ht="13.5" customHeight="1" x14ac:dyDescent="0.25">
      <c r="A18" s="96" t="s">
        <v>14</v>
      </c>
      <c r="B18" s="93">
        <f>B17+1</f>
        <v>101</v>
      </c>
      <c r="C18" s="97">
        <v>271</v>
      </c>
      <c r="D18" s="97">
        <v>1314</v>
      </c>
      <c r="E18" s="97">
        <v>1218</v>
      </c>
      <c r="F18" s="97">
        <v>65</v>
      </c>
      <c r="G18" s="97">
        <v>302</v>
      </c>
      <c r="H18" s="97">
        <v>3</v>
      </c>
      <c r="I18" s="114">
        <f t="shared" si="1"/>
        <v>0.80946372239747633</v>
      </c>
    </row>
    <row r="19" spans="1:9" s="18" customFormat="1" ht="13.5" customHeight="1" x14ac:dyDescent="0.25">
      <c r="A19" s="96" t="s">
        <v>15</v>
      </c>
      <c r="B19" s="93">
        <f>B18+1</f>
        <v>102</v>
      </c>
      <c r="C19" s="97">
        <v>270</v>
      </c>
      <c r="D19" s="97">
        <v>542</v>
      </c>
      <c r="E19" s="97">
        <v>481</v>
      </c>
      <c r="F19" s="97">
        <v>17</v>
      </c>
      <c r="G19" s="97">
        <v>314</v>
      </c>
      <c r="H19" s="97">
        <v>4</v>
      </c>
      <c r="I19" s="114">
        <f t="shared" si="1"/>
        <v>0.61330049261083741</v>
      </c>
    </row>
    <row r="20" spans="1:9" s="18" customFormat="1" ht="13.5" customHeight="1" x14ac:dyDescent="0.25">
      <c r="A20" s="96" t="s">
        <v>16</v>
      </c>
      <c r="B20" s="93">
        <f>B19+1</f>
        <v>103</v>
      </c>
      <c r="C20" s="97">
        <v>29</v>
      </c>
      <c r="D20" s="97">
        <v>328</v>
      </c>
      <c r="E20" s="97">
        <v>302</v>
      </c>
      <c r="F20" s="97">
        <v>23</v>
      </c>
      <c r="G20" s="97">
        <v>29</v>
      </c>
      <c r="H20" s="97">
        <v>1</v>
      </c>
      <c r="I20" s="114">
        <f t="shared" si="1"/>
        <v>0.91036414565826329</v>
      </c>
    </row>
    <row r="21" spans="1:9" s="18" customFormat="1" ht="13.5" customHeight="1" x14ac:dyDescent="0.25">
      <c r="A21" s="96" t="s">
        <v>17</v>
      </c>
      <c r="B21" s="93">
        <f>B20+1</f>
        <v>104</v>
      </c>
      <c r="C21" s="97">
        <v>36</v>
      </c>
      <c r="D21" s="97">
        <v>180</v>
      </c>
      <c r="E21" s="97">
        <v>177</v>
      </c>
      <c r="F21" s="97">
        <v>13</v>
      </c>
      <c r="G21" s="97">
        <v>28</v>
      </c>
      <c r="H21" s="97">
        <v>1</v>
      </c>
      <c r="I21" s="114">
        <f t="shared" si="1"/>
        <v>0.87962962962962965</v>
      </c>
    </row>
    <row r="22" spans="1:9" s="18" customFormat="1" ht="13.5" customHeight="1" x14ac:dyDescent="0.25">
      <c r="A22" s="96" t="s">
        <v>18</v>
      </c>
      <c r="B22" s="93">
        <f>B21+1</f>
        <v>105</v>
      </c>
      <c r="C22" s="97">
        <v>11</v>
      </c>
      <c r="D22" s="97">
        <v>229</v>
      </c>
      <c r="E22" s="97">
        <v>217</v>
      </c>
      <c r="F22" s="97">
        <v>12</v>
      </c>
      <c r="G22" s="97">
        <v>11</v>
      </c>
      <c r="H22" s="97">
        <v>1</v>
      </c>
      <c r="I22" s="114">
        <f t="shared" si="1"/>
        <v>0.95416666666666672</v>
      </c>
    </row>
    <row r="23" spans="1:9" s="18" customFormat="1" ht="13.5" customHeight="1" x14ac:dyDescent="0.25">
      <c r="A23" s="96" t="s">
        <v>19</v>
      </c>
      <c r="B23" s="93">
        <f>B18+1</f>
        <v>102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114">
        <f t="shared" si="1"/>
        <v>0</v>
      </c>
    </row>
    <row r="24" spans="1:9" s="18" customFormat="1" ht="13.5" customHeight="1" x14ac:dyDescent="0.25">
      <c r="A24" s="92" t="s">
        <v>103</v>
      </c>
      <c r="B24" s="93">
        <v>200</v>
      </c>
      <c r="C24" s="94">
        <f t="shared" ref="C24:H24" si="3">SUM(C18:C23)</f>
        <v>617</v>
      </c>
      <c r="D24" s="94">
        <f t="shared" si="3"/>
        <v>2593</v>
      </c>
      <c r="E24" s="94">
        <f t="shared" si="3"/>
        <v>2395</v>
      </c>
      <c r="F24" s="94">
        <f t="shared" si="3"/>
        <v>130</v>
      </c>
      <c r="G24" s="94">
        <f t="shared" si="3"/>
        <v>684</v>
      </c>
      <c r="H24" s="94">
        <f t="shared" si="3"/>
        <v>10</v>
      </c>
      <c r="I24" s="115">
        <f t="shared" si="1"/>
        <v>0.78660436137071654</v>
      </c>
    </row>
    <row r="25" spans="1:9" s="18" customFormat="1" ht="13.5" customHeight="1" thickBot="1" x14ac:dyDescent="0.3">
      <c r="A25" s="108" t="s">
        <v>104</v>
      </c>
      <c r="B25" s="99">
        <v>300</v>
      </c>
      <c r="C25" s="100">
        <f t="shared" ref="C25:H25" si="4">C17+C24</f>
        <v>22804</v>
      </c>
      <c r="D25" s="100">
        <f t="shared" si="4"/>
        <v>71460</v>
      </c>
      <c r="E25" s="100">
        <f t="shared" si="4"/>
        <v>62450</v>
      </c>
      <c r="F25" s="100">
        <f t="shared" si="4"/>
        <v>10590</v>
      </c>
      <c r="G25" s="100">
        <f t="shared" si="4"/>
        <v>23265</v>
      </c>
      <c r="H25" s="100">
        <f t="shared" si="4"/>
        <v>2402</v>
      </c>
      <c r="I25" s="116">
        <f t="shared" si="1"/>
        <v>0.77484511584486127</v>
      </c>
    </row>
    <row r="30" spans="1:9" x14ac:dyDescent="0.2">
      <c r="B30" s="110"/>
    </row>
    <row r="31" spans="1:9" x14ac:dyDescent="0.2">
      <c r="B31" s="110"/>
    </row>
    <row r="32" spans="1:9" x14ac:dyDescent="0.2">
      <c r="B32" s="110"/>
    </row>
    <row r="33" spans="2:2" x14ac:dyDescent="0.2">
      <c r="B33" s="110"/>
    </row>
    <row r="34" spans="2:2" x14ac:dyDescent="0.2">
      <c r="B34" s="1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D35B-3BA3-4995-887A-41FC9D3F4D49}">
  <dimension ref="A1:E40"/>
  <sheetViews>
    <sheetView showGridLines="0" zoomScale="90" zoomScaleNormal="90" workbookViewId="0">
      <selection activeCell="C10" sqref="C10"/>
    </sheetView>
  </sheetViews>
  <sheetFormatPr defaultColWidth="9.140625" defaultRowHeight="15" x14ac:dyDescent="0.25"/>
  <cols>
    <col min="1" max="1" width="31.42578125" style="77" customWidth="1"/>
    <col min="2" max="2" width="5.7109375" style="77" customWidth="1"/>
    <col min="3" max="5" width="23" style="77" customWidth="1"/>
    <col min="6" max="6" width="9.140625" style="77" customWidth="1"/>
    <col min="7" max="16384" width="9.140625" style="77"/>
  </cols>
  <sheetData>
    <row r="1" spans="1:5" s="110" customFormat="1" ht="15" customHeight="1" x14ac:dyDescent="0.2">
      <c r="B1" s="111"/>
    </row>
    <row r="2" spans="1:5" s="110" customFormat="1" ht="15" customHeight="1" x14ac:dyDescent="0.2">
      <c r="A2" s="80" t="s">
        <v>127</v>
      </c>
      <c r="B2" s="103"/>
      <c r="C2" s="103"/>
      <c r="D2" s="103"/>
      <c r="E2" s="103"/>
    </row>
    <row r="3" spans="1:5" s="110" customFormat="1" ht="15" customHeight="1" thickBot="1" x14ac:dyDescent="0.25">
      <c r="B3" s="111"/>
      <c r="E3" s="117" t="s">
        <v>128</v>
      </c>
    </row>
    <row r="4" spans="1:5" s="18" customFormat="1" ht="35.25" customHeight="1" x14ac:dyDescent="0.25">
      <c r="A4" s="85" t="s">
        <v>96</v>
      </c>
      <c r="B4" s="86" t="s">
        <v>97</v>
      </c>
      <c r="C4" s="86" t="s">
        <v>129</v>
      </c>
      <c r="D4" s="86" t="s">
        <v>130</v>
      </c>
      <c r="E4" s="87" t="s">
        <v>131</v>
      </c>
    </row>
    <row r="5" spans="1:5" x14ac:dyDescent="0.2">
      <c r="A5" s="88"/>
      <c r="B5" s="89"/>
      <c r="C5" s="90">
        <v>1</v>
      </c>
      <c r="D5" s="90">
        <v>2</v>
      </c>
      <c r="E5" s="91">
        <v>3</v>
      </c>
    </row>
    <row r="6" spans="1:5" s="18" customFormat="1" ht="18" customHeight="1" x14ac:dyDescent="0.25">
      <c r="A6" s="92" t="s">
        <v>102</v>
      </c>
      <c r="B6" s="93">
        <f t="shared" ref="B6:B25" si="0">ROW()-ROW($A$5)</f>
        <v>1</v>
      </c>
      <c r="C6" s="94">
        <f>SUM(C7:C17)</f>
        <v>846065.31300000008</v>
      </c>
      <c r="D6" s="94">
        <f>SUM(D7:D17)</f>
        <v>883177</v>
      </c>
      <c r="E6" s="95">
        <f>SUM(E7:E17)</f>
        <v>713162.58700000006</v>
      </c>
    </row>
    <row r="7" spans="1:5" s="18" customFormat="1" ht="18" customHeight="1" x14ac:dyDescent="0.25">
      <c r="A7" s="96" t="s">
        <v>2</v>
      </c>
      <c r="B7" s="93">
        <f t="shared" si="0"/>
        <v>2</v>
      </c>
      <c r="C7" s="97">
        <v>104470.02800000001</v>
      </c>
      <c r="D7" s="97">
        <v>100444</v>
      </c>
      <c r="E7" s="98">
        <v>73406.493000000002</v>
      </c>
    </row>
    <row r="8" spans="1:5" s="18" customFormat="1" ht="18" customHeight="1" x14ac:dyDescent="0.25">
      <c r="A8" s="96" t="s">
        <v>3</v>
      </c>
      <c r="B8" s="93">
        <f t="shared" si="0"/>
        <v>3</v>
      </c>
      <c r="C8" s="97">
        <v>141452.924</v>
      </c>
      <c r="D8" s="97">
        <v>41984</v>
      </c>
      <c r="E8" s="98">
        <v>95474.122000000003</v>
      </c>
    </row>
    <row r="9" spans="1:5" s="18" customFormat="1" ht="18" customHeight="1" x14ac:dyDescent="0.25">
      <c r="A9" s="96" t="s">
        <v>4</v>
      </c>
      <c r="B9" s="93">
        <f t="shared" si="0"/>
        <v>4</v>
      </c>
      <c r="C9" s="97">
        <v>95651.665999999997</v>
      </c>
      <c r="D9" s="97">
        <v>50803</v>
      </c>
      <c r="E9" s="98">
        <v>114784.254</v>
      </c>
    </row>
    <row r="10" spans="1:5" s="18" customFormat="1" ht="18" customHeight="1" x14ac:dyDescent="0.25">
      <c r="A10" s="96" t="s">
        <v>5</v>
      </c>
      <c r="B10" s="93">
        <f t="shared" si="0"/>
        <v>5</v>
      </c>
      <c r="C10" s="97">
        <v>41942.938999999998</v>
      </c>
      <c r="D10" s="97">
        <v>138532</v>
      </c>
      <c r="E10" s="98">
        <v>25191.873</v>
      </c>
    </row>
    <row r="11" spans="1:5" s="18" customFormat="1" ht="18" customHeight="1" x14ac:dyDescent="0.25">
      <c r="A11" s="96" t="s">
        <v>6</v>
      </c>
      <c r="B11" s="93">
        <f t="shared" si="0"/>
        <v>6</v>
      </c>
      <c r="C11" s="97">
        <v>81760.633000000002</v>
      </c>
      <c r="D11" s="97">
        <v>106640</v>
      </c>
      <c r="E11" s="98">
        <v>52882.315000000002</v>
      </c>
    </row>
    <row r="12" spans="1:5" s="18" customFormat="1" ht="18" customHeight="1" x14ac:dyDescent="0.25">
      <c r="A12" s="96" t="s">
        <v>7</v>
      </c>
      <c r="B12" s="93">
        <f t="shared" si="0"/>
        <v>7</v>
      </c>
      <c r="C12" s="97">
        <v>93573.462</v>
      </c>
      <c r="D12" s="97">
        <v>39553</v>
      </c>
      <c r="E12" s="98">
        <v>90388.187000000005</v>
      </c>
    </row>
    <row r="13" spans="1:5" s="18" customFormat="1" ht="18" customHeight="1" x14ac:dyDescent="0.25">
      <c r="A13" s="96" t="s">
        <v>8</v>
      </c>
      <c r="B13" s="93">
        <f t="shared" si="0"/>
        <v>8</v>
      </c>
      <c r="C13" s="97">
        <v>24093.167000000001</v>
      </c>
      <c r="D13" s="97">
        <v>61428</v>
      </c>
      <c r="E13" s="98">
        <v>19717.759999999998</v>
      </c>
    </row>
    <row r="14" spans="1:5" s="18" customFormat="1" ht="18" customHeight="1" x14ac:dyDescent="0.25">
      <c r="A14" s="96" t="s">
        <v>9</v>
      </c>
      <c r="B14" s="93">
        <f t="shared" si="0"/>
        <v>9</v>
      </c>
      <c r="C14" s="97">
        <v>75827.774999999994</v>
      </c>
      <c r="D14" s="97">
        <v>151134</v>
      </c>
      <c r="E14" s="98">
        <v>48313.510999999999</v>
      </c>
    </row>
    <row r="15" spans="1:5" s="18" customFormat="1" ht="18" customHeight="1" x14ac:dyDescent="0.25">
      <c r="A15" s="96" t="s">
        <v>10</v>
      </c>
      <c r="B15" s="93">
        <f t="shared" si="0"/>
        <v>10</v>
      </c>
      <c r="C15" s="97">
        <v>55863.474999999999</v>
      </c>
      <c r="D15" s="97">
        <v>58613</v>
      </c>
      <c r="E15" s="98">
        <v>61027.550999999999</v>
      </c>
    </row>
    <row r="16" spans="1:5" s="18" customFormat="1" ht="18" customHeight="1" x14ac:dyDescent="0.25">
      <c r="A16" s="96" t="s">
        <v>11</v>
      </c>
      <c r="B16" s="93">
        <f t="shared" si="0"/>
        <v>11</v>
      </c>
      <c r="C16" s="97">
        <v>69753.304999999993</v>
      </c>
      <c r="D16" s="97">
        <v>45934</v>
      </c>
      <c r="E16" s="98">
        <v>81243.994999999995</v>
      </c>
    </row>
    <row r="17" spans="1:5" s="18" customFormat="1" ht="18" customHeight="1" x14ac:dyDescent="0.25">
      <c r="A17" s="96" t="s">
        <v>12</v>
      </c>
      <c r="B17" s="93">
        <f t="shared" si="0"/>
        <v>12</v>
      </c>
      <c r="C17" s="97">
        <v>61675.938999999998</v>
      </c>
      <c r="D17" s="97">
        <v>88112</v>
      </c>
      <c r="E17" s="98">
        <v>50732.525999999998</v>
      </c>
    </row>
    <row r="18" spans="1:5" s="18" customFormat="1" ht="18" customHeight="1" x14ac:dyDescent="0.25">
      <c r="A18" s="92" t="s">
        <v>103</v>
      </c>
      <c r="B18" s="93">
        <f t="shared" si="0"/>
        <v>13</v>
      </c>
      <c r="C18" s="94">
        <f>SUM(C19:C24)</f>
        <v>187578.70638900003</v>
      </c>
      <c r="D18" s="94">
        <f>SUM(D19:D24)</f>
        <v>189515</v>
      </c>
      <c r="E18" s="95">
        <f>SUM(E19:E24)</f>
        <v>51424.858</v>
      </c>
    </row>
    <row r="19" spans="1:5" s="18" customFormat="1" ht="18" customHeight="1" x14ac:dyDescent="0.25">
      <c r="A19" s="96" t="s">
        <v>14</v>
      </c>
      <c r="B19" s="93">
        <f t="shared" si="0"/>
        <v>14</v>
      </c>
      <c r="C19" s="97">
        <v>46778.752261000001</v>
      </c>
      <c r="D19" s="97">
        <v>40445</v>
      </c>
      <c r="E19" s="98">
        <v>30565.268</v>
      </c>
    </row>
    <row r="20" spans="1:5" s="18" customFormat="1" ht="18" customHeight="1" x14ac:dyDescent="0.25">
      <c r="A20" s="96" t="s">
        <v>15</v>
      </c>
      <c r="B20" s="93">
        <f t="shared" si="0"/>
        <v>15</v>
      </c>
      <c r="C20" s="97">
        <v>25380.965215</v>
      </c>
      <c r="D20" s="97">
        <v>29869</v>
      </c>
      <c r="E20" s="98">
        <v>6844.2290000000003</v>
      </c>
    </row>
    <row r="21" spans="1:5" s="18" customFormat="1" ht="18" customHeight="1" x14ac:dyDescent="0.25">
      <c r="A21" s="96" t="s">
        <v>16</v>
      </c>
      <c r="B21" s="93">
        <f t="shared" si="0"/>
        <v>16</v>
      </c>
      <c r="C21" s="97">
        <v>57856.710129999999</v>
      </c>
      <c r="D21" s="97">
        <v>60713</v>
      </c>
      <c r="E21" s="98">
        <v>-2823.0990000000002</v>
      </c>
    </row>
    <row r="22" spans="1:5" s="18" customFormat="1" ht="18" customHeight="1" x14ac:dyDescent="0.25">
      <c r="A22" s="96" t="s">
        <v>17</v>
      </c>
      <c r="B22" s="93">
        <f t="shared" si="0"/>
        <v>17</v>
      </c>
      <c r="C22" s="97">
        <v>24004.436129000002</v>
      </c>
      <c r="D22" s="97">
        <v>39652</v>
      </c>
      <c r="E22" s="98">
        <v>3508.1970000000001</v>
      </c>
    </row>
    <row r="23" spans="1:5" s="18" customFormat="1" ht="18" customHeight="1" x14ac:dyDescent="0.25">
      <c r="A23" s="96" t="s">
        <v>18</v>
      </c>
      <c r="B23" s="93">
        <f t="shared" si="0"/>
        <v>18</v>
      </c>
      <c r="C23" s="97">
        <v>33557.842654</v>
      </c>
      <c r="D23" s="97">
        <v>18836</v>
      </c>
      <c r="E23" s="98">
        <v>13330.263000000001</v>
      </c>
    </row>
    <row r="24" spans="1:5" s="18" customFormat="1" ht="18" customHeight="1" x14ac:dyDescent="0.25">
      <c r="A24" s="96" t="s">
        <v>19</v>
      </c>
      <c r="B24" s="93">
        <f t="shared" si="0"/>
        <v>19</v>
      </c>
      <c r="C24" s="97">
        <v>0</v>
      </c>
      <c r="D24" s="97">
        <v>0</v>
      </c>
      <c r="E24" s="98">
        <v>0</v>
      </c>
    </row>
    <row r="25" spans="1:5" s="18" customFormat="1" ht="18" customHeight="1" thickBot="1" x14ac:dyDescent="0.3">
      <c r="A25" s="92" t="s">
        <v>104</v>
      </c>
      <c r="B25" s="93">
        <f t="shared" si="0"/>
        <v>20</v>
      </c>
      <c r="C25" s="100">
        <f>C6+C18</f>
        <v>1033644.0193890001</v>
      </c>
      <c r="D25" s="100">
        <f>D6+D18</f>
        <v>1072692</v>
      </c>
      <c r="E25" s="101">
        <f>E6+E18</f>
        <v>764587.44500000007</v>
      </c>
    </row>
    <row r="27" spans="1:5" s="78" customFormat="1" ht="15" customHeight="1" x14ac:dyDescent="0.25">
      <c r="A27" s="77"/>
      <c r="B27" s="77"/>
      <c r="C27" s="77"/>
      <c r="D27" s="77"/>
      <c r="E27" s="77"/>
    </row>
    <row r="28" spans="1:5" s="78" customFormat="1" ht="15" customHeight="1" x14ac:dyDescent="0.25">
      <c r="A28" s="77"/>
      <c r="B28" s="77"/>
      <c r="C28" s="77"/>
      <c r="D28" s="77"/>
      <c r="E28" s="77"/>
    </row>
    <row r="29" spans="1:5" s="78" customFormat="1" ht="15" customHeight="1" x14ac:dyDescent="0.25">
      <c r="A29" s="77"/>
      <c r="B29" s="77"/>
      <c r="C29" s="77"/>
      <c r="D29" s="77"/>
      <c r="E29" s="77"/>
    </row>
    <row r="30" spans="1:5" s="78" customFormat="1" ht="15" customHeight="1" x14ac:dyDescent="0.25">
      <c r="A30" s="77"/>
      <c r="B30" s="77"/>
      <c r="C30" s="77"/>
      <c r="D30" s="77"/>
      <c r="E30" s="77"/>
    </row>
    <row r="31" spans="1:5" s="78" customFormat="1" ht="15" customHeight="1" x14ac:dyDescent="0.25">
      <c r="A31" s="77"/>
      <c r="B31" s="77"/>
      <c r="C31" s="77"/>
      <c r="D31" s="77"/>
      <c r="E31" s="77"/>
    </row>
    <row r="32" spans="1:5" s="78" customFormat="1" ht="15" customHeight="1" x14ac:dyDescent="0.25">
      <c r="A32" s="77"/>
      <c r="B32" s="77"/>
      <c r="C32" s="77"/>
      <c r="D32" s="77"/>
      <c r="E32" s="77"/>
    </row>
    <row r="33" spans="1:5" s="78" customFormat="1" ht="15" customHeight="1" x14ac:dyDescent="0.25">
      <c r="A33" s="77"/>
      <c r="B33" s="77"/>
      <c r="C33" s="77"/>
      <c r="D33" s="77"/>
      <c r="E33" s="77"/>
    </row>
    <row r="34" spans="1:5" s="78" customFormat="1" ht="15" customHeight="1" x14ac:dyDescent="0.25">
      <c r="A34" s="77"/>
      <c r="B34" s="77"/>
      <c r="C34" s="77"/>
      <c r="D34" s="77"/>
      <c r="E34" s="77"/>
    </row>
    <row r="35" spans="1:5" s="78" customFormat="1" ht="15" customHeight="1" x14ac:dyDescent="0.25">
      <c r="A35" s="77"/>
      <c r="B35" s="77"/>
      <c r="C35" s="77"/>
      <c r="D35" s="77"/>
      <c r="E35" s="77"/>
    </row>
    <row r="36" spans="1:5" s="78" customFormat="1" ht="15" customHeight="1" x14ac:dyDescent="0.25">
      <c r="A36" s="77"/>
      <c r="B36" s="77"/>
      <c r="C36" s="77"/>
      <c r="D36" s="77"/>
      <c r="E36" s="77"/>
    </row>
    <row r="37" spans="1:5" s="78" customFormat="1" ht="15" customHeight="1" x14ac:dyDescent="0.25">
      <c r="A37" s="77"/>
      <c r="B37" s="77"/>
      <c r="C37" s="77"/>
      <c r="D37" s="77"/>
      <c r="E37" s="77"/>
    </row>
    <row r="38" spans="1:5" s="78" customFormat="1" ht="15" customHeight="1" x14ac:dyDescent="0.25">
      <c r="A38" s="77"/>
      <c r="B38" s="77"/>
      <c r="C38" s="77"/>
      <c r="D38" s="77"/>
      <c r="E38" s="77"/>
    </row>
    <row r="39" spans="1:5" s="78" customFormat="1" ht="15" customHeight="1" x14ac:dyDescent="0.25">
      <c r="A39" s="77"/>
      <c r="B39" s="77"/>
      <c r="C39" s="77"/>
      <c r="D39" s="77"/>
      <c r="E39" s="77"/>
    </row>
    <row r="40" spans="1:5" s="78" customFormat="1" ht="15" customHeight="1" x14ac:dyDescent="0.25">
      <c r="A40" s="77"/>
      <c r="B40" s="77"/>
      <c r="C40" s="77"/>
      <c r="D40" s="77"/>
      <c r="E40" s="77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6BC1-2366-4087-A811-01B576DEBBF6}">
  <dimension ref="A1:L60"/>
  <sheetViews>
    <sheetView showGridLines="0" zoomScaleNormal="100" workbookViewId="0">
      <selection activeCell="C4" sqref="C4:C5"/>
    </sheetView>
  </sheetViews>
  <sheetFormatPr defaultColWidth="9.140625" defaultRowHeight="12" x14ac:dyDescent="0.2"/>
  <cols>
    <col min="1" max="1" width="20.28515625" style="110" customWidth="1"/>
    <col min="2" max="2" width="7.28515625" style="111" customWidth="1"/>
    <col min="3" max="12" width="17.28515625" style="110" customWidth="1"/>
    <col min="13" max="13" width="9.140625" style="110" customWidth="1"/>
    <col min="14" max="16384" width="9.140625" style="110"/>
  </cols>
  <sheetData>
    <row r="1" spans="1:12" s="18" customFormat="1" ht="15" customHeight="1" x14ac:dyDescent="0.25"/>
    <row r="2" spans="1:12" s="18" customFormat="1" ht="15" customHeight="1" x14ac:dyDescent="0.25">
      <c r="A2" s="80" t="s">
        <v>132</v>
      </c>
      <c r="B2" s="103"/>
      <c r="C2" s="103"/>
      <c r="D2" s="103"/>
      <c r="E2" s="103"/>
      <c r="F2" s="103"/>
      <c r="G2" s="103"/>
    </row>
    <row r="3" spans="1:12" s="18" customFormat="1" ht="15" customHeight="1" thickBot="1" x14ac:dyDescent="0.3">
      <c r="L3" s="84" t="s">
        <v>95</v>
      </c>
    </row>
    <row r="4" spans="1:12" s="112" customFormat="1" ht="23.25" customHeight="1" x14ac:dyDescent="0.2">
      <c r="A4" s="7" t="s">
        <v>96</v>
      </c>
      <c r="B4" s="9" t="s">
        <v>97</v>
      </c>
      <c r="C4" s="9" t="s">
        <v>133</v>
      </c>
      <c r="D4" s="9" t="s">
        <v>134</v>
      </c>
      <c r="E4" s="5" t="s">
        <v>135</v>
      </c>
      <c r="F4" s="4"/>
      <c r="G4" s="3"/>
      <c r="H4" s="9" t="s">
        <v>136</v>
      </c>
      <c r="I4" s="9" t="s">
        <v>137</v>
      </c>
      <c r="J4" s="9" t="s">
        <v>138</v>
      </c>
      <c r="K4" s="9" t="s">
        <v>139</v>
      </c>
      <c r="L4" s="2" t="s">
        <v>104</v>
      </c>
    </row>
    <row r="5" spans="1:12" s="112" customFormat="1" ht="36.75" customHeight="1" x14ac:dyDescent="0.2">
      <c r="A5" s="6" t="s">
        <v>96</v>
      </c>
      <c r="B5" s="8" t="s">
        <v>97</v>
      </c>
      <c r="C5" s="8"/>
      <c r="D5" s="8"/>
      <c r="E5" s="122" t="s">
        <v>140</v>
      </c>
      <c r="F5" s="122" t="s">
        <v>141</v>
      </c>
      <c r="G5" s="123" t="s">
        <v>142</v>
      </c>
      <c r="H5" s="8"/>
      <c r="I5" s="8"/>
      <c r="J5" s="8"/>
      <c r="K5" s="8"/>
      <c r="L5" s="1"/>
    </row>
    <row r="6" spans="1:12" s="113" customFormat="1" ht="16.5" customHeight="1" x14ac:dyDescent="0.2">
      <c r="A6" s="88"/>
      <c r="B6" s="89"/>
      <c r="C6" s="90">
        <v>1</v>
      </c>
      <c r="D6" s="90">
        <v>2</v>
      </c>
      <c r="E6" s="124">
        <v>3</v>
      </c>
      <c r="F6" s="124">
        <v>4</v>
      </c>
      <c r="G6" s="90" t="s">
        <v>124</v>
      </c>
      <c r="H6" s="90">
        <v>6</v>
      </c>
      <c r="I6" s="90">
        <v>7</v>
      </c>
      <c r="J6" s="90">
        <v>8</v>
      </c>
      <c r="K6" s="90">
        <v>9</v>
      </c>
      <c r="L6" s="90">
        <v>10</v>
      </c>
    </row>
    <row r="7" spans="1:12" s="18" customFormat="1" ht="13.5" customHeight="1" x14ac:dyDescent="0.25">
      <c r="A7" s="92" t="s">
        <v>102</v>
      </c>
      <c r="B7" s="93">
        <f t="shared" ref="B7:B26" si="0">ROW()-ROW($A$6)</f>
        <v>1</v>
      </c>
      <c r="C7" s="94">
        <f t="shared" ref="C7:K7" si="1">SUM(C8:C18)</f>
        <v>5630925</v>
      </c>
      <c r="D7" s="94">
        <f t="shared" si="1"/>
        <v>88209</v>
      </c>
      <c r="E7" s="125">
        <f t="shared" si="1"/>
        <v>3402509</v>
      </c>
      <c r="F7" s="125">
        <f t="shared" si="1"/>
        <v>2475819</v>
      </c>
      <c r="G7" s="94">
        <f t="shared" si="1"/>
        <v>6036284</v>
      </c>
      <c r="H7" s="94">
        <f t="shared" si="1"/>
        <v>0</v>
      </c>
      <c r="I7" s="94">
        <f t="shared" si="1"/>
        <v>0</v>
      </c>
      <c r="J7" s="94">
        <f t="shared" si="1"/>
        <v>0</v>
      </c>
      <c r="K7" s="94">
        <f t="shared" si="1"/>
        <v>18633</v>
      </c>
      <c r="L7" s="126">
        <f t="shared" ref="L7:L26" si="2">SUM(C7:D7)+SUM(G7:K7)</f>
        <v>11774051</v>
      </c>
    </row>
    <row r="8" spans="1:12" s="18" customFormat="1" ht="13.5" customHeight="1" x14ac:dyDescent="0.25">
      <c r="A8" s="96" t="s">
        <v>2</v>
      </c>
      <c r="B8" s="93">
        <f t="shared" si="0"/>
        <v>2</v>
      </c>
      <c r="C8" s="97">
        <v>503334</v>
      </c>
      <c r="D8" s="97">
        <v>7968</v>
      </c>
      <c r="E8" s="97">
        <v>170466</v>
      </c>
      <c r="F8" s="97">
        <v>164695</v>
      </c>
      <c r="G8" s="97">
        <v>340188</v>
      </c>
      <c r="H8" s="97">
        <v>0</v>
      </c>
      <c r="I8" s="97">
        <v>0</v>
      </c>
      <c r="J8" s="97">
        <v>0</v>
      </c>
      <c r="K8" s="97">
        <v>0</v>
      </c>
      <c r="L8" s="127">
        <f t="shared" si="2"/>
        <v>851490</v>
      </c>
    </row>
    <row r="9" spans="1:12" s="18" customFormat="1" ht="13.5" customHeight="1" x14ac:dyDescent="0.25">
      <c r="A9" s="96" t="s">
        <v>3</v>
      </c>
      <c r="B9" s="93">
        <f t="shared" si="0"/>
        <v>3</v>
      </c>
      <c r="C9" s="97">
        <v>645026</v>
      </c>
      <c r="D9" s="97">
        <v>47003</v>
      </c>
      <c r="E9" s="97">
        <v>908193</v>
      </c>
      <c r="F9" s="97">
        <v>276183</v>
      </c>
      <c r="G9" s="97">
        <v>1247747</v>
      </c>
      <c r="H9" s="97">
        <v>0</v>
      </c>
      <c r="I9" s="97">
        <v>0</v>
      </c>
      <c r="J9" s="97">
        <v>0</v>
      </c>
      <c r="K9" s="97">
        <v>0</v>
      </c>
      <c r="L9" s="127">
        <f t="shared" si="2"/>
        <v>1939776</v>
      </c>
    </row>
    <row r="10" spans="1:12" s="18" customFormat="1" ht="13.5" customHeight="1" x14ac:dyDescent="0.25">
      <c r="A10" s="96" t="s">
        <v>4</v>
      </c>
      <c r="B10" s="93">
        <f t="shared" si="0"/>
        <v>4</v>
      </c>
      <c r="C10" s="97">
        <v>605506</v>
      </c>
      <c r="D10" s="97">
        <v>4262</v>
      </c>
      <c r="E10" s="97">
        <v>330490</v>
      </c>
      <c r="F10" s="97">
        <v>220857</v>
      </c>
      <c r="G10" s="97">
        <v>572295</v>
      </c>
      <c r="H10" s="97">
        <v>0</v>
      </c>
      <c r="I10" s="97">
        <v>0</v>
      </c>
      <c r="J10" s="97">
        <v>0</v>
      </c>
      <c r="K10" s="97">
        <v>0</v>
      </c>
      <c r="L10" s="127">
        <f t="shared" si="2"/>
        <v>1182063</v>
      </c>
    </row>
    <row r="11" spans="1:12" s="18" customFormat="1" ht="13.5" customHeight="1" x14ac:dyDescent="0.25">
      <c r="A11" s="96" t="s">
        <v>5</v>
      </c>
      <c r="B11" s="93">
        <f t="shared" si="0"/>
        <v>5</v>
      </c>
      <c r="C11" s="97">
        <v>452380</v>
      </c>
      <c r="D11" s="97">
        <v>3553</v>
      </c>
      <c r="E11" s="97">
        <v>137073</v>
      </c>
      <c r="F11" s="97">
        <v>299805</v>
      </c>
      <c r="G11" s="97">
        <v>455655</v>
      </c>
      <c r="H11" s="97">
        <v>0</v>
      </c>
      <c r="I11" s="97">
        <v>0</v>
      </c>
      <c r="J11" s="97">
        <v>0</v>
      </c>
      <c r="K11" s="97">
        <v>0</v>
      </c>
      <c r="L11" s="127">
        <f t="shared" si="2"/>
        <v>911588</v>
      </c>
    </row>
    <row r="12" spans="1:12" s="18" customFormat="1" ht="13.5" customHeight="1" x14ac:dyDescent="0.25">
      <c r="A12" s="96" t="s">
        <v>6</v>
      </c>
      <c r="B12" s="93">
        <f t="shared" si="0"/>
        <v>6</v>
      </c>
      <c r="C12" s="97">
        <v>557219</v>
      </c>
      <c r="D12" s="97">
        <v>0</v>
      </c>
      <c r="E12" s="97">
        <v>324186</v>
      </c>
      <c r="F12" s="97">
        <v>181515</v>
      </c>
      <c r="G12" s="97">
        <v>510758</v>
      </c>
      <c r="H12" s="97">
        <v>0</v>
      </c>
      <c r="I12" s="97">
        <v>0</v>
      </c>
      <c r="J12" s="97">
        <v>0</v>
      </c>
      <c r="K12" s="97">
        <v>0</v>
      </c>
      <c r="L12" s="127">
        <f t="shared" si="2"/>
        <v>1067977</v>
      </c>
    </row>
    <row r="13" spans="1:12" s="18" customFormat="1" ht="13.5" customHeight="1" x14ac:dyDescent="0.25">
      <c r="A13" s="96" t="s">
        <v>7</v>
      </c>
      <c r="B13" s="93">
        <f t="shared" si="0"/>
        <v>7</v>
      </c>
      <c r="C13" s="97">
        <v>712216</v>
      </c>
      <c r="D13" s="97">
        <v>11088</v>
      </c>
      <c r="E13" s="97">
        <v>333669</v>
      </c>
      <c r="F13" s="97">
        <v>220828</v>
      </c>
      <c r="G13" s="97">
        <v>559567</v>
      </c>
      <c r="H13" s="97">
        <v>0</v>
      </c>
      <c r="I13" s="97">
        <v>0</v>
      </c>
      <c r="J13" s="97">
        <v>0</v>
      </c>
      <c r="K13" s="97">
        <v>0</v>
      </c>
      <c r="L13" s="127">
        <f t="shared" si="2"/>
        <v>1282871</v>
      </c>
    </row>
    <row r="14" spans="1:12" s="18" customFormat="1" ht="13.5" customHeight="1" x14ac:dyDescent="0.25">
      <c r="A14" s="96" t="s">
        <v>8</v>
      </c>
      <c r="B14" s="93">
        <f t="shared" si="0"/>
        <v>8</v>
      </c>
      <c r="C14" s="97">
        <v>216811</v>
      </c>
      <c r="D14" s="97">
        <v>0</v>
      </c>
      <c r="E14" s="97">
        <v>247253</v>
      </c>
      <c r="F14" s="97">
        <v>120596</v>
      </c>
      <c r="G14" s="97">
        <v>370343</v>
      </c>
      <c r="H14" s="97">
        <v>0</v>
      </c>
      <c r="I14" s="97">
        <v>0</v>
      </c>
      <c r="J14" s="97">
        <v>0</v>
      </c>
      <c r="K14" s="97">
        <v>0</v>
      </c>
      <c r="L14" s="127">
        <f t="shared" si="2"/>
        <v>587154</v>
      </c>
    </row>
    <row r="15" spans="1:12" s="18" customFormat="1" ht="13.5" customHeight="1" x14ac:dyDescent="0.25">
      <c r="A15" s="96" t="s">
        <v>9</v>
      </c>
      <c r="B15" s="93">
        <f t="shared" si="0"/>
        <v>9</v>
      </c>
      <c r="C15" s="97">
        <v>641507</v>
      </c>
      <c r="D15" s="97">
        <v>46</v>
      </c>
      <c r="E15" s="97">
        <v>150039</v>
      </c>
      <c r="F15" s="97">
        <v>250314</v>
      </c>
      <c r="G15" s="97">
        <v>407959</v>
      </c>
      <c r="H15" s="97">
        <v>0</v>
      </c>
      <c r="I15" s="97">
        <v>0</v>
      </c>
      <c r="J15" s="97">
        <v>0</v>
      </c>
      <c r="K15" s="97">
        <v>0</v>
      </c>
      <c r="L15" s="127">
        <f t="shared" si="2"/>
        <v>1049512</v>
      </c>
    </row>
    <row r="16" spans="1:12" s="18" customFormat="1" ht="13.5" customHeight="1" x14ac:dyDescent="0.25">
      <c r="A16" s="96" t="s">
        <v>10</v>
      </c>
      <c r="B16" s="93">
        <f t="shared" si="0"/>
        <v>10</v>
      </c>
      <c r="C16" s="97">
        <v>362210</v>
      </c>
      <c r="D16" s="97">
        <v>4281</v>
      </c>
      <c r="E16" s="97">
        <v>220109</v>
      </c>
      <c r="F16" s="97">
        <v>260535</v>
      </c>
      <c r="G16" s="97">
        <v>487893</v>
      </c>
      <c r="H16" s="97">
        <v>0</v>
      </c>
      <c r="I16" s="97">
        <v>0</v>
      </c>
      <c r="J16" s="97">
        <v>0</v>
      </c>
      <c r="K16" s="97">
        <v>18633</v>
      </c>
      <c r="L16" s="127">
        <f t="shared" si="2"/>
        <v>873017</v>
      </c>
    </row>
    <row r="17" spans="1:12" s="18" customFormat="1" ht="13.5" customHeight="1" x14ac:dyDescent="0.25">
      <c r="A17" s="96" t="s">
        <v>11</v>
      </c>
      <c r="B17" s="93">
        <f t="shared" si="0"/>
        <v>11</v>
      </c>
      <c r="C17" s="97">
        <v>411416</v>
      </c>
      <c r="D17" s="97">
        <v>2544</v>
      </c>
      <c r="E17" s="97">
        <v>307515</v>
      </c>
      <c r="F17" s="97">
        <v>235889</v>
      </c>
      <c r="G17" s="97">
        <v>555579</v>
      </c>
      <c r="H17" s="97">
        <v>0</v>
      </c>
      <c r="I17" s="97">
        <v>0</v>
      </c>
      <c r="J17" s="97">
        <v>0</v>
      </c>
      <c r="K17" s="97">
        <v>0</v>
      </c>
      <c r="L17" s="127">
        <f t="shared" si="2"/>
        <v>969539</v>
      </c>
    </row>
    <row r="18" spans="1:12" s="18" customFormat="1" ht="13.5" customHeight="1" x14ac:dyDescent="0.25">
      <c r="A18" s="96" t="s">
        <v>12</v>
      </c>
      <c r="B18" s="93">
        <f t="shared" si="0"/>
        <v>12</v>
      </c>
      <c r="C18" s="97">
        <v>523300</v>
      </c>
      <c r="D18" s="97">
        <v>7464</v>
      </c>
      <c r="E18" s="97">
        <v>273516</v>
      </c>
      <c r="F18" s="97">
        <v>244602</v>
      </c>
      <c r="G18" s="97">
        <v>528300</v>
      </c>
      <c r="H18" s="97">
        <v>0</v>
      </c>
      <c r="I18" s="97">
        <v>0</v>
      </c>
      <c r="J18" s="97">
        <v>0</v>
      </c>
      <c r="K18" s="97">
        <v>0</v>
      </c>
      <c r="L18" s="127">
        <f t="shared" si="2"/>
        <v>1059064</v>
      </c>
    </row>
    <row r="19" spans="1:12" s="18" customFormat="1" ht="13.5" customHeight="1" x14ac:dyDescent="0.25">
      <c r="A19" s="92" t="s">
        <v>103</v>
      </c>
      <c r="B19" s="93">
        <f t="shared" si="0"/>
        <v>13</v>
      </c>
      <c r="C19" s="94">
        <f t="shared" ref="C19:K19" si="3">SUM(C20:C25)</f>
        <v>42365</v>
      </c>
      <c r="D19" s="94">
        <f t="shared" si="3"/>
        <v>114744</v>
      </c>
      <c r="E19" s="125">
        <f t="shared" si="3"/>
        <v>80915</v>
      </c>
      <c r="F19" s="125">
        <f t="shared" si="3"/>
        <v>30689</v>
      </c>
      <c r="G19" s="94">
        <f t="shared" si="3"/>
        <v>115691</v>
      </c>
      <c r="H19" s="94">
        <f t="shared" si="3"/>
        <v>0</v>
      </c>
      <c r="I19" s="94">
        <f t="shared" si="3"/>
        <v>8006530</v>
      </c>
      <c r="J19" s="94">
        <f t="shared" si="3"/>
        <v>1164323</v>
      </c>
      <c r="K19" s="94">
        <f t="shared" si="3"/>
        <v>0</v>
      </c>
      <c r="L19" s="126">
        <f t="shared" si="2"/>
        <v>9443653</v>
      </c>
    </row>
    <row r="20" spans="1:12" s="18" customFormat="1" ht="13.5" customHeight="1" x14ac:dyDescent="0.25">
      <c r="A20" s="96" t="s">
        <v>14</v>
      </c>
      <c r="B20" s="93">
        <f t="shared" si="0"/>
        <v>14</v>
      </c>
      <c r="C20" s="97">
        <v>15583</v>
      </c>
      <c r="D20" s="97">
        <v>0</v>
      </c>
      <c r="E20" s="97">
        <v>17682</v>
      </c>
      <c r="F20" s="97">
        <v>2858</v>
      </c>
      <c r="G20" s="97">
        <v>20841</v>
      </c>
      <c r="H20" s="97">
        <v>0</v>
      </c>
      <c r="I20" s="97">
        <v>3383224</v>
      </c>
      <c r="J20" s="97">
        <v>244473</v>
      </c>
      <c r="K20" s="97">
        <v>0</v>
      </c>
      <c r="L20" s="127">
        <f t="shared" si="2"/>
        <v>3664121</v>
      </c>
    </row>
    <row r="21" spans="1:12" s="18" customFormat="1" ht="13.5" customHeight="1" x14ac:dyDescent="0.25">
      <c r="A21" s="96" t="s">
        <v>15</v>
      </c>
      <c r="B21" s="93">
        <f t="shared" si="0"/>
        <v>15</v>
      </c>
      <c r="C21" s="97">
        <v>15041</v>
      </c>
      <c r="D21" s="97">
        <v>114744</v>
      </c>
      <c r="E21" s="97">
        <v>47577</v>
      </c>
      <c r="F21" s="97">
        <v>18486</v>
      </c>
      <c r="G21" s="97">
        <v>66887</v>
      </c>
      <c r="H21" s="97">
        <v>0</v>
      </c>
      <c r="I21" s="97">
        <v>3011934</v>
      </c>
      <c r="J21" s="97">
        <v>37258</v>
      </c>
      <c r="K21" s="97">
        <v>0</v>
      </c>
      <c r="L21" s="127">
        <f t="shared" si="2"/>
        <v>3245864</v>
      </c>
    </row>
    <row r="22" spans="1:12" s="18" customFormat="1" ht="13.5" customHeight="1" x14ac:dyDescent="0.25">
      <c r="A22" s="96" t="s">
        <v>16</v>
      </c>
      <c r="B22" s="93">
        <f t="shared" si="0"/>
        <v>16</v>
      </c>
      <c r="C22" s="97">
        <v>5889</v>
      </c>
      <c r="D22" s="97">
        <v>0</v>
      </c>
      <c r="E22" s="97">
        <v>8491</v>
      </c>
      <c r="F22" s="97">
        <v>8541</v>
      </c>
      <c r="G22" s="97">
        <v>19383</v>
      </c>
      <c r="H22" s="97">
        <v>0</v>
      </c>
      <c r="I22" s="97">
        <v>735503</v>
      </c>
      <c r="J22" s="97">
        <v>644599</v>
      </c>
      <c r="K22" s="97">
        <v>0</v>
      </c>
      <c r="L22" s="127">
        <f t="shared" si="2"/>
        <v>1405374</v>
      </c>
    </row>
    <row r="23" spans="1:12" s="18" customFormat="1" ht="13.5" customHeight="1" x14ac:dyDescent="0.25">
      <c r="A23" s="96" t="s">
        <v>17</v>
      </c>
      <c r="B23" s="93">
        <f t="shared" si="0"/>
        <v>17</v>
      </c>
      <c r="C23" s="97">
        <v>4958</v>
      </c>
      <c r="D23" s="97">
        <v>0</v>
      </c>
      <c r="E23" s="97">
        <v>4877</v>
      </c>
      <c r="F23" s="97">
        <v>572</v>
      </c>
      <c r="G23" s="97">
        <v>5933</v>
      </c>
      <c r="H23" s="97">
        <v>0</v>
      </c>
      <c r="I23" s="97">
        <v>509088</v>
      </c>
      <c r="J23" s="97">
        <v>177372</v>
      </c>
      <c r="K23" s="97">
        <v>0</v>
      </c>
      <c r="L23" s="127">
        <f t="shared" si="2"/>
        <v>697351</v>
      </c>
    </row>
    <row r="24" spans="1:12" s="18" customFormat="1" ht="13.5" customHeight="1" x14ac:dyDescent="0.25">
      <c r="A24" s="96" t="s">
        <v>18</v>
      </c>
      <c r="B24" s="93">
        <f t="shared" si="0"/>
        <v>18</v>
      </c>
      <c r="C24" s="97">
        <v>894</v>
      </c>
      <c r="D24" s="97">
        <v>0</v>
      </c>
      <c r="E24" s="97">
        <v>2288</v>
      </c>
      <c r="F24" s="97">
        <v>232</v>
      </c>
      <c r="G24" s="97">
        <v>2647</v>
      </c>
      <c r="H24" s="97">
        <v>0</v>
      </c>
      <c r="I24" s="97">
        <v>366781</v>
      </c>
      <c r="J24" s="97">
        <v>60621</v>
      </c>
      <c r="K24" s="97">
        <v>0</v>
      </c>
      <c r="L24" s="127">
        <f t="shared" si="2"/>
        <v>430943</v>
      </c>
    </row>
    <row r="25" spans="1:12" s="18" customFormat="1" ht="13.5" customHeight="1" x14ac:dyDescent="0.25">
      <c r="A25" s="96" t="s">
        <v>19</v>
      </c>
      <c r="B25" s="93">
        <f t="shared" si="0"/>
        <v>19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127">
        <f t="shared" si="2"/>
        <v>0</v>
      </c>
    </row>
    <row r="26" spans="1:12" s="18" customFormat="1" ht="13.5" customHeight="1" thickBot="1" x14ac:dyDescent="0.3">
      <c r="A26" s="108" t="s">
        <v>104</v>
      </c>
      <c r="B26" s="93">
        <f t="shared" si="0"/>
        <v>20</v>
      </c>
      <c r="C26" s="100">
        <f t="shared" ref="C26:K26" si="4">C7+C19</f>
        <v>5673290</v>
      </c>
      <c r="D26" s="100">
        <f t="shared" si="4"/>
        <v>202953</v>
      </c>
      <c r="E26" s="128">
        <f t="shared" si="4"/>
        <v>3483424</v>
      </c>
      <c r="F26" s="128">
        <f t="shared" si="4"/>
        <v>2506508</v>
      </c>
      <c r="G26" s="100">
        <f t="shared" si="4"/>
        <v>6151975</v>
      </c>
      <c r="H26" s="100">
        <f t="shared" si="4"/>
        <v>0</v>
      </c>
      <c r="I26" s="100">
        <f t="shared" si="4"/>
        <v>8006530</v>
      </c>
      <c r="J26" s="100">
        <f t="shared" si="4"/>
        <v>1164323</v>
      </c>
      <c r="K26" s="100">
        <f t="shared" si="4"/>
        <v>18633</v>
      </c>
      <c r="L26" s="129">
        <f t="shared" si="2"/>
        <v>21217704</v>
      </c>
    </row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>
      <c r="A30" s="80" t="s">
        <v>143</v>
      </c>
      <c r="B30" s="103"/>
      <c r="C30" s="103"/>
      <c r="D30" s="103"/>
      <c r="E30" s="103"/>
      <c r="F30" s="103"/>
      <c r="G30" s="103"/>
    </row>
    <row r="31" spans="1:12" s="18" customFormat="1" ht="15" customHeight="1" thickBot="1" x14ac:dyDescent="0.3">
      <c r="L31" s="84" t="s">
        <v>95</v>
      </c>
    </row>
    <row r="32" spans="1:12" s="112" customFormat="1" ht="23.25" customHeight="1" x14ac:dyDescent="0.2">
      <c r="A32" s="7" t="s">
        <v>96</v>
      </c>
      <c r="B32" s="9" t="s">
        <v>97</v>
      </c>
      <c r="C32" s="9" t="s">
        <v>133</v>
      </c>
      <c r="D32" s="9" t="s">
        <v>134</v>
      </c>
      <c r="E32" s="5" t="s">
        <v>135</v>
      </c>
      <c r="F32" s="4"/>
      <c r="G32" s="3"/>
      <c r="H32" s="9" t="s">
        <v>136</v>
      </c>
      <c r="I32" s="9" t="s">
        <v>137</v>
      </c>
      <c r="J32" s="9" t="s">
        <v>138</v>
      </c>
      <c r="K32" s="9" t="s">
        <v>139</v>
      </c>
      <c r="L32" s="2" t="s">
        <v>104</v>
      </c>
    </row>
    <row r="33" spans="1:12" s="112" customFormat="1" ht="36.75" customHeight="1" x14ac:dyDescent="0.2">
      <c r="A33" s="6" t="s">
        <v>96</v>
      </c>
      <c r="B33" s="8" t="s">
        <v>97</v>
      </c>
      <c r="C33" s="8"/>
      <c r="D33" s="8"/>
      <c r="E33" s="122" t="s">
        <v>140</v>
      </c>
      <c r="F33" s="122" t="s">
        <v>141</v>
      </c>
      <c r="G33" s="123" t="s">
        <v>142</v>
      </c>
      <c r="H33" s="8"/>
      <c r="I33" s="8"/>
      <c r="J33" s="8"/>
      <c r="K33" s="8"/>
      <c r="L33" s="1"/>
    </row>
    <row r="34" spans="1:12" s="113" customFormat="1" ht="16.5" customHeight="1" x14ac:dyDescent="0.2">
      <c r="A34" s="88"/>
      <c r="B34" s="89"/>
      <c r="C34" s="90">
        <v>1</v>
      </c>
      <c r="D34" s="90">
        <v>2</v>
      </c>
      <c r="E34" s="124">
        <v>3</v>
      </c>
      <c r="F34" s="124">
        <v>4</v>
      </c>
      <c r="G34" s="90" t="s">
        <v>124</v>
      </c>
      <c r="H34" s="90">
        <v>6</v>
      </c>
      <c r="I34" s="90">
        <v>7</v>
      </c>
      <c r="J34" s="90">
        <v>8</v>
      </c>
      <c r="K34" s="90">
        <v>9</v>
      </c>
      <c r="L34" s="90">
        <v>10</v>
      </c>
    </row>
    <row r="35" spans="1:12" s="18" customFormat="1" ht="13.5" customHeight="1" x14ac:dyDescent="0.25">
      <c r="A35" s="92" t="s">
        <v>102</v>
      </c>
      <c r="B35" s="93">
        <f t="shared" ref="B35:B54" si="5">ROW()-ROW($A$34)</f>
        <v>1</v>
      </c>
      <c r="C35" s="94">
        <f t="shared" ref="C35:K35" si="6">SUM(C36:C46)</f>
        <v>4645759</v>
      </c>
      <c r="D35" s="94">
        <f t="shared" si="6"/>
        <v>85753</v>
      </c>
      <c r="E35" s="125">
        <f t="shared" si="6"/>
        <v>2261221</v>
      </c>
      <c r="F35" s="125">
        <f t="shared" si="6"/>
        <v>2127659</v>
      </c>
      <c r="G35" s="94">
        <f t="shared" si="6"/>
        <v>4546836</v>
      </c>
      <c r="H35" s="94">
        <f t="shared" si="6"/>
        <v>0</v>
      </c>
      <c r="I35" s="94">
        <f t="shared" si="6"/>
        <v>0</v>
      </c>
      <c r="J35" s="94">
        <f t="shared" si="6"/>
        <v>0</v>
      </c>
      <c r="K35" s="94">
        <f t="shared" si="6"/>
        <v>18633</v>
      </c>
      <c r="L35" s="126">
        <f t="shared" ref="L35:L54" si="7">SUM(C35:D35)+SUM(G35:K35)</f>
        <v>9296981</v>
      </c>
    </row>
    <row r="36" spans="1:12" s="18" customFormat="1" ht="13.5" customHeight="1" x14ac:dyDescent="0.25">
      <c r="A36" s="96" t="s">
        <v>2</v>
      </c>
      <c r="B36" s="93">
        <f t="shared" si="5"/>
        <v>2</v>
      </c>
      <c r="C36" s="97">
        <v>393116</v>
      </c>
      <c r="D36" s="97">
        <v>7968</v>
      </c>
      <c r="E36" s="97">
        <v>75614</v>
      </c>
      <c r="F36" s="97">
        <v>117596</v>
      </c>
      <c r="G36" s="97">
        <v>198237</v>
      </c>
      <c r="H36" s="97">
        <v>0</v>
      </c>
      <c r="I36" s="97">
        <v>0</v>
      </c>
      <c r="J36" s="97">
        <v>0</v>
      </c>
      <c r="K36" s="97">
        <v>0</v>
      </c>
      <c r="L36" s="127">
        <f t="shared" si="7"/>
        <v>599321</v>
      </c>
    </row>
    <row r="37" spans="1:12" s="18" customFormat="1" ht="13.5" customHeight="1" x14ac:dyDescent="0.25">
      <c r="A37" s="96" t="s">
        <v>3</v>
      </c>
      <c r="B37" s="93">
        <f t="shared" si="5"/>
        <v>3</v>
      </c>
      <c r="C37" s="97">
        <v>558021</v>
      </c>
      <c r="D37" s="97">
        <v>45772</v>
      </c>
      <c r="E37" s="97">
        <v>372256</v>
      </c>
      <c r="F37" s="97">
        <v>254317</v>
      </c>
      <c r="G37" s="97">
        <v>689944</v>
      </c>
      <c r="H37" s="97">
        <v>0</v>
      </c>
      <c r="I37" s="97">
        <v>0</v>
      </c>
      <c r="J37" s="97">
        <v>0</v>
      </c>
      <c r="K37" s="97">
        <v>0</v>
      </c>
      <c r="L37" s="127">
        <f t="shared" si="7"/>
        <v>1293737</v>
      </c>
    </row>
    <row r="38" spans="1:12" s="18" customFormat="1" ht="13.5" customHeight="1" x14ac:dyDescent="0.25">
      <c r="A38" s="96" t="s">
        <v>4</v>
      </c>
      <c r="B38" s="93">
        <f t="shared" si="5"/>
        <v>4</v>
      </c>
      <c r="C38" s="97">
        <v>543521</v>
      </c>
      <c r="D38" s="97">
        <v>3037</v>
      </c>
      <c r="E38" s="97">
        <v>290010</v>
      </c>
      <c r="F38" s="97">
        <v>175707</v>
      </c>
      <c r="G38" s="97">
        <v>486665</v>
      </c>
      <c r="H38" s="97">
        <v>0</v>
      </c>
      <c r="I38" s="97">
        <v>0</v>
      </c>
      <c r="J38" s="97">
        <v>0</v>
      </c>
      <c r="K38" s="97">
        <v>0</v>
      </c>
      <c r="L38" s="127">
        <f t="shared" si="7"/>
        <v>1033223</v>
      </c>
    </row>
    <row r="39" spans="1:12" s="18" customFormat="1" ht="13.5" customHeight="1" x14ac:dyDescent="0.25">
      <c r="A39" s="96" t="s">
        <v>5</v>
      </c>
      <c r="B39" s="93">
        <f t="shared" si="5"/>
        <v>5</v>
      </c>
      <c r="C39" s="97">
        <v>422046</v>
      </c>
      <c r="D39" s="97">
        <v>3553</v>
      </c>
      <c r="E39" s="97">
        <v>123853</v>
      </c>
      <c r="F39" s="97">
        <v>291316</v>
      </c>
      <c r="G39" s="97">
        <v>433946</v>
      </c>
      <c r="H39" s="97">
        <v>0</v>
      </c>
      <c r="I39" s="97">
        <v>0</v>
      </c>
      <c r="J39" s="97">
        <v>0</v>
      </c>
      <c r="K39" s="97">
        <v>0</v>
      </c>
      <c r="L39" s="127">
        <f t="shared" si="7"/>
        <v>859545</v>
      </c>
    </row>
    <row r="40" spans="1:12" s="18" customFormat="1" ht="13.5" customHeight="1" x14ac:dyDescent="0.25">
      <c r="A40" s="96" t="s">
        <v>6</v>
      </c>
      <c r="B40" s="93">
        <f t="shared" si="5"/>
        <v>6</v>
      </c>
      <c r="C40" s="97">
        <v>337898</v>
      </c>
      <c r="D40" s="97">
        <v>0</v>
      </c>
      <c r="E40" s="97">
        <v>150316</v>
      </c>
      <c r="F40" s="97">
        <v>92090</v>
      </c>
      <c r="G40" s="97">
        <v>247463</v>
      </c>
      <c r="H40" s="97">
        <v>0</v>
      </c>
      <c r="I40" s="97">
        <v>0</v>
      </c>
      <c r="J40" s="97">
        <v>0</v>
      </c>
      <c r="K40" s="97">
        <v>0</v>
      </c>
      <c r="L40" s="127">
        <f t="shared" si="7"/>
        <v>585361</v>
      </c>
    </row>
    <row r="41" spans="1:12" s="18" customFormat="1" ht="13.5" customHeight="1" x14ac:dyDescent="0.25">
      <c r="A41" s="96" t="s">
        <v>7</v>
      </c>
      <c r="B41" s="93">
        <f t="shared" si="5"/>
        <v>7</v>
      </c>
      <c r="C41" s="97">
        <v>483992</v>
      </c>
      <c r="D41" s="97">
        <v>11088</v>
      </c>
      <c r="E41" s="97">
        <v>294908</v>
      </c>
      <c r="F41" s="97">
        <v>211256</v>
      </c>
      <c r="G41" s="97">
        <v>511234</v>
      </c>
      <c r="H41" s="97">
        <v>0</v>
      </c>
      <c r="I41" s="97">
        <v>0</v>
      </c>
      <c r="J41" s="97">
        <v>0</v>
      </c>
      <c r="K41" s="97">
        <v>0</v>
      </c>
      <c r="L41" s="127">
        <f t="shared" si="7"/>
        <v>1006314</v>
      </c>
    </row>
    <row r="42" spans="1:12" s="18" customFormat="1" ht="13.5" customHeight="1" x14ac:dyDescent="0.25">
      <c r="A42" s="96" t="s">
        <v>8</v>
      </c>
      <c r="B42" s="93">
        <f t="shared" si="5"/>
        <v>8</v>
      </c>
      <c r="C42" s="97">
        <v>207420</v>
      </c>
      <c r="D42" s="97">
        <v>0</v>
      </c>
      <c r="E42" s="97">
        <v>168218</v>
      </c>
      <c r="F42" s="97">
        <v>70522</v>
      </c>
      <c r="G42" s="97">
        <v>241234</v>
      </c>
      <c r="H42" s="97">
        <v>0</v>
      </c>
      <c r="I42" s="97">
        <v>0</v>
      </c>
      <c r="J42" s="97">
        <v>0</v>
      </c>
      <c r="K42" s="97">
        <v>0</v>
      </c>
      <c r="L42" s="127">
        <f t="shared" si="7"/>
        <v>448654</v>
      </c>
    </row>
    <row r="43" spans="1:12" s="18" customFormat="1" ht="13.5" customHeight="1" x14ac:dyDescent="0.25">
      <c r="A43" s="96" t="s">
        <v>9</v>
      </c>
      <c r="B43" s="93">
        <f t="shared" si="5"/>
        <v>9</v>
      </c>
      <c r="C43" s="97">
        <v>540836</v>
      </c>
      <c r="D43" s="97">
        <v>46</v>
      </c>
      <c r="E43" s="97">
        <v>139477</v>
      </c>
      <c r="F43" s="97">
        <v>245836</v>
      </c>
      <c r="G43" s="97">
        <v>392919</v>
      </c>
      <c r="H43" s="97">
        <v>0</v>
      </c>
      <c r="I43" s="97">
        <v>0</v>
      </c>
      <c r="J43" s="97">
        <v>0</v>
      </c>
      <c r="K43" s="97">
        <v>0</v>
      </c>
      <c r="L43" s="127">
        <f t="shared" si="7"/>
        <v>933801</v>
      </c>
    </row>
    <row r="44" spans="1:12" s="18" customFormat="1" ht="13.5" customHeight="1" x14ac:dyDescent="0.25">
      <c r="A44" s="96" t="s">
        <v>10</v>
      </c>
      <c r="B44" s="93">
        <f t="shared" si="5"/>
        <v>10</v>
      </c>
      <c r="C44" s="97">
        <v>315151</v>
      </c>
      <c r="D44" s="97">
        <v>4281</v>
      </c>
      <c r="E44" s="97">
        <v>191518</v>
      </c>
      <c r="F44" s="97">
        <v>225967</v>
      </c>
      <c r="G44" s="97">
        <v>424734</v>
      </c>
      <c r="H44" s="97">
        <v>0</v>
      </c>
      <c r="I44" s="97">
        <v>0</v>
      </c>
      <c r="J44" s="97">
        <v>0</v>
      </c>
      <c r="K44" s="97">
        <v>18633</v>
      </c>
      <c r="L44" s="127">
        <f t="shared" si="7"/>
        <v>762799</v>
      </c>
    </row>
    <row r="45" spans="1:12" s="18" customFormat="1" ht="13.5" customHeight="1" x14ac:dyDescent="0.25">
      <c r="A45" s="96" t="s">
        <v>11</v>
      </c>
      <c r="B45" s="93">
        <f t="shared" si="5"/>
        <v>11</v>
      </c>
      <c r="C45" s="97">
        <v>346274</v>
      </c>
      <c r="D45" s="97">
        <v>2544</v>
      </c>
      <c r="E45" s="97">
        <v>260218</v>
      </c>
      <c r="F45" s="97">
        <v>219191</v>
      </c>
      <c r="G45" s="97">
        <v>491584</v>
      </c>
      <c r="H45" s="97">
        <v>0</v>
      </c>
      <c r="I45" s="97">
        <v>0</v>
      </c>
      <c r="J45" s="97">
        <v>0</v>
      </c>
      <c r="K45" s="97">
        <v>0</v>
      </c>
      <c r="L45" s="127">
        <f t="shared" si="7"/>
        <v>840402</v>
      </c>
    </row>
    <row r="46" spans="1:12" s="18" customFormat="1" ht="13.5" customHeight="1" x14ac:dyDescent="0.25">
      <c r="A46" s="96" t="s">
        <v>12</v>
      </c>
      <c r="B46" s="93">
        <f t="shared" si="5"/>
        <v>12</v>
      </c>
      <c r="C46" s="97">
        <v>497484</v>
      </c>
      <c r="D46" s="97">
        <v>7464</v>
      </c>
      <c r="E46" s="97">
        <v>194833</v>
      </c>
      <c r="F46" s="97">
        <v>223861</v>
      </c>
      <c r="G46" s="97">
        <v>428876</v>
      </c>
      <c r="H46" s="97">
        <v>0</v>
      </c>
      <c r="I46" s="97">
        <v>0</v>
      </c>
      <c r="J46" s="97">
        <v>0</v>
      </c>
      <c r="K46" s="97">
        <v>0</v>
      </c>
      <c r="L46" s="127">
        <f t="shared" si="7"/>
        <v>933824</v>
      </c>
    </row>
    <row r="47" spans="1:12" s="18" customFormat="1" ht="13.5" customHeight="1" x14ac:dyDescent="0.25">
      <c r="A47" s="92" t="s">
        <v>103</v>
      </c>
      <c r="B47" s="93">
        <f t="shared" si="5"/>
        <v>13</v>
      </c>
      <c r="C47" s="94">
        <f t="shared" ref="C47:K47" si="8">SUM(C48:C53)</f>
        <v>37541</v>
      </c>
      <c r="D47" s="94">
        <f t="shared" si="8"/>
        <v>114744</v>
      </c>
      <c r="E47" s="125">
        <f t="shared" si="8"/>
        <v>69525</v>
      </c>
      <c r="F47" s="125">
        <f t="shared" si="8"/>
        <v>20807</v>
      </c>
      <c r="G47" s="94">
        <f t="shared" si="8"/>
        <v>94419</v>
      </c>
      <c r="H47" s="94">
        <f t="shared" si="8"/>
        <v>0</v>
      </c>
      <c r="I47" s="94">
        <f t="shared" si="8"/>
        <v>7885471</v>
      </c>
      <c r="J47" s="94">
        <f t="shared" si="8"/>
        <v>1164323</v>
      </c>
      <c r="K47" s="94">
        <f t="shared" si="8"/>
        <v>0</v>
      </c>
      <c r="L47" s="126">
        <f t="shared" si="7"/>
        <v>9296498</v>
      </c>
    </row>
    <row r="48" spans="1:12" s="18" customFormat="1" ht="13.5" customHeight="1" x14ac:dyDescent="0.25">
      <c r="A48" s="96" t="s">
        <v>14</v>
      </c>
      <c r="B48" s="93">
        <f t="shared" si="5"/>
        <v>14</v>
      </c>
      <c r="C48" s="97">
        <v>15583</v>
      </c>
      <c r="D48" s="97">
        <v>0</v>
      </c>
      <c r="E48" s="97">
        <v>17682</v>
      </c>
      <c r="F48" s="97">
        <v>2858</v>
      </c>
      <c r="G48" s="97">
        <v>20841</v>
      </c>
      <c r="H48" s="97">
        <v>0</v>
      </c>
      <c r="I48" s="97">
        <v>3383224</v>
      </c>
      <c r="J48" s="97">
        <v>244473</v>
      </c>
      <c r="K48" s="97">
        <v>0</v>
      </c>
      <c r="L48" s="127">
        <f t="shared" si="7"/>
        <v>3664121</v>
      </c>
    </row>
    <row r="49" spans="1:12" s="18" customFormat="1" ht="13.5" customHeight="1" x14ac:dyDescent="0.25">
      <c r="A49" s="96" t="s">
        <v>15</v>
      </c>
      <c r="B49" s="93">
        <f t="shared" si="5"/>
        <v>15</v>
      </c>
      <c r="C49" s="97">
        <v>10341</v>
      </c>
      <c r="D49" s="97">
        <v>114744</v>
      </c>
      <c r="E49" s="97">
        <v>38082</v>
      </c>
      <c r="F49" s="97">
        <v>8604</v>
      </c>
      <c r="G49" s="97">
        <v>47510</v>
      </c>
      <c r="H49" s="97">
        <v>0</v>
      </c>
      <c r="I49" s="97">
        <v>3006341</v>
      </c>
      <c r="J49" s="97">
        <v>37258</v>
      </c>
      <c r="K49" s="97">
        <v>0</v>
      </c>
      <c r="L49" s="127">
        <f t="shared" si="7"/>
        <v>3216194</v>
      </c>
    </row>
    <row r="50" spans="1:12" s="18" customFormat="1" ht="13.5" customHeight="1" x14ac:dyDescent="0.25">
      <c r="A50" s="96" t="s">
        <v>16</v>
      </c>
      <c r="B50" s="93">
        <f t="shared" si="5"/>
        <v>16</v>
      </c>
      <c r="C50" s="97">
        <v>5765</v>
      </c>
      <c r="D50" s="97">
        <v>0</v>
      </c>
      <c r="E50" s="97">
        <v>6596</v>
      </c>
      <c r="F50" s="97">
        <v>8541</v>
      </c>
      <c r="G50" s="97">
        <v>17488</v>
      </c>
      <c r="H50" s="97">
        <v>0</v>
      </c>
      <c r="I50" s="97">
        <v>620526</v>
      </c>
      <c r="J50" s="97">
        <v>644599</v>
      </c>
      <c r="K50" s="97">
        <v>0</v>
      </c>
      <c r="L50" s="127">
        <f t="shared" si="7"/>
        <v>1288378</v>
      </c>
    </row>
    <row r="51" spans="1:12" s="18" customFormat="1" ht="13.5" customHeight="1" x14ac:dyDescent="0.25">
      <c r="A51" s="96" t="s">
        <v>17</v>
      </c>
      <c r="B51" s="93">
        <f t="shared" si="5"/>
        <v>17</v>
      </c>
      <c r="C51" s="97">
        <v>4958</v>
      </c>
      <c r="D51" s="97">
        <v>0</v>
      </c>
      <c r="E51" s="97">
        <v>4877</v>
      </c>
      <c r="F51" s="97">
        <v>572</v>
      </c>
      <c r="G51" s="97">
        <v>5933</v>
      </c>
      <c r="H51" s="97">
        <v>0</v>
      </c>
      <c r="I51" s="97">
        <v>508599</v>
      </c>
      <c r="J51" s="97">
        <v>177372</v>
      </c>
      <c r="K51" s="97">
        <v>0</v>
      </c>
      <c r="L51" s="127">
        <f t="shared" si="7"/>
        <v>696862</v>
      </c>
    </row>
    <row r="52" spans="1:12" s="18" customFormat="1" ht="13.5" customHeight="1" x14ac:dyDescent="0.25">
      <c r="A52" s="96" t="s">
        <v>18</v>
      </c>
      <c r="B52" s="93">
        <f t="shared" si="5"/>
        <v>18</v>
      </c>
      <c r="C52" s="97">
        <v>894</v>
      </c>
      <c r="D52" s="97">
        <v>0</v>
      </c>
      <c r="E52" s="97">
        <v>2288</v>
      </c>
      <c r="F52" s="97">
        <v>232</v>
      </c>
      <c r="G52" s="97">
        <v>2647</v>
      </c>
      <c r="H52" s="97">
        <v>0</v>
      </c>
      <c r="I52" s="97">
        <v>366781</v>
      </c>
      <c r="J52" s="97">
        <v>60621</v>
      </c>
      <c r="K52" s="97">
        <v>0</v>
      </c>
      <c r="L52" s="127">
        <f t="shared" si="7"/>
        <v>430943</v>
      </c>
    </row>
    <row r="53" spans="1:12" s="18" customFormat="1" ht="13.5" customHeight="1" x14ac:dyDescent="0.25">
      <c r="A53" s="96" t="s">
        <v>19</v>
      </c>
      <c r="B53" s="93">
        <f t="shared" si="5"/>
        <v>19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>
        <v>0</v>
      </c>
      <c r="J53" s="97">
        <v>0</v>
      </c>
      <c r="K53" s="97">
        <v>0</v>
      </c>
      <c r="L53" s="127">
        <f t="shared" si="7"/>
        <v>0</v>
      </c>
    </row>
    <row r="54" spans="1:12" s="18" customFormat="1" ht="13.5" customHeight="1" thickBot="1" x14ac:dyDescent="0.3">
      <c r="A54" s="108" t="s">
        <v>104</v>
      </c>
      <c r="B54" s="93">
        <f t="shared" si="5"/>
        <v>20</v>
      </c>
      <c r="C54" s="100">
        <f t="shared" ref="C54:K54" si="9">C35+C47</f>
        <v>4683300</v>
      </c>
      <c r="D54" s="100">
        <f t="shared" si="9"/>
        <v>200497</v>
      </c>
      <c r="E54" s="128">
        <f t="shared" si="9"/>
        <v>2330746</v>
      </c>
      <c r="F54" s="128">
        <f t="shared" si="9"/>
        <v>2148466</v>
      </c>
      <c r="G54" s="100">
        <f t="shared" si="9"/>
        <v>4641255</v>
      </c>
      <c r="H54" s="100">
        <f t="shared" si="9"/>
        <v>0</v>
      </c>
      <c r="I54" s="100">
        <f t="shared" si="9"/>
        <v>7885471</v>
      </c>
      <c r="J54" s="100">
        <f t="shared" si="9"/>
        <v>1164323</v>
      </c>
      <c r="K54" s="100">
        <f t="shared" si="9"/>
        <v>18633</v>
      </c>
      <c r="L54" s="129">
        <f t="shared" si="7"/>
        <v>18593479</v>
      </c>
    </row>
    <row r="56" spans="1:12" x14ac:dyDescent="0.2">
      <c r="B56" s="110"/>
    </row>
    <row r="57" spans="1:12" x14ac:dyDescent="0.2">
      <c r="B57" s="110"/>
    </row>
    <row r="58" spans="1:12" x14ac:dyDescent="0.2">
      <c r="B58" s="110"/>
    </row>
    <row r="59" spans="1:12" x14ac:dyDescent="0.2">
      <c r="B59" s="110"/>
    </row>
    <row r="60" spans="1:12" x14ac:dyDescent="0.2">
      <c r="B60" s="110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1897-C875-45C5-A09C-2BCF767FE195}">
  <dimension ref="A1:AO6"/>
  <sheetViews>
    <sheetView showGridLines="0" zoomScale="85" zoomScaleNormal="85" workbookViewId="0">
      <selection activeCell="A7" sqref="A7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1" width="17.140625" style="18" customWidth="1"/>
    <col min="12" max="14" width="17.140625" style="14" customWidth="1"/>
    <col min="15" max="18" width="17.140625" style="18" customWidth="1"/>
    <col min="19" max="21" width="17.140625" style="14" customWidth="1"/>
    <col min="22" max="22" width="9.140625" style="14" customWidth="1"/>
    <col min="23" max="16384" width="9.140625" style="14"/>
  </cols>
  <sheetData>
    <row r="1" spans="1:41" s="110" customFormat="1" ht="14.25" customHeight="1" x14ac:dyDescent="0.2">
      <c r="A1" s="80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T1" s="103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</row>
    <row r="2" spans="1:41" s="110" customFormat="1" ht="14.25" customHeight="1" x14ac:dyDescent="0.2">
      <c r="A2" s="80" t="s">
        <v>144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</row>
    <row r="3" spans="1:41" s="18" customFormat="1" ht="14.25" customHeight="1" thickBot="1" x14ac:dyDescent="0.3">
      <c r="U3" s="130" t="s">
        <v>145</v>
      </c>
    </row>
    <row r="4" spans="1:41" s="18" customFormat="1" ht="48.75" customHeight="1" x14ac:dyDescent="0.25">
      <c r="A4" s="118"/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20" t="s">
        <v>7</v>
      </c>
      <c r="H4" s="120" t="s">
        <v>8</v>
      </c>
      <c r="I4" s="120" t="s">
        <v>9</v>
      </c>
      <c r="J4" s="120" t="s">
        <v>10</v>
      </c>
      <c r="K4" s="120" t="s">
        <v>11</v>
      </c>
      <c r="L4" s="120" t="s">
        <v>12</v>
      </c>
      <c r="M4" s="119" t="s">
        <v>146</v>
      </c>
      <c r="N4" s="120" t="s">
        <v>14</v>
      </c>
      <c r="O4" s="120" t="s">
        <v>15</v>
      </c>
      <c r="P4" s="120" t="s">
        <v>16</v>
      </c>
      <c r="Q4" s="120" t="s">
        <v>17</v>
      </c>
      <c r="R4" s="120" t="s">
        <v>18</v>
      </c>
      <c r="S4" s="120" t="s">
        <v>19</v>
      </c>
      <c r="T4" s="119" t="s">
        <v>147</v>
      </c>
      <c r="U4" s="121" t="s">
        <v>21</v>
      </c>
    </row>
    <row r="5" spans="1:41" s="18" customFormat="1" ht="33" customHeight="1" x14ac:dyDescent="0.25">
      <c r="A5" s="131" t="s">
        <v>148</v>
      </c>
      <c r="B5" s="97">
        <v>1366078</v>
      </c>
      <c r="C5" s="97">
        <v>707718</v>
      </c>
      <c r="D5" s="97">
        <v>426044</v>
      </c>
      <c r="E5" s="97">
        <v>374505</v>
      </c>
      <c r="F5" s="97">
        <v>403845</v>
      </c>
      <c r="G5" s="97">
        <v>625597</v>
      </c>
      <c r="H5" s="97">
        <v>247943</v>
      </c>
      <c r="I5" s="97">
        <v>385373</v>
      </c>
      <c r="J5" s="97">
        <v>556801</v>
      </c>
      <c r="K5" s="97">
        <v>365580</v>
      </c>
      <c r="L5" s="97">
        <v>384545</v>
      </c>
      <c r="M5" s="94">
        <f>SUM(B5:L5)</f>
        <v>5844029</v>
      </c>
      <c r="N5" s="97">
        <v>626579</v>
      </c>
      <c r="O5" s="97">
        <v>640778</v>
      </c>
      <c r="P5" s="97">
        <v>277771</v>
      </c>
      <c r="Q5" s="97">
        <v>239010</v>
      </c>
      <c r="R5" s="97">
        <v>296138</v>
      </c>
      <c r="S5" s="97">
        <v>0</v>
      </c>
      <c r="T5" s="94">
        <f>SUM(N5:S5)</f>
        <v>2080276</v>
      </c>
      <c r="U5" s="95">
        <f>M5+T5</f>
        <v>7924305</v>
      </c>
    </row>
    <row r="6" spans="1:41" s="18" customFormat="1" ht="33" customHeight="1" thickBot="1" x14ac:dyDescent="0.3">
      <c r="A6" s="132" t="s">
        <v>149</v>
      </c>
      <c r="B6" s="133">
        <v>129372</v>
      </c>
      <c r="C6" s="133">
        <v>197938</v>
      </c>
      <c r="D6" s="133">
        <v>183694</v>
      </c>
      <c r="E6" s="133">
        <v>168612</v>
      </c>
      <c r="F6" s="133">
        <v>94247</v>
      </c>
      <c r="G6" s="133">
        <v>217470</v>
      </c>
      <c r="H6" s="133">
        <v>38725</v>
      </c>
      <c r="I6" s="133">
        <v>202346</v>
      </c>
      <c r="J6" s="133">
        <v>121930</v>
      </c>
      <c r="K6" s="133">
        <v>122272</v>
      </c>
      <c r="L6" s="133">
        <v>117910</v>
      </c>
      <c r="M6" s="100">
        <f>SUM(B6:L6)</f>
        <v>1594516</v>
      </c>
      <c r="N6" s="133">
        <v>225201</v>
      </c>
      <c r="O6" s="133">
        <v>157135</v>
      </c>
      <c r="P6" s="133">
        <v>78725</v>
      </c>
      <c r="Q6" s="133">
        <v>72953</v>
      </c>
      <c r="R6" s="133">
        <v>45690</v>
      </c>
      <c r="S6" s="133">
        <v>0</v>
      </c>
      <c r="T6" s="100">
        <f>SUM(N6:S6)</f>
        <v>579704</v>
      </c>
      <c r="U6" s="101">
        <f>M6+T6</f>
        <v>2174220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2023-08-21T12:31:15Z</cp:lastPrinted>
  <dcterms:created xsi:type="dcterms:W3CDTF">2023-08-21T12:05:49Z</dcterms:created>
  <dcterms:modified xsi:type="dcterms:W3CDTF">2023-08-21T12:31:22Z</dcterms:modified>
  <cp:category/>
</cp:coreProperties>
</file>