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 activeTab="7"/>
  </bookViews>
  <sheets>
    <sheet name="BPP23" sheetId="1" r:id="rId1"/>
    <sheet name="BPP22" sheetId="5" r:id="rId2"/>
    <sheet name="BIS23" sheetId="2" r:id="rId3"/>
    <sheet name="BIS22" sheetId="6" r:id="rId4"/>
    <sheet name="Broj_dogovori23" sheetId="3" r:id="rId5"/>
    <sheet name="Broj_dogovori22" sheetId="7" r:id="rId6"/>
    <sheet name="Broj_steti23" sheetId="4" r:id="rId7"/>
    <sheet name="Broj_steti22" sheetId="8" r:id="rId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8" l="1"/>
  <c r="I21" i="8"/>
  <c r="I20" i="8" s="1"/>
  <c r="I19" i="8" s="1"/>
  <c r="I18" i="8"/>
  <c r="I15" i="8"/>
  <c r="I14" i="8"/>
  <c r="I13" i="8" s="1"/>
  <c r="I11" i="8"/>
  <c r="I17" i="8" s="1"/>
  <c r="I16" i="8" s="1"/>
  <c r="I34" i="8" s="1"/>
  <c r="I10" i="8"/>
  <c r="I24" i="7"/>
  <c r="I23" i="7"/>
  <c r="I22" i="7"/>
  <c r="I21" i="7"/>
  <c r="I20" i="7"/>
  <c r="I19" i="7"/>
  <c r="I18" i="7"/>
  <c r="I17" i="7"/>
  <c r="I16" i="7" s="1"/>
  <c r="I15" i="7"/>
  <c r="I14" i="7"/>
  <c r="I13" i="7"/>
  <c r="I12" i="7"/>
  <c r="I11" i="7"/>
  <c r="I10" i="7" s="1"/>
  <c r="I20" i="6"/>
  <c r="I19" i="6" s="1"/>
  <c r="I18" i="6"/>
  <c r="I17" i="6"/>
  <c r="I16" i="6" s="1"/>
  <c r="I34" i="6" s="1"/>
  <c r="I13" i="6"/>
  <c r="I10" i="6"/>
  <c r="I20" i="5"/>
  <c r="I19" i="5" s="1"/>
  <c r="I18" i="5"/>
  <c r="I17" i="5"/>
  <c r="I16" i="5"/>
  <c r="I13" i="5"/>
  <c r="I10" i="5"/>
  <c r="I22" i="4"/>
  <c r="I21" i="4"/>
  <c r="I20" i="4"/>
  <c r="I19" i="4" s="1"/>
  <c r="I18" i="4"/>
  <c r="I17" i="4"/>
  <c r="I16" i="4" s="1"/>
  <c r="I34" i="4" s="1"/>
  <c r="I13" i="4"/>
  <c r="I10" i="4"/>
  <c r="I20" i="3"/>
  <c r="I19" i="3" s="1"/>
  <c r="I18" i="3"/>
  <c r="I17" i="3"/>
  <c r="I16" i="3" s="1"/>
  <c r="I13" i="3"/>
  <c r="I10" i="3"/>
  <c r="I20" i="2"/>
  <c r="I19" i="2" s="1"/>
  <c r="I18" i="2"/>
  <c r="I17" i="2"/>
  <c r="I16" i="2"/>
  <c r="I34" i="2" s="1"/>
  <c r="I13" i="2"/>
  <c r="I10" i="2"/>
  <c r="I20" i="1"/>
  <c r="I19" i="1" s="1"/>
  <c r="I18" i="1"/>
  <c r="I17" i="1"/>
  <c r="I16" i="1" s="1"/>
  <c r="I13" i="1"/>
  <c r="I10" i="1"/>
  <c r="I5" i="1"/>
  <c r="I34" i="1" s="1"/>
  <c r="I34" i="5" l="1"/>
  <c r="D20" i="8" l="1"/>
  <c r="D19" i="8" s="1"/>
  <c r="D18" i="8"/>
  <c r="D17" i="8"/>
  <c r="D13" i="8"/>
  <c r="D10" i="8"/>
  <c r="D16" i="8" s="1"/>
  <c r="D20" i="7"/>
  <c r="D19" i="7" s="1"/>
  <c r="D16" i="7"/>
  <c r="D13" i="7"/>
  <c r="D10" i="7"/>
  <c r="D20" i="6"/>
  <c r="D19" i="6"/>
  <c r="D34" i="6" s="1"/>
  <c r="D18" i="6"/>
  <c r="D17" i="6"/>
  <c r="D16" i="6"/>
  <c r="D13" i="6"/>
  <c r="D10" i="6"/>
  <c r="D20" i="5"/>
  <c r="D19" i="5" s="1"/>
  <c r="D18" i="5"/>
  <c r="D17" i="5"/>
  <c r="D16" i="5" s="1"/>
  <c r="D13" i="5"/>
  <c r="D10" i="5"/>
  <c r="D34" i="8" l="1"/>
  <c r="D34" i="5"/>
  <c r="D20" i="4" l="1"/>
  <c r="D19" i="4" s="1"/>
  <c r="D34" i="4" s="1"/>
  <c r="D18" i="4"/>
  <c r="D17" i="4"/>
  <c r="D16" i="4"/>
  <c r="D13" i="4"/>
  <c r="D10" i="4"/>
  <c r="D20" i="3"/>
  <c r="D19" i="3" s="1"/>
  <c r="D16" i="3"/>
  <c r="D13" i="3"/>
  <c r="D10" i="3"/>
  <c r="D20" i="2"/>
  <c r="D19" i="2" s="1"/>
  <c r="D18" i="2"/>
  <c r="D17" i="2"/>
  <c r="D13" i="2"/>
  <c r="D10" i="2"/>
  <c r="D16" i="2" s="1"/>
  <c r="D34" i="2" s="1"/>
  <c r="D20" i="1"/>
  <c r="D19" i="1" s="1"/>
  <c r="D18" i="1"/>
  <c r="D17" i="1"/>
  <c r="D16" i="1" s="1"/>
  <c r="D13" i="1"/>
  <c r="D10" i="1"/>
  <c r="D34" i="1" l="1"/>
  <c r="K20" i="8" l="1"/>
  <c r="K19" i="8"/>
  <c r="K18" i="8"/>
  <c r="K17" i="8"/>
  <c r="K16" i="8" s="1"/>
  <c r="K13" i="8"/>
  <c r="K34" i="8" s="1"/>
  <c r="K10" i="8"/>
  <c r="K20" i="7"/>
  <c r="K19" i="7"/>
  <c r="K18" i="7"/>
  <c r="K17" i="7"/>
  <c r="K16" i="7"/>
  <c r="K13" i="7"/>
  <c r="K10" i="7"/>
  <c r="K20" i="6"/>
  <c r="K19" i="6"/>
  <c r="K18" i="6"/>
  <c r="K17" i="6"/>
  <c r="K16" i="6"/>
  <c r="K13" i="6"/>
  <c r="K34" i="6" s="1"/>
  <c r="K10" i="6"/>
  <c r="K20" i="5"/>
  <c r="K19" i="5"/>
  <c r="K18" i="5"/>
  <c r="K17" i="5"/>
  <c r="K16" i="5"/>
  <c r="K13" i="5"/>
  <c r="K34" i="5" s="1"/>
  <c r="K10" i="5"/>
  <c r="K20" i="4"/>
  <c r="K19" i="4"/>
  <c r="K18" i="4"/>
  <c r="K17" i="4"/>
  <c r="K16" i="4"/>
  <c r="K13" i="4"/>
  <c r="K34" i="4" s="1"/>
  <c r="K10" i="4"/>
  <c r="K20" i="3"/>
  <c r="K19" i="3"/>
  <c r="K18" i="3"/>
  <c r="K17" i="3"/>
  <c r="K16" i="3"/>
  <c r="K13" i="3"/>
  <c r="K10" i="3"/>
  <c r="K20" i="2"/>
  <c r="K19" i="2"/>
  <c r="K18" i="2"/>
  <c r="K17" i="2"/>
  <c r="K16" i="2"/>
  <c r="K13" i="2"/>
  <c r="K34" i="2" s="1"/>
  <c r="K10" i="2"/>
  <c r="K34" i="1"/>
  <c r="K20" i="1"/>
  <c r="K19" i="1"/>
  <c r="K18" i="1"/>
  <c r="K17" i="1"/>
  <c r="K16" i="1"/>
  <c r="K13" i="1"/>
  <c r="K10" i="1"/>
  <c r="M20" i="8"/>
  <c r="M19" i="8" s="1"/>
  <c r="M16" i="8"/>
  <c r="M13" i="8"/>
  <c r="M10" i="8"/>
  <c r="M20" i="7"/>
  <c r="M19" i="7" s="1"/>
  <c r="M16" i="7"/>
  <c r="M13" i="7"/>
  <c r="M10" i="7"/>
  <c r="M20" i="6"/>
  <c r="M19" i="6" s="1"/>
  <c r="M18" i="6"/>
  <c r="M17" i="6"/>
  <c r="M16" i="6" s="1"/>
  <c r="M34" i="6" s="1"/>
  <c r="M13" i="6"/>
  <c r="M10" i="6"/>
  <c r="M20" i="5"/>
  <c r="M19" i="5" s="1"/>
  <c r="M18" i="5"/>
  <c r="M17" i="5"/>
  <c r="M16" i="5" s="1"/>
  <c r="M34" i="5" s="1"/>
  <c r="M13" i="5"/>
  <c r="M10" i="5"/>
  <c r="M20" i="4"/>
  <c r="M19" i="4" s="1"/>
  <c r="M16" i="4"/>
  <c r="M13" i="4"/>
  <c r="M10" i="4"/>
  <c r="M20" i="3"/>
  <c r="M19" i="3" s="1"/>
  <c r="M16" i="3"/>
  <c r="M13" i="3"/>
  <c r="M10" i="3"/>
  <c r="M20" i="2"/>
  <c r="M19" i="2" s="1"/>
  <c r="M18" i="2"/>
  <c r="M17" i="2"/>
  <c r="M16" i="2"/>
  <c r="M13" i="2"/>
  <c r="M10" i="2"/>
  <c r="M20" i="1"/>
  <c r="M19" i="1"/>
  <c r="M18" i="1"/>
  <c r="M17" i="1"/>
  <c r="M16" i="1" s="1"/>
  <c r="M34" i="1" s="1"/>
  <c r="M13" i="1"/>
  <c r="M10" i="1"/>
  <c r="M34" i="2" l="1"/>
  <c r="J20" i="8" l="1"/>
  <c r="J19" i="8" s="1"/>
  <c r="J18" i="8"/>
  <c r="J17" i="8"/>
  <c r="J16" i="8" s="1"/>
  <c r="J13" i="8"/>
  <c r="J10" i="8"/>
  <c r="J34" i="8" s="1"/>
  <c r="J20" i="7"/>
  <c r="J19" i="7" s="1"/>
  <c r="J16" i="7"/>
  <c r="J13" i="7"/>
  <c r="J10" i="7"/>
  <c r="J20" i="6"/>
  <c r="J19" i="6" s="1"/>
  <c r="J18" i="6"/>
  <c r="J17" i="6"/>
  <c r="J16" i="6"/>
  <c r="J13" i="6"/>
  <c r="J10" i="6"/>
  <c r="J34" i="6" s="1"/>
  <c r="J20" i="5"/>
  <c r="J19" i="5"/>
  <c r="J18" i="5"/>
  <c r="J17" i="5"/>
  <c r="J16" i="5"/>
  <c r="J13" i="5"/>
  <c r="J10" i="5"/>
  <c r="J34" i="5" s="1"/>
  <c r="J20" i="4"/>
  <c r="J19" i="4"/>
  <c r="J18" i="4"/>
  <c r="J16" i="4" s="1"/>
  <c r="J17" i="4"/>
  <c r="J13" i="4"/>
  <c r="J10" i="4"/>
  <c r="J34" i="4" s="1"/>
  <c r="J20" i="3"/>
  <c r="J19" i="3"/>
  <c r="J16" i="3"/>
  <c r="J13" i="3"/>
  <c r="J10" i="3"/>
  <c r="J20" i="2"/>
  <c r="J19" i="2" s="1"/>
  <c r="J18" i="2"/>
  <c r="J17" i="2"/>
  <c r="J16" i="2"/>
  <c r="J13" i="2"/>
  <c r="J10" i="2"/>
  <c r="J20" i="1"/>
  <c r="J19" i="1" s="1"/>
  <c r="J18" i="1"/>
  <c r="J17" i="1"/>
  <c r="J16" i="1"/>
  <c r="J13" i="1"/>
  <c r="J10" i="1"/>
  <c r="J34" i="2" l="1"/>
  <c r="J34" i="1"/>
  <c r="H20" i="8" l="1"/>
  <c r="H19" i="8" s="1"/>
  <c r="H20" i="7"/>
  <c r="H19" i="7" s="1"/>
  <c r="H20" i="6"/>
  <c r="H19" i="6" s="1"/>
  <c r="H20" i="5"/>
  <c r="H19" i="5" s="1"/>
  <c r="H20" i="4"/>
  <c r="H19" i="4" s="1"/>
  <c r="H20" i="3"/>
  <c r="H19" i="3" s="1"/>
  <c r="H20" i="2"/>
  <c r="H19" i="2" s="1"/>
  <c r="H20" i="1"/>
  <c r="H19" i="1"/>
  <c r="N4" i="8" l="1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8"/>
  <c r="N3" i="4"/>
  <c r="N3" i="7"/>
  <c r="N3" i="3"/>
  <c r="N3" i="6"/>
  <c r="N3" i="2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>
  <authors>
    <author>Gordana Minoska</author>
  </authors>
  <commentList>
    <comment ref="G29" authorId="0">
      <text>
        <r>
          <rPr>
            <b/>
            <sz val="9"/>
            <color indexed="81"/>
            <rFont val="Tahoma"/>
            <family val="2"/>
          </rPr>
          <t>Gordana Minoska:</t>
        </r>
        <r>
          <rPr>
            <sz val="9"/>
            <color indexed="81"/>
            <rFont val="Tahoma"/>
            <family val="2"/>
          </rPr>
          <t xml:space="preserve">
нема број на склучен договор зошто се работи за докнижување на премија на веќе постоечки договор од првиот квартал на 2023</t>
        </r>
      </text>
    </comment>
  </commentList>
</comments>
</file>

<file path=xl/comments2.xml><?xml version="1.0" encoding="utf-8"?>
<comments xmlns="http://schemas.openxmlformats.org/spreadsheetml/2006/main">
  <authors>
    <author>Gordana Minoska</author>
  </authors>
  <commentList>
    <comment ref="G29" authorId="0">
      <text>
        <r>
          <rPr>
            <b/>
            <sz val="9"/>
            <color indexed="81"/>
            <rFont val="Tahoma"/>
            <family val="2"/>
          </rPr>
          <t>Gordana Minoska:</t>
        </r>
        <r>
          <rPr>
            <sz val="9"/>
            <color indexed="81"/>
            <rFont val="Tahoma"/>
            <family val="2"/>
          </rPr>
          <t xml:space="preserve">
нема број на склучен договор зошто се работи за докнижување на премија на веќе постоечки договор од првиот квартал на 2022</t>
        </r>
      </text>
    </comment>
  </commentList>
</comments>
</file>

<file path=xl/sharedStrings.xml><?xml version="1.0" encoding="utf-8"?>
<sst xmlns="http://schemas.openxmlformats.org/spreadsheetml/2006/main" count="616" uniqueCount="80">
  <si>
    <t>01</t>
  </si>
  <si>
    <t>02</t>
  </si>
  <si>
    <t>03</t>
  </si>
  <si>
    <t>04</t>
  </si>
  <si>
    <t>05</t>
  </si>
  <si>
    <t>06</t>
  </si>
  <si>
    <t>07</t>
  </si>
  <si>
    <t>08</t>
  </si>
  <si>
    <t>0801</t>
  </si>
  <si>
    <t>0802</t>
  </si>
  <si>
    <t>09</t>
  </si>
  <si>
    <t>0901</t>
  </si>
  <si>
    <t>0902</t>
  </si>
  <si>
    <t>89</t>
  </si>
  <si>
    <t>8901</t>
  </si>
  <si>
    <t>8902</t>
  </si>
  <si>
    <t>10</t>
  </si>
  <si>
    <t>100</t>
  </si>
  <si>
    <t>1001</t>
  </si>
  <si>
    <t>1002</t>
  </si>
  <si>
    <t>1003</t>
  </si>
  <si>
    <t>1005</t>
  </si>
  <si>
    <t>1099</t>
  </si>
  <si>
    <t>11</t>
  </si>
  <si>
    <t>12</t>
  </si>
  <si>
    <t>13</t>
  </si>
  <si>
    <t>14</t>
  </si>
  <si>
    <t>15</t>
  </si>
  <si>
    <t>16</t>
  </si>
  <si>
    <t>17</t>
  </si>
  <si>
    <t>18</t>
  </si>
  <si>
    <t>0000</t>
  </si>
  <si>
    <t xml:space="preserve"> Primi i shkruar bruto, në mijëra denarë për periudhën 1.9.2023 - 30.9.2023</t>
  </si>
  <si>
    <t>Kroacija Jo-Jetë</t>
  </si>
  <si>
    <t>Eurolink</t>
  </si>
  <si>
    <t>Euroins</t>
  </si>
  <si>
    <t>Grave Jo-Jetë</t>
  </si>
  <si>
    <t>Makedonija osiguruvanje</t>
  </si>
  <si>
    <t>Sava</t>
  </si>
  <si>
    <t>Triglav</t>
  </si>
  <si>
    <t>Unika</t>
  </si>
  <si>
    <t>Viner</t>
  </si>
  <si>
    <t>Osiguritelna Polisa</t>
  </si>
  <si>
    <t>Halk Osiguruvanje</t>
  </si>
  <si>
    <t>Totali Jo-Jetë</t>
  </si>
  <si>
    <t xml:space="preserve">Sigurimi i aksidenteve </t>
  </si>
  <si>
    <t>Sigurimi shëndetësor</t>
  </si>
  <si>
    <t>Kasko- sigurimi i automjeteve motorike</t>
  </si>
  <si>
    <t>Kasko- sigurimi i mjeteve lëvizëse mbi shina</t>
  </si>
  <si>
    <t>Kasko- sigurimi i mjeteve ajrore</t>
  </si>
  <si>
    <t>Kasko- sigurimi i mjeteve lundruese</t>
  </si>
  <si>
    <t>Sigurimi i mallrave në transport (Kargo)</t>
  </si>
  <si>
    <t>Sigurimi i pronës nga zjarri dhe dlmtime të tjera</t>
  </si>
  <si>
    <t>Sigurimi i personave fizikë</t>
  </si>
  <si>
    <t>Sigurimi i personave juridikë</t>
  </si>
  <si>
    <t>Sigurimi i pronës-të tjera</t>
  </si>
  <si>
    <t xml:space="preserve">Sigurimi i pronës në total </t>
  </si>
  <si>
    <t xml:space="preserve">	АP (Gjithsej)</t>
  </si>
  <si>
    <t>A	P</t>
  </si>
  <si>
    <t>APD</t>
  </si>
  <si>
    <t>KJ</t>
  </si>
  <si>
    <t>SK</t>
  </si>
  <si>
    <t>Sigurimi i përjgjegjësisë të shoferit</t>
  </si>
  <si>
    <t>Të tjera</t>
  </si>
  <si>
    <t>Sigurimi i përjgjegjësisë nga mjetet ajrore</t>
  </si>
  <si>
    <t>Sigurimi i përjgjegjësisë nga mjetet lundruese</t>
  </si>
  <si>
    <t xml:space="preserve">Sigurimi i përgjegjësisë të përgjithshme </t>
  </si>
  <si>
    <t xml:space="preserve">Sigurimi i kredive </t>
  </si>
  <si>
    <t>Sigurimi i garancive</t>
  </si>
  <si>
    <t xml:space="preserve">Sigurimi i humbjeve financiare </t>
  </si>
  <si>
    <t xml:space="preserve">Sigurimi i mbrojtjes ligjore </t>
  </si>
  <si>
    <t xml:space="preserve">Sigurimi i asistencës turistike </t>
  </si>
  <si>
    <t>Gjithsej</t>
  </si>
  <si>
    <t>Primi i shkruar bruto, në mijëra denarë për periudhën 1.9.2022 - 30.9.2022</t>
  </si>
  <si>
    <t xml:space="preserve"> Dëme të paguara bruto,në mijëra denarë për periudhën 1.9.2023 - 30.9.2023</t>
  </si>
  <si>
    <t xml:space="preserve"> Dëme të paguara bruto,në mijëra denarë për periudhën 1.9.2022 - 30.9.2022</t>
  </si>
  <si>
    <t>Numri i kontratave të lidhura për periudhën  1.9.2023 - 30.9.2023</t>
  </si>
  <si>
    <t>Numri i kontratave të lidhura për periudhën  1.9.2022 - 30.9.2022</t>
  </si>
  <si>
    <t>Numri i dëmeve të likuidura për periudhën  1.9.2023 - 30.9.2023</t>
  </si>
  <si>
    <t>Numri i dëmeve të likuidura për periudhën  1.9.2022 - 30.9.2022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</si>
</sst>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8"/>
      <name val="Calibri"/>
      <family val="2"/>
    </font>
    <font>
      <i/>
      <sz val="10"/>
      <name val="Calibri"/>
      <family val="2"/>
    </font>
    <font>
      <sz val="8"/>
      <name val="Calibri"/>
      <family val="2"/>
    </font>
    <font>
      <sz val="10"/>
      <color rgb="FFFF0000"/>
      <name val="Calibri"/>
      <family val="2"/>
    </font>
    <font>
      <b/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3">
    <xf numFmtId="0" fontId="0" fillId="0" borderId="0"/>
    <xf numFmtId="0" fontId="3" fillId="0" borderId="0"/>
    <xf numFmtId="0" fontId="3" fillId="0" borderId="0"/>
    <xf numFmtId="0" fontId="15" fillId="0" borderId="0"/>
    <xf numFmtId="0" fontId="16" fillId="0" borderId="0"/>
    <xf numFmtId="0" fontId="15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" fillId="0" borderId="0"/>
  </cellStyleXfs>
  <cellXfs count="34">
    <xf numFmtId="0" fontId="0" fillId="0" borderId="0" xfId="0"/>
    <xf numFmtId="0" fontId="4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left" vertical="center" wrapText="1"/>
    </xf>
    <xf numFmtId="3" fontId="5" fillId="0" borderId="9" xfId="0" applyNumberFormat="1" applyFont="1" applyBorder="1"/>
    <xf numFmtId="0" fontId="5" fillId="0" borderId="0" xfId="0" applyFont="1"/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  <xf numFmtId="3" fontId="6" fillId="0" borderId="6" xfId="0" applyNumberFormat="1" applyFont="1" applyBorder="1"/>
    <xf numFmtId="49" fontId="5" fillId="0" borderId="0" xfId="0" applyNumberFormat="1" applyFont="1" applyAlignment="1">
      <alignment horizontal="center"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7" fillId="3" borderId="1" xfId="1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14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3" fontId="7" fillId="3" borderId="1" xfId="2" applyNumberFormat="1" applyFont="1" applyFill="1" applyBorder="1" applyAlignment="1">
      <alignment vertical="center" wrapText="1"/>
    </xf>
    <xf numFmtId="3" fontId="14" fillId="3" borderId="1" xfId="0" applyNumberFormat="1" applyFont="1" applyFill="1" applyBorder="1" applyAlignment="1">
      <alignment vertical="center" wrapText="1"/>
    </xf>
    <xf numFmtId="3" fontId="17" fillId="3" borderId="1" xfId="0" applyNumberFormat="1" applyFont="1" applyFill="1" applyBorder="1" applyAlignment="1">
      <alignment vertical="center" wrapText="1"/>
    </xf>
    <xf numFmtId="3" fontId="10" fillId="3" borderId="1" xfId="0" applyNumberFormat="1" applyFont="1" applyFill="1" applyBorder="1" applyAlignment="1">
      <alignment vertical="center" wrapText="1"/>
    </xf>
    <xf numFmtId="3" fontId="11" fillId="3" borderId="1" xfId="0" applyNumberFormat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3" fontId="4" fillId="3" borderId="1" xfId="1" applyNumberFormat="1" applyFont="1" applyFill="1" applyBorder="1" applyAlignment="1">
      <alignment vertical="center" wrapText="1"/>
    </xf>
    <xf numFmtId="3" fontId="7" fillId="3" borderId="1" xfId="1" applyNumberFormat="1" applyFont="1" applyFill="1" applyBorder="1" applyAlignment="1">
      <alignment vertical="center" wrapText="1"/>
    </xf>
    <xf numFmtId="0" fontId="4" fillId="5" borderId="5" xfId="1" applyFont="1" applyFill="1" applyBorder="1" applyAlignment="1">
      <alignment horizontal="left" vertical="center" wrapText="1"/>
    </xf>
  </cellXfs>
  <cellStyles count="13">
    <cellStyle name="Normal" xfId="0" builtinId="0"/>
    <cellStyle name="Normal 2" xfId="1"/>
    <cellStyle name="Normal 2 2" xfId="6"/>
    <cellStyle name="Normal 2 2 2" xfId="12"/>
    <cellStyle name="Normal 2 3" xfId="4"/>
    <cellStyle name="Normal 2 4" xfId="7"/>
    <cellStyle name="Normal 2 4 2" xfId="10"/>
    <cellStyle name="Normal 3" xfId="2"/>
    <cellStyle name="Normal 4" xfId="3"/>
    <cellStyle name="Normal 4 2" xfId="11"/>
    <cellStyle name="Normal 5" xfId="8"/>
    <cellStyle name="Normal 5 2 2" xfId="5"/>
    <cellStyle name="Normal 5 2 2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32</v>
      </c>
    </row>
    <row r="2" spans="1:14" s="3" customFormat="1" ht="30" x14ac:dyDescent="0.25">
      <c r="A2" s="4"/>
      <c r="B2" s="5"/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1" t="s">
        <v>41</v>
      </c>
      <c r="L2" s="11" t="s">
        <v>42</v>
      </c>
      <c r="M2" s="11" t="s">
        <v>43</v>
      </c>
      <c r="N2" s="12" t="s">
        <v>44</v>
      </c>
    </row>
    <row r="3" spans="1:14" x14ac:dyDescent="0.25">
      <c r="A3" s="6" t="s">
        <v>45</v>
      </c>
      <c r="B3" s="1" t="s">
        <v>0</v>
      </c>
      <c r="C3" s="25">
        <v>5674</v>
      </c>
      <c r="D3" s="16">
        <v>5848</v>
      </c>
      <c r="E3" s="16">
        <v>2430</v>
      </c>
      <c r="F3" s="16">
        <v>1725.5070000000001</v>
      </c>
      <c r="G3" s="17">
        <v>3711.54</v>
      </c>
      <c r="H3" s="16">
        <v>6843.6536300000043</v>
      </c>
      <c r="I3" s="16">
        <v>3852.8760000000002</v>
      </c>
      <c r="J3" s="16">
        <v>2102</v>
      </c>
      <c r="K3" s="16">
        <v>7260</v>
      </c>
      <c r="L3" s="16">
        <v>3196</v>
      </c>
      <c r="M3" s="21">
        <v>4824.75</v>
      </c>
      <c r="N3" s="13">
        <f>SUM(C3:M3)</f>
        <v>47468.326630000003</v>
      </c>
    </row>
    <row r="4" spans="1:14" x14ac:dyDescent="0.25">
      <c r="A4" s="6" t="s">
        <v>46</v>
      </c>
      <c r="B4" s="1" t="s">
        <v>1</v>
      </c>
      <c r="C4" s="25">
        <v>7626</v>
      </c>
      <c r="D4" s="16">
        <v>9029</v>
      </c>
      <c r="E4" s="16">
        <v>1559</v>
      </c>
      <c r="F4" s="16">
        <v>0</v>
      </c>
      <c r="G4" s="17">
        <v>19619.41</v>
      </c>
      <c r="H4" s="16">
        <v>3748.4579500000109</v>
      </c>
      <c r="I4" s="16">
        <v>16320.228999999999</v>
      </c>
      <c r="J4" s="16">
        <v>2728</v>
      </c>
      <c r="K4" s="16">
        <v>727</v>
      </c>
      <c r="L4" s="16">
        <v>0</v>
      </c>
      <c r="M4" s="21">
        <v>212.79000000000087</v>
      </c>
      <c r="N4" s="13">
        <f t="shared" ref="N4:N34" si="0">SUM(C4:M4)</f>
        <v>61569.886950000015</v>
      </c>
    </row>
    <row r="5" spans="1:14" ht="25.5" x14ac:dyDescent="0.25">
      <c r="A5" s="6" t="s">
        <v>47</v>
      </c>
      <c r="B5" s="1" t="s">
        <v>2</v>
      </c>
      <c r="C5" s="25">
        <v>7904</v>
      </c>
      <c r="D5" s="16">
        <v>9086</v>
      </c>
      <c r="E5" s="16">
        <v>5359</v>
      </c>
      <c r="F5" s="16">
        <v>1289.6079999999999</v>
      </c>
      <c r="G5" s="17">
        <v>5904.55</v>
      </c>
      <c r="H5" s="16">
        <v>15829.554000000004</v>
      </c>
      <c r="I5" s="16">
        <f>14323.944+80.924</f>
        <v>14404.868</v>
      </c>
      <c r="J5" s="16">
        <v>4842</v>
      </c>
      <c r="K5" s="16">
        <v>7458</v>
      </c>
      <c r="L5" s="16">
        <v>8815</v>
      </c>
      <c r="M5" s="21">
        <v>8474.9199999999983</v>
      </c>
      <c r="N5" s="13">
        <f t="shared" si="0"/>
        <v>89367.5</v>
      </c>
    </row>
    <row r="6" spans="1:14" ht="25.5" x14ac:dyDescent="0.25">
      <c r="A6" s="6" t="s">
        <v>48</v>
      </c>
      <c r="B6" s="1" t="s">
        <v>3</v>
      </c>
      <c r="C6" s="25">
        <v>0</v>
      </c>
      <c r="D6" s="16">
        <v>0</v>
      </c>
      <c r="E6" s="16">
        <v>0</v>
      </c>
      <c r="F6" s="16">
        <v>0</v>
      </c>
      <c r="G6" s="17">
        <v>0</v>
      </c>
      <c r="H6" s="16">
        <v>0</v>
      </c>
      <c r="I6" s="16">
        <v>0</v>
      </c>
      <c r="J6" s="20"/>
      <c r="K6" s="16">
        <v>0</v>
      </c>
      <c r="L6" s="16">
        <v>0</v>
      </c>
      <c r="M6" s="21">
        <v>0</v>
      </c>
      <c r="N6" s="13">
        <f t="shared" si="0"/>
        <v>0</v>
      </c>
    </row>
    <row r="7" spans="1:14" x14ac:dyDescent="0.25">
      <c r="A7" s="6" t="s">
        <v>49</v>
      </c>
      <c r="B7" s="1" t="s">
        <v>4</v>
      </c>
      <c r="C7" s="25">
        <v>0</v>
      </c>
      <c r="D7" s="16">
        <v>0</v>
      </c>
      <c r="E7" s="16">
        <v>0</v>
      </c>
      <c r="F7" s="16">
        <v>0</v>
      </c>
      <c r="G7" s="17">
        <v>0</v>
      </c>
      <c r="H7" s="16">
        <v>0</v>
      </c>
      <c r="I7" s="16">
        <v>0</v>
      </c>
      <c r="J7" s="20"/>
      <c r="K7" s="16">
        <v>186</v>
      </c>
      <c r="L7" s="16">
        <v>0</v>
      </c>
      <c r="M7" s="21">
        <v>0</v>
      </c>
      <c r="N7" s="13">
        <f t="shared" si="0"/>
        <v>186</v>
      </c>
    </row>
    <row r="8" spans="1:14" x14ac:dyDescent="0.25">
      <c r="A8" s="6" t="s">
        <v>50</v>
      </c>
      <c r="B8" s="1" t="s">
        <v>5</v>
      </c>
      <c r="C8" s="25">
        <v>0</v>
      </c>
      <c r="D8" s="16">
        <v>0</v>
      </c>
      <c r="E8" s="16">
        <v>0</v>
      </c>
      <c r="F8" s="16">
        <v>0</v>
      </c>
      <c r="G8" s="17">
        <v>3.2</v>
      </c>
      <c r="H8" s="16">
        <v>0</v>
      </c>
      <c r="I8" s="16">
        <v>35.040999999999997</v>
      </c>
      <c r="J8" s="20"/>
      <c r="K8" s="16">
        <v>0</v>
      </c>
      <c r="L8" s="16">
        <v>0</v>
      </c>
      <c r="M8" s="21">
        <v>0</v>
      </c>
      <c r="N8" s="13">
        <f t="shared" si="0"/>
        <v>38.241</v>
      </c>
    </row>
    <row r="9" spans="1:14" ht="25.5" x14ac:dyDescent="0.25">
      <c r="A9" s="6" t="s">
        <v>51</v>
      </c>
      <c r="B9" s="1" t="s">
        <v>6</v>
      </c>
      <c r="C9" s="25">
        <v>2</v>
      </c>
      <c r="D9" s="16">
        <v>730</v>
      </c>
      <c r="E9" s="16">
        <v>2343</v>
      </c>
      <c r="F9" s="16">
        <v>0</v>
      </c>
      <c r="G9" s="17">
        <v>2528.19</v>
      </c>
      <c r="H9" s="16">
        <v>121.64699999999993</v>
      </c>
      <c r="I9" s="16">
        <v>488.92200000000003</v>
      </c>
      <c r="J9" s="16">
        <v>114</v>
      </c>
      <c r="K9" s="16">
        <v>74</v>
      </c>
      <c r="L9" s="16">
        <v>705.38025999999991</v>
      </c>
      <c r="M9" s="21">
        <v>32.909999999999854</v>
      </c>
      <c r="N9" s="13">
        <f t="shared" si="0"/>
        <v>7140.0492599999998</v>
      </c>
    </row>
    <row r="10" spans="1:14" ht="25.5" x14ac:dyDescent="0.25">
      <c r="A10" s="6" t="s">
        <v>52</v>
      </c>
      <c r="B10" s="1" t="s">
        <v>7</v>
      </c>
      <c r="C10" s="25">
        <v>4416</v>
      </c>
      <c r="D10" s="16">
        <f>D11+D12</f>
        <v>3205</v>
      </c>
      <c r="E10" s="16">
        <v>1417</v>
      </c>
      <c r="F10" s="16">
        <v>220.416</v>
      </c>
      <c r="G10" s="17">
        <v>7492.36</v>
      </c>
      <c r="H10" s="16">
        <v>4362.7419399999908</v>
      </c>
      <c r="I10" s="16">
        <f>I11+I12</f>
        <v>4264.8946239051802</v>
      </c>
      <c r="J10" s="16">
        <f t="shared" ref="J10" si="1">SUM(J11:J12)</f>
        <v>1073</v>
      </c>
      <c r="K10" s="16">
        <f>K11+K12</f>
        <v>2132</v>
      </c>
      <c r="L10" s="16">
        <v>5489</v>
      </c>
      <c r="M10" s="21">
        <f>SUM(M11:M12)</f>
        <v>3636.1599999999958</v>
      </c>
      <c r="N10" s="13">
        <f t="shared" si="0"/>
        <v>37708.572563905167</v>
      </c>
    </row>
    <row r="11" spans="1:14" x14ac:dyDescent="0.25">
      <c r="A11" s="6" t="s">
        <v>53</v>
      </c>
      <c r="B11" s="1" t="s">
        <v>8</v>
      </c>
      <c r="C11" s="25">
        <v>2580</v>
      </c>
      <c r="D11" s="16">
        <v>1393</v>
      </c>
      <c r="E11" s="16">
        <v>830</v>
      </c>
      <c r="F11" s="16">
        <v>162.26900000000001</v>
      </c>
      <c r="G11" s="17">
        <v>1644.24</v>
      </c>
      <c r="H11" s="16">
        <v>1865.0803799999994</v>
      </c>
      <c r="I11" s="16">
        <v>811.35990059582616</v>
      </c>
      <c r="J11" s="16">
        <v>478</v>
      </c>
      <c r="K11" s="28">
        <v>330</v>
      </c>
      <c r="L11" s="16">
        <v>1408</v>
      </c>
      <c r="M11" s="21">
        <v>174.17999999999984</v>
      </c>
      <c r="N11" s="13">
        <f t="shared" si="0"/>
        <v>11676.129280595826</v>
      </c>
    </row>
    <row r="12" spans="1:14" x14ac:dyDescent="0.25">
      <c r="A12" s="6" t="s">
        <v>54</v>
      </c>
      <c r="B12" s="1" t="s">
        <v>9</v>
      </c>
      <c r="C12" s="25">
        <v>1836</v>
      </c>
      <c r="D12" s="16">
        <v>1812</v>
      </c>
      <c r="E12" s="16">
        <v>587</v>
      </c>
      <c r="F12" s="16">
        <v>58.146999999999998</v>
      </c>
      <c r="G12" s="17">
        <v>5848.13</v>
      </c>
      <c r="H12" s="16">
        <v>2497.6615600000077</v>
      </c>
      <c r="I12" s="16">
        <v>3453.5347233093539</v>
      </c>
      <c r="J12" s="16">
        <v>595</v>
      </c>
      <c r="K12" s="28">
        <v>1802</v>
      </c>
      <c r="L12" s="16">
        <v>4081</v>
      </c>
      <c r="M12" s="21">
        <v>3461.9799999999959</v>
      </c>
      <c r="N12" s="13">
        <f t="shared" si="0"/>
        <v>26032.453283309358</v>
      </c>
    </row>
    <row r="13" spans="1:14" x14ac:dyDescent="0.25">
      <c r="A13" s="6" t="s">
        <v>55</v>
      </c>
      <c r="B13" s="1" t="s">
        <v>10</v>
      </c>
      <c r="C13" s="25">
        <v>3363</v>
      </c>
      <c r="D13" s="16">
        <f>D14+D15</f>
        <v>3289</v>
      </c>
      <c r="E13" s="16">
        <v>1659</v>
      </c>
      <c r="F13" s="16">
        <v>78.158999999999992</v>
      </c>
      <c r="G13" s="17">
        <v>12833.67</v>
      </c>
      <c r="H13" s="16">
        <v>4916.6794399999781</v>
      </c>
      <c r="I13" s="16">
        <f>I14+I15</f>
        <v>30466.33837609482</v>
      </c>
      <c r="J13" s="16">
        <f t="shared" ref="J13" si="2">SUM(J14:J15)</f>
        <v>716</v>
      </c>
      <c r="K13" s="16">
        <f>K14+K15</f>
        <v>16649</v>
      </c>
      <c r="L13" s="16">
        <v>2642.6197400000001</v>
      </c>
      <c r="M13" s="21">
        <f>SUM(M14:M15)</f>
        <v>1652.5000000000041</v>
      </c>
      <c r="N13" s="13">
        <f t="shared" si="0"/>
        <v>78265.966556094791</v>
      </c>
    </row>
    <row r="14" spans="1:14" x14ac:dyDescent="0.25">
      <c r="A14" s="6" t="s">
        <v>53</v>
      </c>
      <c r="B14" s="1" t="s">
        <v>11</v>
      </c>
      <c r="C14" s="25">
        <v>934</v>
      </c>
      <c r="D14" s="16">
        <v>1798</v>
      </c>
      <c r="E14" s="16">
        <v>164</v>
      </c>
      <c r="F14" s="16">
        <v>65.072999999999993</v>
      </c>
      <c r="G14" s="17">
        <v>2800.27</v>
      </c>
      <c r="H14" s="16">
        <v>2899.2728100000095</v>
      </c>
      <c r="I14" s="16">
        <v>2594.4140994041736</v>
      </c>
      <c r="J14" s="16">
        <v>245</v>
      </c>
      <c r="K14" s="28">
        <v>575</v>
      </c>
      <c r="L14" s="16">
        <v>215</v>
      </c>
      <c r="M14" s="21">
        <v>669.16000000000031</v>
      </c>
      <c r="N14" s="13">
        <f t="shared" si="0"/>
        <v>12959.189909404184</v>
      </c>
    </row>
    <row r="15" spans="1:14" x14ac:dyDescent="0.25">
      <c r="A15" s="6" t="s">
        <v>54</v>
      </c>
      <c r="B15" s="1" t="s">
        <v>12</v>
      </c>
      <c r="C15" s="25">
        <v>2429</v>
      </c>
      <c r="D15" s="16">
        <v>1491</v>
      </c>
      <c r="E15" s="16">
        <v>1495</v>
      </c>
      <c r="F15" s="16">
        <v>13.086</v>
      </c>
      <c r="G15" s="17">
        <v>10033.4</v>
      </c>
      <c r="H15" s="16">
        <v>2017.4066299999977</v>
      </c>
      <c r="I15" s="16">
        <v>27871.924276690646</v>
      </c>
      <c r="J15" s="16">
        <v>471</v>
      </c>
      <c r="K15" s="28">
        <v>16074</v>
      </c>
      <c r="L15" s="16">
        <v>2427.6197400000001</v>
      </c>
      <c r="M15" s="21">
        <v>983.34000000000378</v>
      </c>
      <c r="N15" s="13">
        <f t="shared" si="0"/>
        <v>65306.776646690647</v>
      </c>
    </row>
    <row r="16" spans="1:14" x14ac:dyDescent="0.25">
      <c r="A16" s="6" t="s">
        <v>56</v>
      </c>
      <c r="B16" s="1" t="s">
        <v>13</v>
      </c>
      <c r="C16" s="25">
        <v>7779</v>
      </c>
      <c r="D16" s="16">
        <f>D17+D18</f>
        <v>6494</v>
      </c>
      <c r="E16" s="16">
        <v>3076</v>
      </c>
      <c r="F16" s="16">
        <v>298.57499999999999</v>
      </c>
      <c r="G16" s="17">
        <v>20326.04</v>
      </c>
      <c r="H16" s="16">
        <v>9279.4213799999852</v>
      </c>
      <c r="I16" s="16">
        <f>I17+I18</f>
        <v>34731.233</v>
      </c>
      <c r="J16" s="16">
        <f t="shared" ref="J16" si="3">SUM(J17:J18)</f>
        <v>1789</v>
      </c>
      <c r="K16" s="16">
        <f>K17+K18</f>
        <v>18781</v>
      </c>
      <c r="L16" s="16">
        <v>8131.6197400000001</v>
      </c>
      <c r="M16" s="21">
        <f>SUM(M17:M18)</f>
        <v>5288.66</v>
      </c>
      <c r="N16" s="13">
        <f t="shared" si="0"/>
        <v>115974.54911999998</v>
      </c>
    </row>
    <row r="17" spans="1:14" x14ac:dyDescent="0.25">
      <c r="A17" s="6" t="s">
        <v>53</v>
      </c>
      <c r="B17" s="1" t="s">
        <v>14</v>
      </c>
      <c r="C17" s="25">
        <v>3514</v>
      </c>
      <c r="D17" s="16">
        <f>D11+D14</f>
        <v>3191</v>
      </c>
      <c r="E17" s="16">
        <v>994</v>
      </c>
      <c r="F17" s="16">
        <v>227.34199999999998</v>
      </c>
      <c r="G17" s="17">
        <v>4444.5</v>
      </c>
      <c r="H17" s="16">
        <v>4764.3531899999871</v>
      </c>
      <c r="I17" s="16">
        <f>I11+I14</f>
        <v>3405.7739999999999</v>
      </c>
      <c r="J17" s="16">
        <f t="shared" ref="J17:J18" si="4">J11+J14</f>
        <v>723</v>
      </c>
      <c r="K17" s="29">
        <f>K11+K14</f>
        <v>905</v>
      </c>
      <c r="L17" s="16">
        <v>1623</v>
      </c>
      <c r="M17" s="21">
        <f>M11+M14</f>
        <v>843.34000000000015</v>
      </c>
      <c r="N17" s="13">
        <f t="shared" si="0"/>
        <v>24635.309189999989</v>
      </c>
    </row>
    <row r="18" spans="1:14" x14ac:dyDescent="0.25">
      <c r="A18" s="6" t="s">
        <v>54</v>
      </c>
      <c r="B18" s="1" t="s">
        <v>15</v>
      </c>
      <c r="C18" s="25">
        <v>4265</v>
      </c>
      <c r="D18" s="16">
        <f>D12+D15</f>
        <v>3303</v>
      </c>
      <c r="E18" s="16">
        <v>2082</v>
      </c>
      <c r="F18" s="16">
        <v>71.233000000000004</v>
      </c>
      <c r="G18" s="17">
        <v>15881.54</v>
      </c>
      <c r="H18" s="16">
        <v>4515.0681899999909</v>
      </c>
      <c r="I18" s="16">
        <f>I12+I15</f>
        <v>31325.458999999999</v>
      </c>
      <c r="J18" s="16">
        <f t="shared" si="4"/>
        <v>1066</v>
      </c>
      <c r="K18" s="29">
        <f>K12+K15</f>
        <v>17876</v>
      </c>
      <c r="L18" s="16">
        <v>6508.6197400000001</v>
      </c>
      <c r="M18" s="21">
        <f>M12+M15</f>
        <v>4445.32</v>
      </c>
      <c r="N18" s="13">
        <f t="shared" si="0"/>
        <v>91339.239929999982</v>
      </c>
    </row>
    <row r="19" spans="1:14" x14ac:dyDescent="0.25">
      <c r="A19" s="6" t="s">
        <v>57</v>
      </c>
      <c r="B19" s="1" t="s">
        <v>16</v>
      </c>
      <c r="C19" s="25">
        <v>44987</v>
      </c>
      <c r="D19" s="16">
        <f>D20+D24+D25</f>
        <v>33876</v>
      </c>
      <c r="E19" s="16">
        <v>40795</v>
      </c>
      <c r="F19" s="16">
        <v>42453.169969999595</v>
      </c>
      <c r="G19" s="17">
        <v>22044.94</v>
      </c>
      <c r="H19" s="18">
        <f>H20+H24+H25</f>
        <v>41347.762000000046</v>
      </c>
      <c r="I19" s="16">
        <f t="shared" ref="I19" si="5">I20+I24+I25</f>
        <v>47716.125999999997</v>
      </c>
      <c r="J19" s="16">
        <f t="shared" ref="J19" si="6">SUM(J20,J24:J25)</f>
        <v>57100</v>
      </c>
      <c r="K19" s="16">
        <f>SUM(K21:K25)</f>
        <v>58105</v>
      </c>
      <c r="L19" s="16">
        <v>42258</v>
      </c>
      <c r="M19" s="21">
        <f>M20+M24+M25</f>
        <v>28605.199999999983</v>
      </c>
      <c r="N19" s="13">
        <f t="shared" si="0"/>
        <v>459288.19796999963</v>
      </c>
    </row>
    <row r="20" spans="1:14" x14ac:dyDescent="0.25">
      <c r="A20" s="6" t="s">
        <v>58</v>
      </c>
      <c r="B20" s="1" t="s">
        <v>17</v>
      </c>
      <c r="C20" s="25">
        <v>44260</v>
      </c>
      <c r="D20" s="16">
        <f>SUM(D21:D23)</f>
        <v>33339</v>
      </c>
      <c r="E20" s="16">
        <v>40085</v>
      </c>
      <c r="F20" s="16">
        <v>42453.169969999595</v>
      </c>
      <c r="G20" s="17">
        <v>21215.54</v>
      </c>
      <c r="H20" s="18">
        <f t="shared" ref="H20" si="7">H21+H22+H23</f>
        <v>39201.117000000042</v>
      </c>
      <c r="I20" s="16">
        <f>I21+I22+I23</f>
        <v>45605.947999999997</v>
      </c>
      <c r="J20" s="16">
        <f t="shared" ref="J20" si="8">SUM(J21:J23)</f>
        <v>56823</v>
      </c>
      <c r="K20" s="16">
        <f>K21+K22+K23</f>
        <v>57554</v>
      </c>
      <c r="L20" s="16">
        <v>41310</v>
      </c>
      <c r="M20" s="21">
        <f>SUM(M21:M23)</f>
        <v>27318.779999999981</v>
      </c>
      <c r="N20" s="13">
        <f t="shared" si="0"/>
        <v>449165.55496999959</v>
      </c>
    </row>
    <row r="21" spans="1:14" x14ac:dyDescent="0.25">
      <c r="A21" s="6" t="s">
        <v>59</v>
      </c>
      <c r="B21" s="1" t="s">
        <v>18</v>
      </c>
      <c r="C21" s="25">
        <v>34018</v>
      </c>
      <c r="D21" s="16">
        <v>24852</v>
      </c>
      <c r="E21" s="16">
        <v>20338</v>
      </c>
      <c r="F21" s="16">
        <v>33334.293239999592</v>
      </c>
      <c r="G21" s="17">
        <v>15148.12</v>
      </c>
      <c r="H21" s="16">
        <v>28278.028000000049</v>
      </c>
      <c r="I21" s="16">
        <v>31730.978999999999</v>
      </c>
      <c r="J21" s="16">
        <v>43053</v>
      </c>
      <c r="K21" s="28">
        <v>44971</v>
      </c>
      <c r="L21" s="16">
        <v>30784</v>
      </c>
      <c r="M21" s="21">
        <v>18616.139999999985</v>
      </c>
      <c r="N21" s="13">
        <f t="shared" si="0"/>
        <v>325123.56023999967</v>
      </c>
    </row>
    <row r="22" spans="1:14" x14ac:dyDescent="0.25">
      <c r="A22" s="6" t="s">
        <v>60</v>
      </c>
      <c r="B22" s="1" t="s">
        <v>19</v>
      </c>
      <c r="C22" s="25">
        <v>10164</v>
      </c>
      <c r="D22" s="16">
        <v>8387</v>
      </c>
      <c r="E22" s="16">
        <v>5615</v>
      </c>
      <c r="F22" s="16">
        <v>8948.0290000000005</v>
      </c>
      <c r="G22" s="17">
        <v>4470.16</v>
      </c>
      <c r="H22" s="16">
        <v>10609.372999999996</v>
      </c>
      <c r="I22" s="16">
        <v>13742.144</v>
      </c>
      <c r="J22" s="16">
        <v>13629</v>
      </c>
      <c r="K22" s="28">
        <v>12432</v>
      </c>
      <c r="L22" s="16">
        <v>10439</v>
      </c>
      <c r="M22" s="21">
        <v>6929.8999999999942</v>
      </c>
      <c r="N22" s="13">
        <f t="shared" si="0"/>
        <v>105365.60599999999</v>
      </c>
    </row>
    <row r="23" spans="1:14" x14ac:dyDescent="0.25">
      <c r="A23" s="33" t="s">
        <v>61</v>
      </c>
      <c r="B23" s="1" t="s">
        <v>20</v>
      </c>
      <c r="C23" s="25">
        <v>78</v>
      </c>
      <c r="D23" s="16">
        <v>100</v>
      </c>
      <c r="E23" s="16">
        <v>14132</v>
      </c>
      <c r="F23" s="16">
        <v>170.84773000000416</v>
      </c>
      <c r="G23" s="17">
        <v>1597.25</v>
      </c>
      <c r="H23" s="16">
        <v>313.71599999999853</v>
      </c>
      <c r="I23" s="16">
        <v>132.82499999999999</v>
      </c>
      <c r="J23" s="16">
        <v>141</v>
      </c>
      <c r="K23" s="28">
        <v>151</v>
      </c>
      <c r="L23" s="16">
        <v>87</v>
      </c>
      <c r="M23" s="21">
        <v>1772.7400000000002</v>
      </c>
      <c r="N23" s="13">
        <f t="shared" si="0"/>
        <v>18676.378730000004</v>
      </c>
    </row>
    <row r="24" spans="1:14" x14ac:dyDescent="0.25">
      <c r="A24" s="6" t="s">
        <v>62</v>
      </c>
      <c r="B24" s="1" t="s">
        <v>21</v>
      </c>
      <c r="C24" s="25">
        <v>727</v>
      </c>
      <c r="D24" s="20">
        <v>537</v>
      </c>
      <c r="E24" s="16">
        <v>710</v>
      </c>
      <c r="F24" s="16">
        <v>0</v>
      </c>
      <c r="G24" s="17">
        <v>829.41</v>
      </c>
      <c r="H24" s="16">
        <v>2146.6450000000004</v>
      </c>
      <c r="I24" s="16">
        <v>2110.1779999999999</v>
      </c>
      <c r="J24" s="16">
        <v>277</v>
      </c>
      <c r="K24" s="28">
        <v>551</v>
      </c>
      <c r="L24" s="16">
        <v>948</v>
      </c>
      <c r="M24" s="21">
        <v>1286.42</v>
      </c>
      <c r="N24" s="13">
        <f t="shared" si="0"/>
        <v>10122.653</v>
      </c>
    </row>
    <row r="25" spans="1:14" x14ac:dyDescent="0.25">
      <c r="A25" s="6" t="s">
        <v>63</v>
      </c>
      <c r="B25" s="1" t="s">
        <v>22</v>
      </c>
      <c r="C25" s="25">
        <v>0</v>
      </c>
      <c r="D25" s="16">
        <v>0</v>
      </c>
      <c r="E25" s="16">
        <v>0</v>
      </c>
      <c r="F25" s="16">
        <v>0</v>
      </c>
      <c r="G25" s="17">
        <v>0</v>
      </c>
      <c r="H25" s="16">
        <v>0</v>
      </c>
      <c r="I25" s="16">
        <v>0</v>
      </c>
      <c r="J25" s="20"/>
      <c r="K25" s="28">
        <v>0</v>
      </c>
      <c r="L25" s="16">
        <v>0</v>
      </c>
      <c r="M25" s="21">
        <v>0</v>
      </c>
      <c r="N25" s="13">
        <f t="shared" si="0"/>
        <v>0</v>
      </c>
    </row>
    <row r="26" spans="1:14" ht="25.5" x14ac:dyDescent="0.25">
      <c r="A26" s="6" t="s">
        <v>64</v>
      </c>
      <c r="B26" s="1" t="s">
        <v>23</v>
      </c>
      <c r="C26" s="25">
        <v>0</v>
      </c>
      <c r="D26" s="16">
        <v>10</v>
      </c>
      <c r="E26" s="16">
        <v>0</v>
      </c>
      <c r="F26" s="16">
        <v>0</v>
      </c>
      <c r="G26" s="17">
        <v>0</v>
      </c>
      <c r="H26" s="16">
        <v>0</v>
      </c>
      <c r="I26" s="16">
        <v>0</v>
      </c>
      <c r="J26" s="20"/>
      <c r="K26" s="16">
        <v>390</v>
      </c>
      <c r="L26" s="16">
        <v>12</v>
      </c>
      <c r="M26" s="21">
        <v>0</v>
      </c>
      <c r="N26" s="13">
        <f t="shared" si="0"/>
        <v>412</v>
      </c>
    </row>
    <row r="27" spans="1:14" ht="25.5" x14ac:dyDescent="0.25">
      <c r="A27" s="6" t="s">
        <v>65</v>
      </c>
      <c r="B27" s="1" t="s">
        <v>24</v>
      </c>
      <c r="C27" s="25">
        <v>6</v>
      </c>
      <c r="D27" s="16">
        <v>23</v>
      </c>
      <c r="E27" s="16">
        <v>0</v>
      </c>
      <c r="F27" s="16">
        <v>0</v>
      </c>
      <c r="G27" s="17">
        <v>14.39</v>
      </c>
      <c r="H27" s="16">
        <v>18.335000000000036</v>
      </c>
      <c r="I27" s="16">
        <v>13.8</v>
      </c>
      <c r="J27" s="16">
        <v>12</v>
      </c>
      <c r="K27" s="16">
        <v>7</v>
      </c>
      <c r="L27" s="16">
        <v>51</v>
      </c>
      <c r="M27" s="21">
        <v>8.0300000000000296</v>
      </c>
      <c r="N27" s="13">
        <f t="shared" si="0"/>
        <v>153.55500000000006</v>
      </c>
    </row>
    <row r="28" spans="1:14" ht="25.5" x14ac:dyDescent="0.25">
      <c r="A28" s="6" t="s">
        <v>66</v>
      </c>
      <c r="B28" s="1" t="s">
        <v>25</v>
      </c>
      <c r="C28" s="25">
        <v>841</v>
      </c>
      <c r="D28" s="16">
        <v>2375</v>
      </c>
      <c r="E28" s="16">
        <v>2195</v>
      </c>
      <c r="F28" s="16">
        <v>105.652</v>
      </c>
      <c r="G28" s="17">
        <v>1237.72</v>
      </c>
      <c r="H28" s="16">
        <v>512.50018999999884</v>
      </c>
      <c r="I28" s="16">
        <v>2685.6309999999999</v>
      </c>
      <c r="J28" s="16">
        <v>641</v>
      </c>
      <c r="K28" s="16">
        <v>568</v>
      </c>
      <c r="L28" s="16">
        <v>1035</v>
      </c>
      <c r="M28" s="21">
        <v>511.36999999999898</v>
      </c>
      <c r="N28" s="13">
        <f t="shared" si="0"/>
        <v>12707.873189999998</v>
      </c>
    </row>
    <row r="29" spans="1:14" x14ac:dyDescent="0.25">
      <c r="A29" s="6" t="s">
        <v>67</v>
      </c>
      <c r="B29" s="1" t="s">
        <v>26</v>
      </c>
      <c r="C29" s="25">
        <v>32</v>
      </c>
      <c r="D29" s="16">
        <v>0</v>
      </c>
      <c r="E29" s="16">
        <v>89</v>
      </c>
      <c r="F29" s="16">
        <v>0</v>
      </c>
      <c r="G29" s="17">
        <v>239.41</v>
      </c>
      <c r="H29" s="16">
        <v>3123.7090000000007</v>
      </c>
      <c r="I29" s="16">
        <v>2013.8430000000001</v>
      </c>
      <c r="J29" s="20"/>
      <c r="K29" s="16">
        <v>1025</v>
      </c>
      <c r="L29" s="16">
        <v>0</v>
      </c>
      <c r="M29" s="21">
        <v>24.599999999999994</v>
      </c>
      <c r="N29" s="13">
        <f t="shared" si="0"/>
        <v>6547.5620000000008</v>
      </c>
    </row>
    <row r="30" spans="1:14" x14ac:dyDescent="0.25">
      <c r="A30" s="6" t="s">
        <v>68</v>
      </c>
      <c r="B30" s="1" t="s">
        <v>27</v>
      </c>
      <c r="C30" s="25">
        <v>0</v>
      </c>
      <c r="D30" s="16">
        <v>2</v>
      </c>
      <c r="E30" s="16">
        <v>0</v>
      </c>
      <c r="F30" s="16">
        <v>0</v>
      </c>
      <c r="G30" s="17">
        <v>0</v>
      </c>
      <c r="H30" s="16">
        <v>0</v>
      </c>
      <c r="I30" s="16">
        <v>123.75</v>
      </c>
      <c r="J30" s="20"/>
      <c r="K30" s="16">
        <v>0</v>
      </c>
      <c r="L30" s="16">
        <v>0</v>
      </c>
      <c r="M30" s="21">
        <v>0</v>
      </c>
      <c r="N30" s="13">
        <f t="shared" si="0"/>
        <v>125.75</v>
      </c>
    </row>
    <row r="31" spans="1:14" x14ac:dyDescent="0.25">
      <c r="A31" s="6" t="s">
        <v>69</v>
      </c>
      <c r="B31" s="1" t="s">
        <v>28</v>
      </c>
      <c r="C31" s="25">
        <v>0</v>
      </c>
      <c r="D31" s="16">
        <v>16</v>
      </c>
      <c r="E31" s="16">
        <v>0</v>
      </c>
      <c r="F31" s="16">
        <v>0</v>
      </c>
      <c r="G31" s="17">
        <v>31.5</v>
      </c>
      <c r="H31" s="16">
        <v>0</v>
      </c>
      <c r="I31" s="16">
        <v>23110.733</v>
      </c>
      <c r="J31" s="20"/>
      <c r="K31" s="16">
        <v>0</v>
      </c>
      <c r="L31" s="16">
        <v>0</v>
      </c>
      <c r="M31" s="21">
        <v>0</v>
      </c>
      <c r="N31" s="13">
        <f t="shared" si="0"/>
        <v>23158.233</v>
      </c>
    </row>
    <row r="32" spans="1:14" x14ac:dyDescent="0.25">
      <c r="A32" s="6" t="s">
        <v>70</v>
      </c>
      <c r="B32" s="1" t="s">
        <v>29</v>
      </c>
      <c r="C32" s="25">
        <v>1</v>
      </c>
      <c r="D32" s="16">
        <v>0</v>
      </c>
      <c r="E32" s="16">
        <v>0</v>
      </c>
      <c r="F32" s="16">
        <v>0</v>
      </c>
      <c r="G32" s="17">
        <v>0</v>
      </c>
      <c r="H32" s="16">
        <v>0</v>
      </c>
      <c r="I32" s="16">
        <v>0</v>
      </c>
      <c r="J32" s="20"/>
      <c r="K32" s="16">
        <v>0</v>
      </c>
      <c r="L32" s="16">
        <v>0</v>
      </c>
      <c r="M32" s="21">
        <v>0</v>
      </c>
      <c r="N32" s="13">
        <f t="shared" si="0"/>
        <v>1</v>
      </c>
    </row>
    <row r="33" spans="1:14" x14ac:dyDescent="0.25">
      <c r="A33" s="6" t="s">
        <v>71</v>
      </c>
      <c r="B33" s="1" t="s">
        <v>30</v>
      </c>
      <c r="C33" s="25">
        <v>2671</v>
      </c>
      <c r="D33" s="16">
        <v>4484</v>
      </c>
      <c r="E33" s="16">
        <v>1580</v>
      </c>
      <c r="F33" s="16">
        <v>568.96185999993054</v>
      </c>
      <c r="G33" s="17">
        <v>1272.46</v>
      </c>
      <c r="H33" s="16">
        <v>4805.0219999999954</v>
      </c>
      <c r="I33" s="16">
        <v>6646.7349999999997</v>
      </c>
      <c r="J33" s="16">
        <v>1769</v>
      </c>
      <c r="K33" s="16">
        <v>1123</v>
      </c>
      <c r="L33" s="16">
        <v>2281</v>
      </c>
      <c r="M33" s="21">
        <v>1120.8999999999996</v>
      </c>
      <c r="N33" s="13">
        <f t="shared" si="0"/>
        <v>28322.078859999921</v>
      </c>
    </row>
    <row r="34" spans="1:14" x14ac:dyDescent="0.25">
      <c r="A34" s="7" t="s">
        <v>72</v>
      </c>
      <c r="B34" s="8" t="s">
        <v>31</v>
      </c>
      <c r="C34" s="25">
        <v>77523</v>
      </c>
      <c r="D34" s="26">
        <f>D3+D4+D5+D6+D7+D8+D9+D16+D19+D26+D27+D28+D29+D30+D31+D32+D33</f>
        <v>71973</v>
      </c>
      <c r="E34" s="16">
        <v>59426</v>
      </c>
      <c r="F34" s="16">
        <v>46441.47382999953</v>
      </c>
      <c r="G34" s="31">
        <v>76933.33</v>
      </c>
      <c r="H34" s="16">
        <v>85630.062149999896</v>
      </c>
      <c r="I34" s="16">
        <f>I3+I5+I4+I6+I7+I8+I9+I16+I19+I26+I27+I28+I29+I30+I32+I31+I33</f>
        <v>152143.78699999995</v>
      </c>
      <c r="J34" s="19">
        <f>SUM(J3:J10,J13,J19,J26:J33)</f>
        <v>71097</v>
      </c>
      <c r="K34" s="19">
        <f>SUM(K3:K10)+K13+K19+SUM(K26:K33)</f>
        <v>95704</v>
      </c>
      <c r="L34" s="16">
        <v>66485</v>
      </c>
      <c r="M34" s="22">
        <f>SUM(M3:M9)+M16+M19+SUM(M26:M33)</f>
        <v>49104.129999999983</v>
      </c>
      <c r="N34" s="9">
        <f t="shared" si="0"/>
        <v>852460.78297999932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Normal="100" workbookViewId="0">
      <selection activeCell="A3" sqref="A3:A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73</v>
      </c>
    </row>
    <row r="2" spans="1:14" s="15" customFormat="1" ht="30" x14ac:dyDescent="0.25">
      <c r="A2" s="4"/>
      <c r="B2" s="5"/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1" t="s">
        <v>41</v>
      </c>
      <c r="L2" s="11" t="s">
        <v>42</v>
      </c>
      <c r="M2" s="11" t="s">
        <v>43</v>
      </c>
      <c r="N2" s="12" t="s">
        <v>44</v>
      </c>
    </row>
    <row r="3" spans="1:14" x14ac:dyDescent="0.25">
      <c r="A3" s="6" t="s">
        <v>45</v>
      </c>
      <c r="B3" s="1" t="s">
        <v>0</v>
      </c>
      <c r="C3" s="32">
        <v>5471</v>
      </c>
      <c r="D3" s="16">
        <v>5660</v>
      </c>
      <c r="E3" s="16">
        <v>1559</v>
      </c>
      <c r="F3" s="16">
        <v>1097.06</v>
      </c>
      <c r="G3" s="17">
        <v>3639.76</v>
      </c>
      <c r="H3" s="18">
        <v>7380.1150000000052</v>
      </c>
      <c r="I3" s="16">
        <v>4008.223</v>
      </c>
      <c r="J3" s="16">
        <v>2183</v>
      </c>
      <c r="K3" s="16">
        <v>3503</v>
      </c>
      <c r="L3" s="16">
        <v>2648</v>
      </c>
      <c r="M3" s="21">
        <v>4005.119999999999</v>
      </c>
      <c r="N3" s="13">
        <f>SUM(C3:M3)</f>
        <v>41154.278000000006</v>
      </c>
    </row>
    <row r="4" spans="1:14" x14ac:dyDescent="0.25">
      <c r="A4" s="6" t="s">
        <v>46</v>
      </c>
      <c r="B4" s="1" t="s">
        <v>1</v>
      </c>
      <c r="C4" s="32">
        <v>3543</v>
      </c>
      <c r="D4" s="16">
        <v>7639</v>
      </c>
      <c r="E4" s="16">
        <v>1007</v>
      </c>
      <c r="F4" s="16">
        <v>0</v>
      </c>
      <c r="G4" s="17">
        <v>13472.63</v>
      </c>
      <c r="H4" s="18">
        <v>2741.2000000000044</v>
      </c>
      <c r="I4" s="16">
        <v>16535.14</v>
      </c>
      <c r="J4" s="16">
        <v>3167</v>
      </c>
      <c r="K4" s="16">
        <v>316</v>
      </c>
      <c r="L4" s="16">
        <v>0</v>
      </c>
      <c r="M4" s="21">
        <v>1606.28</v>
      </c>
      <c r="N4" s="13">
        <f t="shared" ref="N4:N34" si="0">SUM(C4:M4)</f>
        <v>50027.25</v>
      </c>
    </row>
    <row r="5" spans="1:14" ht="25.5" x14ac:dyDescent="0.25">
      <c r="A5" s="6" t="s">
        <v>47</v>
      </c>
      <c r="B5" s="1" t="s">
        <v>2</v>
      </c>
      <c r="C5" s="32">
        <v>5591</v>
      </c>
      <c r="D5" s="16">
        <v>8164</v>
      </c>
      <c r="E5" s="16">
        <v>4432</v>
      </c>
      <c r="F5" s="16">
        <v>447.78199999999998</v>
      </c>
      <c r="G5" s="17">
        <v>6436.9</v>
      </c>
      <c r="H5" s="18">
        <v>12932.359000000011</v>
      </c>
      <c r="I5" s="16">
        <v>15136.656999999999</v>
      </c>
      <c r="J5" s="16">
        <v>4045</v>
      </c>
      <c r="K5" s="16">
        <v>5824</v>
      </c>
      <c r="L5" s="16">
        <v>9629</v>
      </c>
      <c r="M5" s="21">
        <v>6324.2799999999988</v>
      </c>
      <c r="N5" s="13">
        <f t="shared" si="0"/>
        <v>78962.978000000003</v>
      </c>
    </row>
    <row r="6" spans="1:14" ht="25.5" x14ac:dyDescent="0.25">
      <c r="A6" s="6" t="s">
        <v>48</v>
      </c>
      <c r="B6" s="1" t="s">
        <v>3</v>
      </c>
      <c r="C6" s="32">
        <v>0</v>
      </c>
      <c r="D6" s="16">
        <v>0</v>
      </c>
      <c r="E6" s="16">
        <v>0</v>
      </c>
      <c r="F6" s="16">
        <v>0</v>
      </c>
      <c r="G6" s="17">
        <v>0</v>
      </c>
      <c r="H6" s="18">
        <v>0</v>
      </c>
      <c r="I6" s="16">
        <v>0</v>
      </c>
      <c r="J6" s="20"/>
      <c r="K6" s="16">
        <v>0</v>
      </c>
      <c r="L6" s="16">
        <v>0</v>
      </c>
      <c r="M6" s="21">
        <v>0</v>
      </c>
      <c r="N6" s="13">
        <f t="shared" si="0"/>
        <v>0</v>
      </c>
    </row>
    <row r="7" spans="1:14" x14ac:dyDescent="0.25">
      <c r="A7" s="6" t="s">
        <v>49</v>
      </c>
      <c r="B7" s="1" t="s">
        <v>4</v>
      </c>
      <c r="C7" s="32">
        <v>0</v>
      </c>
      <c r="D7" s="16">
        <v>0</v>
      </c>
      <c r="E7" s="16">
        <v>0</v>
      </c>
      <c r="F7" s="16">
        <v>0</v>
      </c>
      <c r="G7" s="17">
        <v>0</v>
      </c>
      <c r="H7" s="18">
        <v>0</v>
      </c>
      <c r="I7" s="16">
        <v>0</v>
      </c>
      <c r="J7" s="20"/>
      <c r="K7" s="16">
        <v>0</v>
      </c>
      <c r="L7" s="16">
        <v>0</v>
      </c>
      <c r="M7" s="21">
        <v>0</v>
      </c>
      <c r="N7" s="13">
        <f t="shared" si="0"/>
        <v>0</v>
      </c>
    </row>
    <row r="8" spans="1:14" x14ac:dyDescent="0.25">
      <c r="A8" s="6" t="s">
        <v>50</v>
      </c>
      <c r="B8" s="1" t="s">
        <v>5</v>
      </c>
      <c r="C8" s="32">
        <v>0</v>
      </c>
      <c r="D8" s="16">
        <v>0</v>
      </c>
      <c r="E8" s="16">
        <v>0</v>
      </c>
      <c r="F8" s="16">
        <v>0</v>
      </c>
      <c r="G8" s="17">
        <v>0</v>
      </c>
      <c r="H8" s="18">
        <v>0</v>
      </c>
      <c r="I8" s="16">
        <v>35.04</v>
      </c>
      <c r="J8" s="20"/>
      <c r="K8" s="16">
        <v>0</v>
      </c>
      <c r="L8" s="16">
        <v>0</v>
      </c>
      <c r="M8" s="21">
        <v>0</v>
      </c>
      <c r="N8" s="13">
        <f t="shared" si="0"/>
        <v>35.04</v>
      </c>
    </row>
    <row r="9" spans="1:14" ht="25.5" x14ac:dyDescent="0.25">
      <c r="A9" s="6" t="s">
        <v>51</v>
      </c>
      <c r="B9" s="1" t="s">
        <v>6</v>
      </c>
      <c r="C9" s="32">
        <v>14</v>
      </c>
      <c r="D9" s="16">
        <v>307</v>
      </c>
      <c r="E9" s="16">
        <v>2605</v>
      </c>
      <c r="F9" s="16">
        <v>0</v>
      </c>
      <c r="G9" s="17">
        <v>2283.39</v>
      </c>
      <c r="H9" s="18">
        <v>107.77399999999989</v>
      </c>
      <c r="I9" s="16">
        <v>727.26400000000001</v>
      </c>
      <c r="J9" s="16">
        <v>598</v>
      </c>
      <c r="K9" s="16">
        <v>32</v>
      </c>
      <c r="L9" s="16">
        <v>592.03800000000001</v>
      </c>
      <c r="M9" s="21">
        <v>22.97</v>
      </c>
      <c r="N9" s="13">
        <f t="shared" si="0"/>
        <v>7289.4359999999988</v>
      </c>
    </row>
    <row r="10" spans="1:14" ht="25.5" x14ac:dyDescent="0.25">
      <c r="A10" s="6" t="s">
        <v>52</v>
      </c>
      <c r="B10" s="1" t="s">
        <v>7</v>
      </c>
      <c r="C10" s="32">
        <v>4251</v>
      </c>
      <c r="D10" s="16">
        <f>D11+D12</f>
        <v>5124</v>
      </c>
      <c r="E10" s="16">
        <v>8507</v>
      </c>
      <c r="F10" s="16">
        <v>554.87100000000009</v>
      </c>
      <c r="G10" s="17">
        <v>6185.11</v>
      </c>
      <c r="H10" s="18">
        <v>5351.86492</v>
      </c>
      <c r="I10" s="16">
        <f>I11+I12</f>
        <v>7249.2503299892614</v>
      </c>
      <c r="J10" s="16">
        <f t="shared" ref="J10" si="1">SUM(J11:J12)</f>
        <v>1313</v>
      </c>
      <c r="K10" s="16">
        <f>K11+K12</f>
        <v>1841</v>
      </c>
      <c r="L10" s="16">
        <v>3349</v>
      </c>
      <c r="M10" s="21">
        <f>SUM(M11:M12)</f>
        <v>2504.0099999999984</v>
      </c>
      <c r="N10" s="13">
        <f t="shared" si="0"/>
        <v>46230.106249989258</v>
      </c>
    </row>
    <row r="11" spans="1:14" x14ac:dyDescent="0.25">
      <c r="A11" s="6" t="s">
        <v>53</v>
      </c>
      <c r="B11" s="1" t="s">
        <v>8</v>
      </c>
      <c r="C11" s="32">
        <v>2401</v>
      </c>
      <c r="D11" s="16">
        <v>1288</v>
      </c>
      <c r="E11" s="16">
        <v>7214</v>
      </c>
      <c r="F11" s="16">
        <v>414.05900000000003</v>
      </c>
      <c r="G11" s="17">
        <v>1526.89</v>
      </c>
      <c r="H11" s="16">
        <v>1855.2808799999984</v>
      </c>
      <c r="I11" s="16">
        <v>773.28241969991564</v>
      </c>
      <c r="J11" s="16">
        <v>578</v>
      </c>
      <c r="K11" s="28">
        <v>327</v>
      </c>
      <c r="L11" s="16">
        <v>1090</v>
      </c>
      <c r="M11" s="21">
        <v>348.5</v>
      </c>
      <c r="N11" s="13">
        <f t="shared" si="0"/>
        <v>17816.012299699913</v>
      </c>
    </row>
    <row r="12" spans="1:14" x14ac:dyDescent="0.25">
      <c r="A12" s="6" t="s">
        <v>54</v>
      </c>
      <c r="B12" s="1" t="s">
        <v>9</v>
      </c>
      <c r="C12" s="32">
        <v>1850</v>
      </c>
      <c r="D12" s="16">
        <v>3836</v>
      </c>
      <c r="E12" s="16">
        <v>1293</v>
      </c>
      <c r="F12" s="16">
        <v>140.81200000000001</v>
      </c>
      <c r="G12" s="17">
        <v>4658.22</v>
      </c>
      <c r="H12" s="16">
        <v>3496.5840399999943</v>
      </c>
      <c r="I12" s="16">
        <v>6475.967910289346</v>
      </c>
      <c r="J12" s="16">
        <v>735</v>
      </c>
      <c r="K12" s="28">
        <v>1514</v>
      </c>
      <c r="L12" s="16">
        <v>2259</v>
      </c>
      <c r="M12" s="21">
        <v>2155.5099999999984</v>
      </c>
      <c r="N12" s="13">
        <f t="shared" si="0"/>
        <v>28414.093950289338</v>
      </c>
    </row>
    <row r="13" spans="1:14" x14ac:dyDescent="0.25">
      <c r="A13" s="6" t="s">
        <v>55</v>
      </c>
      <c r="B13" s="1" t="s">
        <v>10</v>
      </c>
      <c r="C13" s="32">
        <v>1642</v>
      </c>
      <c r="D13" s="16">
        <f>D14+D15</f>
        <v>5866</v>
      </c>
      <c r="E13" s="16">
        <v>25653</v>
      </c>
      <c r="F13" s="16">
        <v>121.756</v>
      </c>
      <c r="G13" s="17">
        <v>11800.41</v>
      </c>
      <c r="H13" s="18">
        <v>5399.8053499999951</v>
      </c>
      <c r="I13" s="16">
        <f>I14+I15</f>
        <v>10938.248670010737</v>
      </c>
      <c r="J13" s="16">
        <f t="shared" ref="J13" si="2">SUM(J14:J15)</f>
        <v>1508</v>
      </c>
      <c r="K13" s="16">
        <f>K14+K15</f>
        <v>9891</v>
      </c>
      <c r="L13" s="16">
        <v>522.96199999999999</v>
      </c>
      <c r="M13" s="21">
        <f>SUM(M14:M15)</f>
        <v>550.76</v>
      </c>
      <c r="N13" s="13">
        <f t="shared" si="0"/>
        <v>73893.942020010727</v>
      </c>
    </row>
    <row r="14" spans="1:14" x14ac:dyDescent="0.25">
      <c r="A14" s="6" t="s">
        <v>53</v>
      </c>
      <c r="B14" s="1" t="s">
        <v>11</v>
      </c>
      <c r="C14" s="32">
        <v>595</v>
      </c>
      <c r="D14" s="16">
        <v>2026</v>
      </c>
      <c r="E14" s="16">
        <v>24361</v>
      </c>
      <c r="F14" s="16">
        <v>104.24</v>
      </c>
      <c r="G14" s="17">
        <v>2629.23</v>
      </c>
      <c r="H14" s="16">
        <v>2129.0228399999978</v>
      </c>
      <c r="I14" s="16">
        <v>2677.7465803000841</v>
      </c>
      <c r="J14" s="16">
        <v>247</v>
      </c>
      <c r="K14" s="28">
        <v>546</v>
      </c>
      <c r="L14" s="16">
        <v>168</v>
      </c>
      <c r="M14" s="21">
        <v>329.97</v>
      </c>
      <c r="N14" s="13">
        <f t="shared" si="0"/>
        <v>35813.209420300082</v>
      </c>
    </row>
    <row r="15" spans="1:14" x14ac:dyDescent="0.25">
      <c r="A15" s="6" t="s">
        <v>54</v>
      </c>
      <c r="B15" s="1" t="s">
        <v>12</v>
      </c>
      <c r="C15" s="32">
        <v>1047</v>
      </c>
      <c r="D15" s="16">
        <v>3840</v>
      </c>
      <c r="E15" s="16">
        <v>1292</v>
      </c>
      <c r="F15" s="16">
        <v>17.515999999999998</v>
      </c>
      <c r="G15" s="17">
        <v>9171.18</v>
      </c>
      <c r="H15" s="16">
        <v>3270.7825099999964</v>
      </c>
      <c r="I15" s="16">
        <v>8260.5020897106533</v>
      </c>
      <c r="J15" s="16">
        <v>1261</v>
      </c>
      <c r="K15" s="28">
        <v>9345</v>
      </c>
      <c r="L15" s="16">
        <v>354.96199999999999</v>
      </c>
      <c r="M15" s="21">
        <v>220.79</v>
      </c>
      <c r="N15" s="13">
        <f t="shared" si="0"/>
        <v>38080.732599710653</v>
      </c>
    </row>
    <row r="16" spans="1:14" x14ac:dyDescent="0.25">
      <c r="A16" s="6" t="s">
        <v>56</v>
      </c>
      <c r="B16" s="1" t="s">
        <v>13</v>
      </c>
      <c r="C16" s="32">
        <v>5893</v>
      </c>
      <c r="D16" s="16">
        <f>D17+D18</f>
        <v>10990</v>
      </c>
      <c r="E16" s="16">
        <v>34160</v>
      </c>
      <c r="F16" s="16">
        <v>676.62700000000007</v>
      </c>
      <c r="G16" s="17">
        <v>17985.509999999998</v>
      </c>
      <c r="H16" s="18">
        <v>10751.670269999973</v>
      </c>
      <c r="I16" s="16">
        <f t="shared" ref="I16" si="3">I17+I18</f>
        <v>18187.499</v>
      </c>
      <c r="J16" s="16">
        <f t="shared" ref="J16" si="4">SUM(J17:J18)</f>
        <v>2821</v>
      </c>
      <c r="K16" s="16">
        <f>K17+K18</f>
        <v>11732</v>
      </c>
      <c r="L16" s="16">
        <v>3871.962</v>
      </c>
      <c r="M16" s="21">
        <f>SUM(M17:M18)</f>
        <v>3054.7699999999986</v>
      </c>
      <c r="N16" s="13">
        <f t="shared" si="0"/>
        <v>120124.03826999998</v>
      </c>
    </row>
    <row r="17" spans="1:14" x14ac:dyDescent="0.25">
      <c r="A17" s="6" t="s">
        <v>53</v>
      </c>
      <c r="B17" s="1" t="s">
        <v>14</v>
      </c>
      <c r="C17" s="32">
        <v>2996</v>
      </c>
      <c r="D17" s="16">
        <f>D11+D14</f>
        <v>3314</v>
      </c>
      <c r="E17" s="16">
        <v>31575</v>
      </c>
      <c r="F17" s="16">
        <v>518.29899999999998</v>
      </c>
      <c r="G17" s="17">
        <v>4156.12</v>
      </c>
      <c r="H17" s="16">
        <v>3984.3037200000108</v>
      </c>
      <c r="I17" s="16">
        <f t="shared" ref="I17:K18" si="5">I11+I14</f>
        <v>3451.0289999999995</v>
      </c>
      <c r="J17" s="16">
        <f t="shared" si="5"/>
        <v>825</v>
      </c>
      <c r="K17" s="29">
        <f t="shared" si="5"/>
        <v>873</v>
      </c>
      <c r="L17" s="16">
        <v>1258</v>
      </c>
      <c r="M17" s="21">
        <f>M11+M14</f>
        <v>678.47</v>
      </c>
      <c r="N17" s="13">
        <f t="shared" si="0"/>
        <v>53629.221720000016</v>
      </c>
    </row>
    <row r="18" spans="1:14" x14ac:dyDescent="0.25">
      <c r="A18" s="6" t="s">
        <v>54</v>
      </c>
      <c r="B18" s="1" t="s">
        <v>15</v>
      </c>
      <c r="C18" s="32">
        <v>2897</v>
      </c>
      <c r="D18" s="16">
        <f>D12+D15</f>
        <v>7676</v>
      </c>
      <c r="E18" s="16">
        <v>2585</v>
      </c>
      <c r="F18" s="16">
        <v>158.328</v>
      </c>
      <c r="G18" s="17">
        <v>13829.39</v>
      </c>
      <c r="H18" s="16">
        <v>6767.3665499999879</v>
      </c>
      <c r="I18" s="16">
        <f t="shared" si="5"/>
        <v>14736.47</v>
      </c>
      <c r="J18" s="16">
        <f t="shared" si="5"/>
        <v>1996</v>
      </c>
      <c r="K18" s="29">
        <f t="shared" si="5"/>
        <v>10859</v>
      </c>
      <c r="L18" s="16">
        <v>2613.962</v>
      </c>
      <c r="M18" s="21">
        <f>M12+M15</f>
        <v>2376.2999999999984</v>
      </c>
      <c r="N18" s="13">
        <f t="shared" si="0"/>
        <v>66494.816549999989</v>
      </c>
    </row>
    <row r="19" spans="1:14" x14ac:dyDescent="0.25">
      <c r="A19" s="6" t="s">
        <v>57</v>
      </c>
      <c r="B19" s="1" t="s">
        <v>16</v>
      </c>
      <c r="C19" s="32">
        <v>38787</v>
      </c>
      <c r="D19" s="16">
        <f>D20+D24+D25</f>
        <v>36381</v>
      </c>
      <c r="E19" s="16">
        <v>44596</v>
      </c>
      <c r="F19" s="16">
        <v>26690.714</v>
      </c>
      <c r="G19" s="17">
        <v>23689.91</v>
      </c>
      <c r="H19" s="18">
        <f t="shared" ref="H19:I19" si="6">H20+H24+H25</f>
        <v>40110.008000000002</v>
      </c>
      <c r="I19" s="16">
        <f t="shared" si="6"/>
        <v>51419.545000000006</v>
      </c>
      <c r="J19" s="16">
        <f t="shared" ref="J19" si="7">SUM(J20,J24:J25)</f>
        <v>55987</v>
      </c>
      <c r="K19" s="16">
        <f>SUM(K21:K25)</f>
        <v>56789</v>
      </c>
      <c r="L19" s="16">
        <v>42467</v>
      </c>
      <c r="M19" s="21">
        <f>M20+M24+M25</f>
        <v>30098.19</v>
      </c>
      <c r="N19" s="13">
        <f t="shared" si="0"/>
        <v>447015.36700000003</v>
      </c>
    </row>
    <row r="20" spans="1:14" x14ac:dyDescent="0.25">
      <c r="A20" s="6" t="s">
        <v>58</v>
      </c>
      <c r="B20" s="1" t="s">
        <v>17</v>
      </c>
      <c r="C20" s="32">
        <v>38160</v>
      </c>
      <c r="D20" s="16">
        <f>SUM(D21:D23)</f>
        <v>35403</v>
      </c>
      <c r="E20" s="16">
        <v>43737</v>
      </c>
      <c r="F20" s="16">
        <v>26690.714</v>
      </c>
      <c r="G20" s="17">
        <v>22407.829999999998</v>
      </c>
      <c r="H20" s="18">
        <f>H21+H22+H23</f>
        <v>38214.800999999999</v>
      </c>
      <c r="I20" s="16">
        <f t="shared" ref="I20" si="8">I21+I22+I23</f>
        <v>48958.594000000005</v>
      </c>
      <c r="J20" s="16">
        <f t="shared" ref="J20" si="9">SUM(J21:J23)</f>
        <v>55665</v>
      </c>
      <c r="K20" s="16">
        <f>K21+K22+K23</f>
        <v>56306</v>
      </c>
      <c r="L20" s="16">
        <v>41404</v>
      </c>
      <c r="M20" s="21">
        <f>SUM(M21:M23)</f>
        <v>29292.39</v>
      </c>
      <c r="N20" s="13">
        <f t="shared" si="0"/>
        <v>436239.32900000003</v>
      </c>
    </row>
    <row r="21" spans="1:14" x14ac:dyDescent="0.25">
      <c r="A21" s="6" t="s">
        <v>59</v>
      </c>
      <c r="B21" s="1" t="s">
        <v>18</v>
      </c>
      <c r="C21" s="32">
        <v>29550</v>
      </c>
      <c r="D21" s="16">
        <v>27073</v>
      </c>
      <c r="E21" s="16">
        <v>25572</v>
      </c>
      <c r="F21" s="16">
        <v>21777.677</v>
      </c>
      <c r="G21" s="17">
        <v>16629.53</v>
      </c>
      <c r="H21" s="16">
        <v>27856.021999999997</v>
      </c>
      <c r="I21" s="16">
        <v>35647.591</v>
      </c>
      <c r="J21" s="16">
        <v>43392</v>
      </c>
      <c r="K21" s="28">
        <v>45131</v>
      </c>
      <c r="L21" s="16">
        <v>31309</v>
      </c>
      <c r="M21" s="21">
        <v>21992.25</v>
      </c>
      <c r="N21" s="13">
        <f t="shared" si="0"/>
        <v>325930.07</v>
      </c>
    </row>
    <row r="22" spans="1:14" x14ac:dyDescent="0.25">
      <c r="A22" s="6" t="s">
        <v>60</v>
      </c>
      <c r="B22" s="1" t="s">
        <v>19</v>
      </c>
      <c r="C22" s="32">
        <v>8592</v>
      </c>
      <c r="D22" s="16">
        <v>8193</v>
      </c>
      <c r="E22" s="16">
        <v>7905</v>
      </c>
      <c r="F22" s="16">
        <v>4913.0370000000003</v>
      </c>
      <c r="G22" s="17">
        <v>4623.96</v>
      </c>
      <c r="H22" s="16">
        <v>9360.0270000000019</v>
      </c>
      <c r="I22" s="16">
        <v>13168.323</v>
      </c>
      <c r="J22" s="16">
        <v>12071</v>
      </c>
      <c r="K22" s="28">
        <v>11026</v>
      </c>
      <c r="L22" s="16">
        <v>10016</v>
      </c>
      <c r="M22" s="21">
        <v>7121.1699999999983</v>
      </c>
      <c r="N22" s="13">
        <f t="shared" si="0"/>
        <v>96989.517000000007</v>
      </c>
    </row>
    <row r="23" spans="1:14" x14ac:dyDescent="0.25">
      <c r="A23" s="33" t="s">
        <v>61</v>
      </c>
      <c r="B23" s="1" t="s">
        <v>20</v>
      </c>
      <c r="C23" s="32">
        <v>18</v>
      </c>
      <c r="D23" s="16">
        <v>137</v>
      </c>
      <c r="E23" s="16">
        <v>10260</v>
      </c>
      <c r="F23" s="16">
        <v>0</v>
      </c>
      <c r="G23" s="17">
        <v>1154.3399999999999</v>
      </c>
      <c r="H23" s="16">
        <v>998.75200000000041</v>
      </c>
      <c r="I23" s="16">
        <v>142.68</v>
      </c>
      <c r="J23" s="16">
        <v>202</v>
      </c>
      <c r="K23" s="28">
        <v>149</v>
      </c>
      <c r="L23" s="16">
        <v>79</v>
      </c>
      <c r="M23" s="21">
        <v>178.97000000000003</v>
      </c>
      <c r="N23" s="13">
        <f t="shared" si="0"/>
        <v>13319.742</v>
      </c>
    </row>
    <row r="24" spans="1:14" x14ac:dyDescent="0.25">
      <c r="A24" s="6" t="s">
        <v>62</v>
      </c>
      <c r="B24" s="1" t="s">
        <v>21</v>
      </c>
      <c r="C24" s="32">
        <v>627</v>
      </c>
      <c r="D24" s="20">
        <v>978</v>
      </c>
      <c r="E24" s="16">
        <v>859</v>
      </c>
      <c r="F24" s="16">
        <v>0</v>
      </c>
      <c r="G24" s="17">
        <v>1282.08</v>
      </c>
      <c r="H24" s="16">
        <v>1895.2070000000003</v>
      </c>
      <c r="I24" s="16">
        <v>2460.951</v>
      </c>
      <c r="J24" s="16">
        <v>322</v>
      </c>
      <c r="K24" s="28">
        <v>483</v>
      </c>
      <c r="L24" s="16">
        <v>1063</v>
      </c>
      <c r="M24" s="21">
        <v>805.8</v>
      </c>
      <c r="N24" s="13">
        <f t="shared" si="0"/>
        <v>10776.038</v>
      </c>
    </row>
    <row r="25" spans="1:14" x14ac:dyDescent="0.25">
      <c r="A25" s="6" t="s">
        <v>63</v>
      </c>
      <c r="B25" s="1" t="s">
        <v>22</v>
      </c>
      <c r="C25" s="32">
        <v>0</v>
      </c>
      <c r="D25" s="16">
        <v>0</v>
      </c>
      <c r="E25" s="16">
        <v>0</v>
      </c>
      <c r="F25" s="16">
        <v>0</v>
      </c>
      <c r="G25" s="17">
        <v>0</v>
      </c>
      <c r="H25" s="16">
        <v>0</v>
      </c>
      <c r="I25" s="16">
        <v>0</v>
      </c>
      <c r="J25" s="20"/>
      <c r="K25" s="28">
        <v>0</v>
      </c>
      <c r="L25" s="16">
        <v>0</v>
      </c>
      <c r="M25" s="21">
        <v>0</v>
      </c>
      <c r="N25" s="13">
        <f t="shared" si="0"/>
        <v>0</v>
      </c>
    </row>
    <row r="26" spans="1:14" ht="25.5" x14ac:dyDescent="0.25">
      <c r="A26" s="6" t="s">
        <v>64</v>
      </c>
      <c r="B26" s="1" t="s">
        <v>23</v>
      </c>
      <c r="C26" s="32">
        <v>0</v>
      </c>
      <c r="D26" s="16">
        <v>0</v>
      </c>
      <c r="E26" s="16">
        <v>0</v>
      </c>
      <c r="F26" s="16">
        <v>0</v>
      </c>
      <c r="G26" s="17">
        <v>0</v>
      </c>
      <c r="H26" s="18">
        <v>0</v>
      </c>
      <c r="I26" s="16">
        <v>14.76</v>
      </c>
      <c r="J26" s="20"/>
      <c r="K26" s="16">
        <v>201</v>
      </c>
      <c r="L26" s="16">
        <v>0</v>
      </c>
      <c r="M26" s="21">
        <v>0</v>
      </c>
      <c r="N26" s="13">
        <f t="shared" si="0"/>
        <v>215.76</v>
      </c>
    </row>
    <row r="27" spans="1:14" ht="25.5" x14ac:dyDescent="0.25">
      <c r="A27" s="6" t="s">
        <v>65</v>
      </c>
      <c r="B27" s="1" t="s">
        <v>24</v>
      </c>
      <c r="C27" s="32">
        <v>6</v>
      </c>
      <c r="D27" s="16">
        <v>10</v>
      </c>
      <c r="E27" s="16">
        <v>0</v>
      </c>
      <c r="F27" s="16">
        <v>0</v>
      </c>
      <c r="G27" s="17">
        <v>10.41</v>
      </c>
      <c r="H27" s="18">
        <v>10.95799999999997</v>
      </c>
      <c r="I27" s="16">
        <v>34.5</v>
      </c>
      <c r="J27" s="16">
        <v>5</v>
      </c>
      <c r="K27" s="16">
        <v>1</v>
      </c>
      <c r="L27" s="16">
        <v>22</v>
      </c>
      <c r="M27" s="21">
        <v>2.21</v>
      </c>
      <c r="N27" s="13">
        <f t="shared" si="0"/>
        <v>102.07799999999996</v>
      </c>
    </row>
    <row r="28" spans="1:14" ht="25.5" x14ac:dyDescent="0.25">
      <c r="A28" s="6" t="s">
        <v>66</v>
      </c>
      <c r="B28" s="1" t="s">
        <v>25</v>
      </c>
      <c r="C28" s="32">
        <v>758</v>
      </c>
      <c r="D28" s="16">
        <v>1979</v>
      </c>
      <c r="E28" s="16">
        <v>1243</v>
      </c>
      <c r="F28" s="16">
        <v>61.383000000000003</v>
      </c>
      <c r="G28" s="17">
        <v>862.3</v>
      </c>
      <c r="H28" s="18">
        <v>758.56772000000092</v>
      </c>
      <c r="I28" s="16">
        <v>2070.0949999999998</v>
      </c>
      <c r="J28" s="16">
        <v>1137</v>
      </c>
      <c r="K28" s="16">
        <v>695</v>
      </c>
      <c r="L28" s="16">
        <v>1303.4110000000001</v>
      </c>
      <c r="M28" s="21">
        <v>566.98999999999978</v>
      </c>
      <c r="N28" s="13">
        <f t="shared" si="0"/>
        <v>11434.746720000001</v>
      </c>
    </row>
    <row r="29" spans="1:14" x14ac:dyDescent="0.25">
      <c r="A29" s="6" t="s">
        <v>67</v>
      </c>
      <c r="B29" s="1" t="s">
        <v>26</v>
      </c>
      <c r="C29" s="32">
        <v>252</v>
      </c>
      <c r="D29" s="16">
        <v>0</v>
      </c>
      <c r="E29" s="16">
        <v>18</v>
      </c>
      <c r="F29" s="16">
        <v>0</v>
      </c>
      <c r="G29" s="17">
        <v>184.3</v>
      </c>
      <c r="H29" s="18">
        <v>133.94399999999951</v>
      </c>
      <c r="I29" s="16">
        <v>3330.5340000000001</v>
      </c>
      <c r="J29" s="20"/>
      <c r="K29" s="16">
        <v>0</v>
      </c>
      <c r="L29" s="16">
        <v>0</v>
      </c>
      <c r="M29" s="21">
        <v>0</v>
      </c>
      <c r="N29" s="13">
        <f t="shared" si="0"/>
        <v>3918.7779999999993</v>
      </c>
    </row>
    <row r="30" spans="1:14" x14ac:dyDescent="0.25">
      <c r="A30" s="6" t="s">
        <v>68</v>
      </c>
      <c r="B30" s="1" t="s">
        <v>27</v>
      </c>
      <c r="C30" s="32">
        <v>0</v>
      </c>
      <c r="D30" s="16">
        <v>0</v>
      </c>
      <c r="E30" s="16">
        <v>0</v>
      </c>
      <c r="F30" s="16">
        <v>0</v>
      </c>
      <c r="G30" s="17">
        <v>0</v>
      </c>
      <c r="H30" s="18">
        <v>0</v>
      </c>
      <c r="I30" s="16">
        <v>63.6</v>
      </c>
      <c r="J30" s="20"/>
      <c r="K30" s="16">
        <v>0</v>
      </c>
      <c r="L30" s="16">
        <v>0</v>
      </c>
      <c r="M30" s="21">
        <v>0</v>
      </c>
      <c r="N30" s="13">
        <f t="shared" si="0"/>
        <v>63.6</v>
      </c>
    </row>
    <row r="31" spans="1:14" x14ac:dyDescent="0.25">
      <c r="A31" s="6" t="s">
        <v>69</v>
      </c>
      <c r="B31" s="1" t="s">
        <v>28</v>
      </c>
      <c r="C31" s="32">
        <v>28</v>
      </c>
      <c r="D31" s="16">
        <v>12</v>
      </c>
      <c r="E31" s="16">
        <v>0</v>
      </c>
      <c r="F31" s="16">
        <v>0</v>
      </c>
      <c r="G31" s="17">
        <v>26.32</v>
      </c>
      <c r="H31" s="18">
        <v>23.673000000000229</v>
      </c>
      <c r="I31" s="16">
        <v>1653.4369999999999</v>
      </c>
      <c r="J31" s="20"/>
      <c r="K31" s="16">
        <v>0</v>
      </c>
      <c r="L31" s="16">
        <v>0</v>
      </c>
      <c r="M31" s="21">
        <v>0.61</v>
      </c>
      <c r="N31" s="13">
        <f t="shared" si="0"/>
        <v>1744.04</v>
      </c>
    </row>
    <row r="32" spans="1:14" x14ac:dyDescent="0.25">
      <c r="A32" s="6" t="s">
        <v>70</v>
      </c>
      <c r="B32" s="1" t="s">
        <v>29</v>
      </c>
      <c r="C32" s="32">
        <v>1</v>
      </c>
      <c r="D32" s="16">
        <v>0</v>
      </c>
      <c r="E32" s="16">
        <v>0</v>
      </c>
      <c r="F32" s="16">
        <v>0</v>
      </c>
      <c r="G32" s="17">
        <v>0</v>
      </c>
      <c r="H32" s="18">
        <v>0</v>
      </c>
      <c r="I32" s="16"/>
      <c r="J32" s="20"/>
      <c r="K32" s="16">
        <v>0</v>
      </c>
      <c r="L32" s="16">
        <v>0</v>
      </c>
      <c r="M32" s="21">
        <v>0</v>
      </c>
      <c r="N32" s="13">
        <f t="shared" si="0"/>
        <v>1</v>
      </c>
    </row>
    <row r="33" spans="1:14" x14ac:dyDescent="0.25">
      <c r="A33" s="6" t="s">
        <v>71</v>
      </c>
      <c r="B33" s="1" t="s">
        <v>30</v>
      </c>
      <c r="C33" s="32">
        <v>1946</v>
      </c>
      <c r="D33" s="16">
        <v>4430</v>
      </c>
      <c r="E33" s="16">
        <v>693</v>
      </c>
      <c r="F33" s="16">
        <v>340.16199999999998</v>
      </c>
      <c r="G33" s="17">
        <v>843.03</v>
      </c>
      <c r="H33" s="18">
        <v>5225.7030000000013</v>
      </c>
      <c r="I33" s="16">
        <v>6642.6540000000005</v>
      </c>
      <c r="J33" s="16">
        <v>1175</v>
      </c>
      <c r="K33" s="16">
        <v>998</v>
      </c>
      <c r="L33" s="16">
        <v>1765.2539999999999</v>
      </c>
      <c r="M33" s="21">
        <v>1042.7399999999989</v>
      </c>
      <c r="N33" s="13">
        <f t="shared" si="0"/>
        <v>25101.543000000001</v>
      </c>
    </row>
    <row r="34" spans="1:14" x14ac:dyDescent="0.25">
      <c r="A34" s="7" t="s">
        <v>72</v>
      </c>
      <c r="B34" s="8" t="s">
        <v>31</v>
      </c>
      <c r="C34" s="32">
        <v>62290</v>
      </c>
      <c r="D34" s="26">
        <f>D3+D4+D5+D6+D7+D8+D9+D16+D19+D26+D27+D28+D29+D30+D31+D32+D33</f>
        <v>75572</v>
      </c>
      <c r="E34" s="16">
        <v>90313</v>
      </c>
      <c r="F34" s="16">
        <v>29313.728000000003</v>
      </c>
      <c r="G34" s="31">
        <v>69434.47</v>
      </c>
      <c r="H34" s="18">
        <v>80175.971990000107</v>
      </c>
      <c r="I34" s="16">
        <f>I3+I5+I4+I6+I7+I8+I9+I16+I19+I26+I27+I28+I29+I30+I32+I31+I33</f>
        <v>119858.94800000002</v>
      </c>
      <c r="J34" s="19">
        <f>SUM(J3:J10,J13,J19,J26:J33)</f>
        <v>71118</v>
      </c>
      <c r="K34" s="19">
        <f>SUM(K3:K10)+K13+K19+SUM(K26:K33)</f>
        <v>80091</v>
      </c>
      <c r="L34" s="16">
        <v>62298.665000000001</v>
      </c>
      <c r="M34" s="22">
        <f>SUM(M3:M9)+M16+M19+SUM(M26:M33)</f>
        <v>46724.159999999989</v>
      </c>
      <c r="N34" s="9">
        <f t="shared" si="0"/>
        <v>787189.94299000013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Normal="10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74</v>
      </c>
    </row>
    <row r="2" spans="1:14" s="3" customFormat="1" ht="30" x14ac:dyDescent="0.25">
      <c r="A2" s="4"/>
      <c r="B2" s="5"/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1" t="s">
        <v>41</v>
      </c>
      <c r="L2" s="11" t="s">
        <v>42</v>
      </c>
      <c r="M2" s="11" t="s">
        <v>43</v>
      </c>
      <c r="N2" s="12" t="s">
        <v>44</v>
      </c>
    </row>
    <row r="3" spans="1:14" x14ac:dyDescent="0.25">
      <c r="A3" s="6" t="s">
        <v>45</v>
      </c>
      <c r="B3" s="1" t="s">
        <v>0</v>
      </c>
      <c r="C3" s="25">
        <v>3081</v>
      </c>
      <c r="D3" s="16">
        <v>2278</v>
      </c>
      <c r="E3" s="16">
        <v>224</v>
      </c>
      <c r="F3" s="16">
        <v>930.29899999999998</v>
      </c>
      <c r="G3" s="17">
        <v>3136.53</v>
      </c>
      <c r="H3" s="16">
        <v>1430.3330000000001</v>
      </c>
      <c r="I3" s="16">
        <v>3631.3890000000001</v>
      </c>
      <c r="J3" s="16">
        <v>1188</v>
      </c>
      <c r="K3" s="16">
        <v>2735</v>
      </c>
      <c r="L3" s="16">
        <v>773</v>
      </c>
      <c r="M3" s="21">
        <v>1520.6599999999999</v>
      </c>
      <c r="N3" s="13">
        <f>SUM(C3:M3)</f>
        <v>20928.210999999999</v>
      </c>
    </row>
    <row r="4" spans="1:14" x14ac:dyDescent="0.25">
      <c r="A4" s="6" t="s">
        <v>46</v>
      </c>
      <c r="B4" s="1" t="s">
        <v>1</v>
      </c>
      <c r="C4" s="25">
        <v>6468</v>
      </c>
      <c r="D4" s="16">
        <v>6790</v>
      </c>
      <c r="E4" s="16">
        <v>1329</v>
      </c>
      <c r="F4" s="16">
        <v>0</v>
      </c>
      <c r="G4" s="17">
        <v>4603.76</v>
      </c>
      <c r="H4" s="16">
        <v>8112.9180000000015</v>
      </c>
      <c r="I4" s="16">
        <v>6270.8959999999997</v>
      </c>
      <c r="J4" s="16">
        <v>1985</v>
      </c>
      <c r="K4" s="16">
        <v>774</v>
      </c>
      <c r="L4" s="16">
        <v>0</v>
      </c>
      <c r="M4" s="21">
        <v>3375.369999999999</v>
      </c>
      <c r="N4" s="13">
        <f t="shared" ref="N4:N34" si="0">SUM(C4:M4)</f>
        <v>39708.944000000003</v>
      </c>
    </row>
    <row r="5" spans="1:14" ht="25.5" x14ac:dyDescent="0.25">
      <c r="A5" s="6" t="s">
        <v>47</v>
      </c>
      <c r="B5" s="1" t="s">
        <v>2</v>
      </c>
      <c r="C5" s="25">
        <v>6279</v>
      </c>
      <c r="D5" s="16">
        <v>7314</v>
      </c>
      <c r="E5" s="16">
        <v>3798</v>
      </c>
      <c r="F5" s="16">
        <v>859.24</v>
      </c>
      <c r="G5" s="17">
        <v>3230.47</v>
      </c>
      <c r="H5" s="16">
        <v>12452.044999999998</v>
      </c>
      <c r="I5" s="16">
        <v>11473.138000000001</v>
      </c>
      <c r="J5" s="16">
        <v>4725</v>
      </c>
      <c r="K5" s="16">
        <v>8940</v>
      </c>
      <c r="L5" s="16">
        <v>6346</v>
      </c>
      <c r="M5" s="21">
        <v>6941.9599999999991</v>
      </c>
      <c r="N5" s="13">
        <f t="shared" si="0"/>
        <v>72358.853000000003</v>
      </c>
    </row>
    <row r="6" spans="1:14" ht="25.5" x14ac:dyDescent="0.25">
      <c r="A6" s="6" t="s">
        <v>48</v>
      </c>
      <c r="B6" s="1" t="s">
        <v>3</v>
      </c>
      <c r="C6" s="25">
        <v>0</v>
      </c>
      <c r="D6" s="16">
        <v>0</v>
      </c>
      <c r="E6" s="16">
        <v>0</v>
      </c>
      <c r="F6" s="16">
        <v>0</v>
      </c>
      <c r="G6" s="17">
        <v>0</v>
      </c>
      <c r="H6" s="16">
        <v>0</v>
      </c>
      <c r="I6" s="16">
        <v>0</v>
      </c>
      <c r="J6" s="16"/>
      <c r="K6" s="16">
        <v>0</v>
      </c>
      <c r="L6" s="16">
        <v>0</v>
      </c>
      <c r="M6" s="21">
        <v>0</v>
      </c>
      <c r="N6" s="13">
        <f t="shared" si="0"/>
        <v>0</v>
      </c>
    </row>
    <row r="7" spans="1:14" x14ac:dyDescent="0.25">
      <c r="A7" s="6" t="s">
        <v>49</v>
      </c>
      <c r="B7" s="1" t="s">
        <v>4</v>
      </c>
      <c r="C7" s="25">
        <v>0</v>
      </c>
      <c r="D7" s="16">
        <v>0</v>
      </c>
      <c r="E7" s="16">
        <v>0</v>
      </c>
      <c r="F7" s="16">
        <v>0</v>
      </c>
      <c r="G7" s="17">
        <v>0</v>
      </c>
      <c r="H7" s="16">
        <v>0</v>
      </c>
      <c r="I7" s="16">
        <v>0</v>
      </c>
      <c r="J7" s="16"/>
      <c r="K7" s="16">
        <v>0</v>
      </c>
      <c r="L7" s="16">
        <v>0</v>
      </c>
      <c r="M7" s="21">
        <v>0</v>
      </c>
      <c r="N7" s="13">
        <f t="shared" si="0"/>
        <v>0</v>
      </c>
    </row>
    <row r="8" spans="1:14" x14ac:dyDescent="0.25">
      <c r="A8" s="6" t="s">
        <v>50</v>
      </c>
      <c r="B8" s="1" t="s">
        <v>5</v>
      </c>
      <c r="C8" s="25">
        <v>0</v>
      </c>
      <c r="D8" s="16">
        <v>0</v>
      </c>
      <c r="E8" s="16">
        <v>0</v>
      </c>
      <c r="F8" s="16">
        <v>0</v>
      </c>
      <c r="G8" s="17">
        <v>0</v>
      </c>
      <c r="H8" s="16">
        <v>0</v>
      </c>
      <c r="I8" s="16">
        <v>0</v>
      </c>
      <c r="J8" s="16"/>
      <c r="K8" s="16">
        <v>0</v>
      </c>
      <c r="L8" s="16">
        <v>0</v>
      </c>
      <c r="M8" s="21">
        <v>0</v>
      </c>
      <c r="N8" s="13">
        <f t="shared" si="0"/>
        <v>0</v>
      </c>
    </row>
    <row r="9" spans="1:14" ht="25.5" x14ac:dyDescent="0.25">
      <c r="A9" s="6" t="s">
        <v>51</v>
      </c>
      <c r="B9" s="1" t="s">
        <v>6</v>
      </c>
      <c r="C9" s="25">
        <v>0</v>
      </c>
      <c r="D9" s="16">
        <v>0</v>
      </c>
      <c r="E9" s="16">
        <v>0</v>
      </c>
      <c r="F9" s="16">
        <v>0</v>
      </c>
      <c r="G9" s="17">
        <v>-0.15</v>
      </c>
      <c r="H9" s="16">
        <v>0</v>
      </c>
      <c r="I9" s="16">
        <v>17.567</v>
      </c>
      <c r="J9" s="16"/>
      <c r="K9" s="16">
        <v>0</v>
      </c>
      <c r="L9" s="16">
        <v>0</v>
      </c>
      <c r="M9" s="21">
        <v>0</v>
      </c>
      <c r="N9" s="13">
        <f t="shared" si="0"/>
        <v>17.417000000000002</v>
      </c>
    </row>
    <row r="10" spans="1:14" ht="25.5" x14ac:dyDescent="0.25">
      <c r="A10" s="6" t="s">
        <v>52</v>
      </c>
      <c r="B10" s="1" t="s">
        <v>7</v>
      </c>
      <c r="C10" s="25">
        <v>2177</v>
      </c>
      <c r="D10" s="16">
        <f>D11+D12</f>
        <v>2408</v>
      </c>
      <c r="E10" s="16">
        <v>9</v>
      </c>
      <c r="F10" s="16">
        <v>70</v>
      </c>
      <c r="G10" s="17">
        <v>20056.439999999999</v>
      </c>
      <c r="H10" s="16">
        <v>4336.7390000000032</v>
      </c>
      <c r="I10" s="16">
        <f t="shared" ref="I10" si="1">I11+I12</f>
        <v>141.904</v>
      </c>
      <c r="J10" s="16">
        <f t="shared" ref="J10" si="2">SUM(J11:J12)</f>
        <v>246</v>
      </c>
      <c r="K10" s="16">
        <f t="shared" ref="K10" si="3">K11+K12</f>
        <v>49</v>
      </c>
      <c r="L10" s="16">
        <v>409</v>
      </c>
      <c r="M10" s="21">
        <f>SUM(M11:M12)</f>
        <v>466.92000000000024</v>
      </c>
      <c r="N10" s="13">
        <f t="shared" si="0"/>
        <v>30370.003000000004</v>
      </c>
    </row>
    <row r="11" spans="1:14" x14ac:dyDescent="0.25">
      <c r="A11" s="6" t="s">
        <v>53</v>
      </c>
      <c r="B11" s="1" t="s">
        <v>8</v>
      </c>
      <c r="C11" s="25">
        <v>0</v>
      </c>
      <c r="D11" s="16">
        <v>1518</v>
      </c>
      <c r="E11" s="16">
        <v>8</v>
      </c>
      <c r="F11" s="16">
        <v>70</v>
      </c>
      <c r="G11" s="17">
        <v>3292.01</v>
      </c>
      <c r="H11" s="16">
        <v>2269.8080000000014</v>
      </c>
      <c r="I11" s="16">
        <v>51.697000000000003</v>
      </c>
      <c r="J11" s="16">
        <v>140</v>
      </c>
      <c r="K11" s="28">
        <v>0</v>
      </c>
      <c r="L11" s="16">
        <v>328</v>
      </c>
      <c r="M11" s="21">
        <v>2.9500000000000028</v>
      </c>
      <c r="N11" s="13">
        <f t="shared" si="0"/>
        <v>7680.4650000000011</v>
      </c>
    </row>
    <row r="12" spans="1:14" x14ac:dyDescent="0.25">
      <c r="A12" s="6" t="s">
        <v>54</v>
      </c>
      <c r="B12" s="1" t="s">
        <v>9</v>
      </c>
      <c r="C12" s="25">
        <v>2177</v>
      </c>
      <c r="D12" s="16">
        <v>890</v>
      </c>
      <c r="E12" s="16">
        <v>1</v>
      </c>
      <c r="F12" s="16">
        <v>0</v>
      </c>
      <c r="G12" s="17">
        <v>16764.43</v>
      </c>
      <c r="H12" s="16">
        <v>2066.9310000000005</v>
      </c>
      <c r="I12" s="16">
        <v>90.206999999999994</v>
      </c>
      <c r="J12" s="16">
        <v>106</v>
      </c>
      <c r="K12" s="28">
        <v>49</v>
      </c>
      <c r="L12" s="16">
        <v>81</v>
      </c>
      <c r="M12" s="21">
        <v>463.97000000000025</v>
      </c>
      <c r="N12" s="13">
        <f t="shared" si="0"/>
        <v>22689.538</v>
      </c>
    </row>
    <row r="13" spans="1:14" x14ac:dyDescent="0.25">
      <c r="A13" s="6" t="s">
        <v>55</v>
      </c>
      <c r="B13" s="1" t="s">
        <v>10</v>
      </c>
      <c r="C13" s="25">
        <v>501</v>
      </c>
      <c r="D13" s="16">
        <f>D14+D15</f>
        <v>1340</v>
      </c>
      <c r="E13" s="16">
        <v>42977</v>
      </c>
      <c r="F13" s="16">
        <v>0</v>
      </c>
      <c r="G13" s="17">
        <v>4988</v>
      </c>
      <c r="H13" s="16">
        <v>4967.5230000000029</v>
      </c>
      <c r="I13" s="16">
        <f>I14+I15</f>
        <v>10358.079</v>
      </c>
      <c r="J13" s="16">
        <f t="shared" ref="J13" si="4">SUM(J14:J15)</f>
        <v>922</v>
      </c>
      <c r="K13" s="16">
        <f t="shared" ref="K13" si="5">K14+K15</f>
        <v>1825</v>
      </c>
      <c r="L13" s="16">
        <v>336</v>
      </c>
      <c r="M13" s="21">
        <f>SUM(M14:M15)</f>
        <v>10667.18</v>
      </c>
      <c r="N13" s="13">
        <f t="shared" si="0"/>
        <v>78881.782000000007</v>
      </c>
    </row>
    <row r="14" spans="1:14" x14ac:dyDescent="0.25">
      <c r="A14" s="6" t="s">
        <v>53</v>
      </c>
      <c r="B14" s="1" t="s">
        <v>11</v>
      </c>
      <c r="C14" s="25">
        <v>297</v>
      </c>
      <c r="D14" s="16">
        <v>74</v>
      </c>
      <c r="E14" s="16">
        <v>37901</v>
      </c>
      <c r="F14" s="16">
        <v>0</v>
      </c>
      <c r="G14" s="17">
        <v>225.32</v>
      </c>
      <c r="H14" s="16">
        <v>4132.760000000002</v>
      </c>
      <c r="I14" s="16">
        <v>4602.4470000000001</v>
      </c>
      <c r="J14" s="16">
        <v>86</v>
      </c>
      <c r="K14" s="28">
        <v>592</v>
      </c>
      <c r="L14" s="16">
        <v>0</v>
      </c>
      <c r="M14" s="21">
        <v>19.380000000000109</v>
      </c>
      <c r="N14" s="13">
        <f t="shared" si="0"/>
        <v>47929.906999999999</v>
      </c>
    </row>
    <row r="15" spans="1:14" x14ac:dyDescent="0.25">
      <c r="A15" s="6" t="s">
        <v>54</v>
      </c>
      <c r="B15" s="1" t="s">
        <v>12</v>
      </c>
      <c r="C15" s="25">
        <v>204</v>
      </c>
      <c r="D15" s="16">
        <v>1266</v>
      </c>
      <c r="E15" s="16">
        <v>5076</v>
      </c>
      <c r="F15" s="16">
        <v>0</v>
      </c>
      <c r="G15" s="17">
        <v>4762.68</v>
      </c>
      <c r="H15" s="16">
        <v>834.76299999999992</v>
      </c>
      <c r="I15" s="16">
        <v>5755.6319999999996</v>
      </c>
      <c r="J15" s="16">
        <v>836</v>
      </c>
      <c r="K15" s="28">
        <v>1233</v>
      </c>
      <c r="L15" s="16">
        <v>336</v>
      </c>
      <c r="M15" s="21">
        <v>10647.8</v>
      </c>
      <c r="N15" s="13">
        <f t="shared" si="0"/>
        <v>30951.874999999996</v>
      </c>
    </row>
    <row r="16" spans="1:14" x14ac:dyDescent="0.25">
      <c r="A16" s="6" t="s">
        <v>56</v>
      </c>
      <c r="B16" s="1" t="s">
        <v>13</v>
      </c>
      <c r="C16" s="25">
        <v>2678</v>
      </c>
      <c r="D16" s="16">
        <f t="shared" ref="D16:D18" si="6">D10+D13</f>
        <v>3748</v>
      </c>
      <c r="E16" s="16">
        <v>42986</v>
      </c>
      <c r="F16" s="16">
        <v>70</v>
      </c>
      <c r="G16" s="17">
        <v>25044.44</v>
      </c>
      <c r="H16" s="16">
        <v>9304.2620000000061</v>
      </c>
      <c r="I16" s="16">
        <f t="shared" ref="I16" si="7">I17+I18</f>
        <v>10499.983</v>
      </c>
      <c r="J16" s="16">
        <f t="shared" ref="J16" si="8">SUM(J17:J18)</f>
        <v>1168</v>
      </c>
      <c r="K16" s="16">
        <f t="shared" ref="K16" si="9">K17+K18</f>
        <v>1874</v>
      </c>
      <c r="L16" s="16">
        <v>745</v>
      </c>
      <c r="M16" s="21">
        <f>SUM(M17:M18)</f>
        <v>11134.1</v>
      </c>
      <c r="N16" s="13">
        <f t="shared" si="0"/>
        <v>109251.785</v>
      </c>
    </row>
    <row r="17" spans="1:14" x14ac:dyDescent="0.25">
      <c r="A17" s="6" t="s">
        <v>53</v>
      </c>
      <c r="B17" s="1" t="s">
        <v>14</v>
      </c>
      <c r="C17" s="25">
        <v>297</v>
      </c>
      <c r="D17" s="16">
        <f t="shared" si="6"/>
        <v>1592</v>
      </c>
      <c r="E17" s="16">
        <v>37909</v>
      </c>
      <c r="F17" s="16">
        <v>70</v>
      </c>
      <c r="G17" s="17">
        <v>3517.33</v>
      </c>
      <c r="H17" s="16">
        <v>6402.5680000000002</v>
      </c>
      <c r="I17" s="16">
        <f t="shared" ref="I17:I18" si="10">I11+I14</f>
        <v>4654.1440000000002</v>
      </c>
      <c r="J17" s="16">
        <f t="shared" ref="J17:K18" si="11">J11+J14</f>
        <v>226</v>
      </c>
      <c r="K17" s="29">
        <f t="shared" si="11"/>
        <v>592</v>
      </c>
      <c r="L17" s="16">
        <v>328</v>
      </c>
      <c r="M17" s="21">
        <f>M11+M14</f>
        <v>22.330000000000112</v>
      </c>
      <c r="N17" s="13">
        <f t="shared" si="0"/>
        <v>55610.372000000003</v>
      </c>
    </row>
    <row r="18" spans="1:14" x14ac:dyDescent="0.25">
      <c r="A18" s="6" t="s">
        <v>54</v>
      </c>
      <c r="B18" s="1" t="s">
        <v>15</v>
      </c>
      <c r="C18" s="25">
        <v>2381</v>
      </c>
      <c r="D18" s="16">
        <f t="shared" si="6"/>
        <v>2156</v>
      </c>
      <c r="E18" s="16">
        <v>5077</v>
      </c>
      <c r="F18" s="16">
        <v>0</v>
      </c>
      <c r="G18" s="17">
        <v>21527.11</v>
      </c>
      <c r="H18" s="16">
        <v>2901.6939999999995</v>
      </c>
      <c r="I18" s="16">
        <f t="shared" si="10"/>
        <v>5845.8389999999999</v>
      </c>
      <c r="J18" s="16">
        <f t="shared" si="11"/>
        <v>942</v>
      </c>
      <c r="K18" s="29">
        <f t="shared" si="11"/>
        <v>1282</v>
      </c>
      <c r="L18" s="16">
        <v>417</v>
      </c>
      <c r="M18" s="21">
        <f>M12+M15</f>
        <v>11111.77</v>
      </c>
      <c r="N18" s="13">
        <f t="shared" si="0"/>
        <v>53641.413</v>
      </c>
    </row>
    <row r="19" spans="1:14" x14ac:dyDescent="0.25">
      <c r="A19" s="6" t="s">
        <v>57</v>
      </c>
      <c r="B19" s="1" t="s">
        <v>16</v>
      </c>
      <c r="C19" s="25">
        <v>10094</v>
      </c>
      <c r="D19" s="16">
        <f>D20+D25+D24</f>
        <v>11380</v>
      </c>
      <c r="E19" s="16">
        <v>6277</v>
      </c>
      <c r="F19" s="16">
        <v>9260.2121400000105</v>
      </c>
      <c r="G19" s="17">
        <v>9236.91</v>
      </c>
      <c r="H19" s="18">
        <f>H20+H24+H25</f>
        <v>24886.30417000001</v>
      </c>
      <c r="I19" s="16">
        <f t="shared" ref="I19" si="12">I20+I24+I25</f>
        <v>19504.97741</v>
      </c>
      <c r="J19" s="16">
        <f t="shared" ref="J19" si="13">SUM(J20,J24:J25)</f>
        <v>32796</v>
      </c>
      <c r="K19" s="16">
        <f t="shared" ref="K19" si="14">SUM(K21:K25)</f>
        <v>42598</v>
      </c>
      <c r="L19" s="16">
        <v>11939</v>
      </c>
      <c r="M19" s="21">
        <f>M20+M24+M25</f>
        <v>7854.4399999999932</v>
      </c>
      <c r="N19" s="13">
        <f t="shared" si="0"/>
        <v>185826.84372</v>
      </c>
    </row>
    <row r="20" spans="1:14" x14ac:dyDescent="0.25">
      <c r="A20" s="6" t="s">
        <v>58</v>
      </c>
      <c r="B20" s="1" t="s">
        <v>17</v>
      </c>
      <c r="C20" s="25">
        <v>9894</v>
      </c>
      <c r="D20" s="16">
        <f>D21+D22+D23</f>
        <v>11380</v>
      </c>
      <c r="E20" s="16">
        <v>6207</v>
      </c>
      <c r="F20" s="16">
        <v>9260.2121400000105</v>
      </c>
      <c r="G20" s="17">
        <v>9120.6299999999992</v>
      </c>
      <c r="H20" s="18">
        <f>H21+H22+H23</f>
        <v>24669.234170000011</v>
      </c>
      <c r="I20" s="16">
        <f t="shared" ref="I20" si="15">I21+I22+I23</f>
        <v>19504.97741</v>
      </c>
      <c r="J20" s="16">
        <f t="shared" ref="J20" si="16">SUM(J21:J23)</f>
        <v>32796</v>
      </c>
      <c r="K20" s="16">
        <f t="shared" ref="K20" si="17">K21+K22+K23</f>
        <v>42598</v>
      </c>
      <c r="L20" s="16">
        <v>11935</v>
      </c>
      <c r="M20" s="21">
        <f>SUM(M21:M23)</f>
        <v>7754.4999999999927</v>
      </c>
      <c r="N20" s="13">
        <f t="shared" si="0"/>
        <v>185119.55372000003</v>
      </c>
    </row>
    <row r="21" spans="1:14" x14ac:dyDescent="0.25">
      <c r="A21" s="6" t="s">
        <v>59</v>
      </c>
      <c r="B21" s="1" t="s">
        <v>18</v>
      </c>
      <c r="C21" s="25">
        <v>9101</v>
      </c>
      <c r="D21" s="16">
        <v>10898</v>
      </c>
      <c r="E21" s="16">
        <v>4702</v>
      </c>
      <c r="F21" s="16">
        <v>8511.4484200000097</v>
      </c>
      <c r="G21" s="17">
        <v>8065.2</v>
      </c>
      <c r="H21" s="16">
        <v>10865.065310000005</v>
      </c>
      <c r="I21" s="16">
        <v>12450.59484</v>
      </c>
      <c r="J21" s="16">
        <v>29597</v>
      </c>
      <c r="K21" s="28">
        <v>33259</v>
      </c>
      <c r="L21" s="16">
        <v>10279</v>
      </c>
      <c r="M21" s="21">
        <v>7378.1999999999971</v>
      </c>
      <c r="N21" s="13">
        <f t="shared" si="0"/>
        <v>145106.50857000001</v>
      </c>
    </row>
    <row r="22" spans="1:14" x14ac:dyDescent="0.25">
      <c r="A22" s="6" t="s">
        <v>60</v>
      </c>
      <c r="B22" s="1" t="s">
        <v>19</v>
      </c>
      <c r="C22" s="25">
        <v>793</v>
      </c>
      <c r="D22" s="16">
        <v>482</v>
      </c>
      <c r="E22" s="16">
        <v>2</v>
      </c>
      <c r="F22" s="16">
        <v>748.76371999999992</v>
      </c>
      <c r="G22" s="17">
        <v>1055.07</v>
      </c>
      <c r="H22" s="16">
        <v>13741.761860000006</v>
      </c>
      <c r="I22" s="16">
        <v>7054.3825699999998</v>
      </c>
      <c r="J22" s="16">
        <v>3199</v>
      </c>
      <c r="K22" s="28">
        <v>9339</v>
      </c>
      <c r="L22" s="16">
        <v>1656</v>
      </c>
      <c r="M22" s="21">
        <v>376.29999999999563</v>
      </c>
      <c r="N22" s="13">
        <f t="shared" si="0"/>
        <v>38447.278149999998</v>
      </c>
    </row>
    <row r="23" spans="1:14" x14ac:dyDescent="0.25">
      <c r="A23" s="33" t="s">
        <v>61</v>
      </c>
      <c r="B23" s="1" t="s">
        <v>20</v>
      </c>
      <c r="C23" s="25">
        <v>0</v>
      </c>
      <c r="D23" s="16">
        <v>0</v>
      </c>
      <c r="E23" s="16">
        <v>1503</v>
      </c>
      <c r="F23" s="16">
        <v>0</v>
      </c>
      <c r="G23" s="17">
        <v>0.36</v>
      </c>
      <c r="H23" s="16">
        <v>62.406999999999989</v>
      </c>
      <c r="I23" s="16">
        <v>0</v>
      </c>
      <c r="J23" s="16"/>
      <c r="K23" s="28">
        <v>0</v>
      </c>
      <c r="L23" s="16">
        <v>0</v>
      </c>
      <c r="M23" s="21">
        <v>0</v>
      </c>
      <c r="N23" s="13">
        <f t="shared" si="0"/>
        <v>1565.7669999999998</v>
      </c>
    </row>
    <row r="24" spans="1:14" x14ac:dyDescent="0.25">
      <c r="A24" s="6" t="s">
        <v>62</v>
      </c>
      <c r="B24" s="1" t="s">
        <v>21</v>
      </c>
      <c r="C24" s="25">
        <v>200</v>
      </c>
      <c r="D24" s="20">
        <v>0</v>
      </c>
      <c r="E24" s="16">
        <v>70</v>
      </c>
      <c r="F24" s="16">
        <v>0</v>
      </c>
      <c r="G24" s="17">
        <v>116.28</v>
      </c>
      <c r="H24" s="16">
        <v>217.07000000000011</v>
      </c>
      <c r="I24" s="16">
        <v>0</v>
      </c>
      <c r="J24" s="16"/>
      <c r="K24" s="28">
        <v>0</v>
      </c>
      <c r="L24" s="16">
        <v>4</v>
      </c>
      <c r="M24" s="21">
        <v>99.940000000000055</v>
      </c>
      <c r="N24" s="13">
        <f t="shared" si="0"/>
        <v>707.29000000000019</v>
      </c>
    </row>
    <row r="25" spans="1:14" x14ac:dyDescent="0.25">
      <c r="A25" s="6" t="s">
        <v>63</v>
      </c>
      <c r="B25" s="1" t="s">
        <v>22</v>
      </c>
      <c r="C25" s="25">
        <v>0</v>
      </c>
      <c r="D25" s="16">
        <v>0</v>
      </c>
      <c r="E25" s="16">
        <v>0</v>
      </c>
      <c r="F25" s="16">
        <v>0</v>
      </c>
      <c r="G25" s="17">
        <v>0</v>
      </c>
      <c r="H25" s="16">
        <v>0</v>
      </c>
      <c r="I25" s="16">
        <v>0</v>
      </c>
      <c r="J25" s="16"/>
      <c r="K25" s="28">
        <v>0</v>
      </c>
      <c r="L25" s="16">
        <v>0</v>
      </c>
      <c r="M25" s="21">
        <v>0</v>
      </c>
      <c r="N25" s="13">
        <f t="shared" si="0"/>
        <v>0</v>
      </c>
    </row>
    <row r="26" spans="1:14" ht="25.5" x14ac:dyDescent="0.25">
      <c r="A26" s="6" t="s">
        <v>64</v>
      </c>
      <c r="B26" s="1" t="s">
        <v>23</v>
      </c>
      <c r="C26" s="25">
        <v>0</v>
      </c>
      <c r="D26" s="16">
        <v>0</v>
      </c>
      <c r="E26" s="16">
        <v>0</v>
      </c>
      <c r="F26" s="16">
        <v>0</v>
      </c>
      <c r="G26" s="17">
        <v>0</v>
      </c>
      <c r="H26" s="16">
        <v>0</v>
      </c>
      <c r="I26" s="16">
        <v>0</v>
      </c>
      <c r="J26" s="16"/>
      <c r="K26" s="16">
        <v>0</v>
      </c>
      <c r="L26" s="16">
        <v>0</v>
      </c>
      <c r="M26" s="21">
        <v>0</v>
      </c>
      <c r="N26" s="13">
        <f t="shared" si="0"/>
        <v>0</v>
      </c>
    </row>
    <row r="27" spans="1:14" ht="25.5" x14ac:dyDescent="0.25">
      <c r="A27" s="6" t="s">
        <v>65</v>
      </c>
      <c r="B27" s="1" t="s">
        <v>24</v>
      </c>
      <c r="C27" s="25">
        <v>0</v>
      </c>
      <c r="D27" s="16">
        <v>0</v>
      </c>
      <c r="E27" s="16">
        <v>0</v>
      </c>
      <c r="F27" s="16">
        <v>0</v>
      </c>
      <c r="G27" s="17">
        <v>0</v>
      </c>
      <c r="H27" s="16">
        <v>0</v>
      </c>
      <c r="I27" s="16">
        <v>0</v>
      </c>
      <c r="J27" s="16"/>
      <c r="K27" s="16">
        <v>0</v>
      </c>
      <c r="L27" s="16">
        <v>0</v>
      </c>
      <c r="M27" s="21">
        <v>0</v>
      </c>
      <c r="N27" s="13">
        <f t="shared" si="0"/>
        <v>0</v>
      </c>
    </row>
    <row r="28" spans="1:14" ht="25.5" x14ac:dyDescent="0.25">
      <c r="A28" s="6" t="s">
        <v>66</v>
      </c>
      <c r="B28" s="1" t="s">
        <v>25</v>
      </c>
      <c r="C28" s="25">
        <v>9</v>
      </c>
      <c r="D28" s="16">
        <v>611</v>
      </c>
      <c r="E28" s="16">
        <v>0</v>
      </c>
      <c r="F28" s="16">
        <v>0</v>
      </c>
      <c r="G28" s="17">
        <v>77.38</v>
      </c>
      <c r="H28" s="16">
        <v>41.650000000000091</v>
      </c>
      <c r="I28" s="16">
        <v>0</v>
      </c>
      <c r="J28" s="16">
        <v>11</v>
      </c>
      <c r="K28" s="16">
        <v>645</v>
      </c>
      <c r="L28" s="16">
        <v>11</v>
      </c>
      <c r="M28" s="21">
        <v>0</v>
      </c>
      <c r="N28" s="13">
        <f t="shared" si="0"/>
        <v>1406.0300000000002</v>
      </c>
    </row>
    <row r="29" spans="1:14" x14ac:dyDescent="0.25">
      <c r="A29" s="6" t="s">
        <v>67</v>
      </c>
      <c r="B29" s="1" t="s">
        <v>26</v>
      </c>
      <c r="C29" s="25">
        <v>0</v>
      </c>
      <c r="D29" s="16">
        <v>0</v>
      </c>
      <c r="E29" s="16">
        <v>0</v>
      </c>
      <c r="F29" s="16">
        <v>0</v>
      </c>
      <c r="G29" s="17">
        <v>0</v>
      </c>
      <c r="H29" s="16">
        <v>0</v>
      </c>
      <c r="I29" s="16">
        <v>3.698</v>
      </c>
      <c r="J29" s="16"/>
      <c r="K29" s="16">
        <v>0</v>
      </c>
      <c r="L29" s="16">
        <v>0</v>
      </c>
      <c r="M29" s="21">
        <v>0</v>
      </c>
      <c r="N29" s="13">
        <f t="shared" si="0"/>
        <v>3.698</v>
      </c>
    </row>
    <row r="30" spans="1:14" x14ac:dyDescent="0.25">
      <c r="A30" s="6" t="s">
        <v>68</v>
      </c>
      <c r="B30" s="1" t="s">
        <v>27</v>
      </c>
      <c r="C30" s="25">
        <v>0</v>
      </c>
      <c r="D30" s="16">
        <v>0</v>
      </c>
      <c r="E30" s="16">
        <v>0</v>
      </c>
      <c r="F30" s="16">
        <v>0</v>
      </c>
      <c r="G30" s="17">
        <v>0</v>
      </c>
      <c r="H30" s="16">
        <v>0</v>
      </c>
      <c r="I30" s="16">
        <v>0</v>
      </c>
      <c r="J30" s="16"/>
      <c r="K30" s="16">
        <v>0</v>
      </c>
      <c r="L30" s="16">
        <v>0</v>
      </c>
      <c r="M30" s="21">
        <v>0</v>
      </c>
      <c r="N30" s="13">
        <f t="shared" si="0"/>
        <v>0</v>
      </c>
    </row>
    <row r="31" spans="1:14" x14ac:dyDescent="0.25">
      <c r="A31" s="6" t="s">
        <v>69</v>
      </c>
      <c r="B31" s="1" t="s">
        <v>28</v>
      </c>
      <c r="C31" s="25">
        <v>0</v>
      </c>
      <c r="D31" s="16">
        <v>0</v>
      </c>
      <c r="E31" s="16">
        <v>0</v>
      </c>
      <c r="F31" s="16">
        <v>0</v>
      </c>
      <c r="G31" s="17">
        <v>32.75</v>
      </c>
      <c r="H31" s="16">
        <v>0</v>
      </c>
      <c r="I31" s="16">
        <v>0</v>
      </c>
      <c r="J31" s="16"/>
      <c r="K31" s="16">
        <v>0</v>
      </c>
      <c r="L31" s="16">
        <v>0</v>
      </c>
      <c r="M31" s="21">
        <v>0</v>
      </c>
      <c r="N31" s="13">
        <f t="shared" si="0"/>
        <v>32.75</v>
      </c>
    </row>
    <row r="32" spans="1:14" x14ac:dyDescent="0.25">
      <c r="A32" s="6" t="s">
        <v>70</v>
      </c>
      <c r="B32" s="1" t="s">
        <v>29</v>
      </c>
      <c r="C32" s="25">
        <v>0</v>
      </c>
      <c r="D32" s="16">
        <v>0</v>
      </c>
      <c r="E32" s="16">
        <v>0</v>
      </c>
      <c r="F32" s="16">
        <v>0</v>
      </c>
      <c r="G32" s="17">
        <v>0</v>
      </c>
      <c r="H32" s="16">
        <v>0</v>
      </c>
      <c r="I32" s="16">
        <v>0</v>
      </c>
      <c r="J32" s="16"/>
      <c r="K32" s="16">
        <v>0</v>
      </c>
      <c r="L32" s="16">
        <v>0</v>
      </c>
      <c r="M32" s="21">
        <v>0</v>
      </c>
      <c r="N32" s="13">
        <f t="shared" si="0"/>
        <v>0</v>
      </c>
    </row>
    <row r="33" spans="1:14" x14ac:dyDescent="0.25">
      <c r="A33" s="6" t="s">
        <v>71</v>
      </c>
      <c r="B33" s="1" t="s">
        <v>30</v>
      </c>
      <c r="C33" s="25">
        <v>263</v>
      </c>
      <c r="D33" s="16">
        <v>2943</v>
      </c>
      <c r="E33" s="16">
        <v>68</v>
      </c>
      <c r="F33" s="16">
        <v>172.66057999999961</v>
      </c>
      <c r="G33" s="17">
        <v>310.10000000000002</v>
      </c>
      <c r="H33" s="16">
        <v>1457.5784999999996</v>
      </c>
      <c r="I33" s="16">
        <v>1768.24027</v>
      </c>
      <c r="J33" s="16">
        <v>489</v>
      </c>
      <c r="K33" s="16">
        <v>828</v>
      </c>
      <c r="L33" s="16">
        <v>408</v>
      </c>
      <c r="M33" s="21">
        <v>318.51</v>
      </c>
      <c r="N33" s="13">
        <f t="shared" si="0"/>
        <v>9026.0893500000002</v>
      </c>
    </row>
    <row r="34" spans="1:14" x14ac:dyDescent="0.25">
      <c r="A34" s="7" t="s">
        <v>72</v>
      </c>
      <c r="B34" s="8" t="s">
        <v>31</v>
      </c>
      <c r="C34" s="25">
        <v>28872</v>
      </c>
      <c r="D34" s="26">
        <f>D3+D4+D5+D6+D7+D8+D9+D16+D19+D26+D27+D28+D29+D30+D31+D32+D33</f>
        <v>35064</v>
      </c>
      <c r="E34" s="16">
        <v>54682</v>
      </c>
      <c r="F34" s="16">
        <v>11292.411720000011</v>
      </c>
      <c r="G34" s="31">
        <v>45672.19</v>
      </c>
      <c r="H34" s="16">
        <v>57685.090670000005</v>
      </c>
      <c r="I34" s="16">
        <f>I3+I5+I4+I6+I7+I8+I9+I16+I19+I26+I27+I28+I29+I30+I32+I31+I33</f>
        <v>53169.888680000004</v>
      </c>
      <c r="J34" s="19">
        <f t="shared" ref="J34" si="18">SUM(J3:J10,J13,J19,J26:J33)</f>
        <v>42362</v>
      </c>
      <c r="K34" s="19">
        <f>SUM(K3:K10)+K13+K19+SUM(K26:K33)</f>
        <v>58394</v>
      </c>
      <c r="L34" s="16">
        <v>20222</v>
      </c>
      <c r="M34" s="22">
        <f>SUM(M3:M9)+M16+M19+SUM(M26:M33)</f>
        <v>31145.03999999999</v>
      </c>
      <c r="N34" s="9">
        <f t="shared" si="0"/>
        <v>438560.62106999999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Normal="10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75</v>
      </c>
    </row>
    <row r="2" spans="1:14" s="3" customFormat="1" ht="30" x14ac:dyDescent="0.25">
      <c r="A2" s="4"/>
      <c r="B2" s="5"/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1" t="s">
        <v>41</v>
      </c>
      <c r="L2" s="11" t="s">
        <v>42</v>
      </c>
      <c r="M2" s="11" t="s">
        <v>43</v>
      </c>
      <c r="N2" s="12" t="s">
        <v>44</v>
      </c>
    </row>
    <row r="3" spans="1:14" x14ac:dyDescent="0.25">
      <c r="A3" s="6" t="s">
        <v>45</v>
      </c>
      <c r="B3" s="1" t="s">
        <v>0</v>
      </c>
      <c r="C3" s="16">
        <v>1783</v>
      </c>
      <c r="D3" s="16">
        <v>1831</v>
      </c>
      <c r="E3" s="16">
        <v>396</v>
      </c>
      <c r="F3" s="16">
        <v>169.75700000000001</v>
      </c>
      <c r="G3" s="17">
        <v>3342.8</v>
      </c>
      <c r="H3" s="18">
        <v>2097.2669999999994</v>
      </c>
      <c r="I3" s="16">
        <v>3638.73</v>
      </c>
      <c r="J3" s="16">
        <v>2969</v>
      </c>
      <c r="K3" s="16">
        <v>3274</v>
      </c>
      <c r="L3" s="16">
        <v>795</v>
      </c>
      <c r="M3" s="21">
        <v>3254.4900000000016</v>
      </c>
      <c r="N3" s="13">
        <f>SUM(C3:M3)</f>
        <v>23551.043999999998</v>
      </c>
    </row>
    <row r="4" spans="1:14" x14ac:dyDescent="0.25">
      <c r="A4" s="6" t="s">
        <v>46</v>
      </c>
      <c r="B4" s="1" t="s">
        <v>1</v>
      </c>
      <c r="C4" s="16">
        <v>6880</v>
      </c>
      <c r="D4" s="16">
        <v>6555</v>
      </c>
      <c r="E4" s="16">
        <v>945</v>
      </c>
      <c r="F4" s="16">
        <v>0</v>
      </c>
      <c r="G4" s="17">
        <v>2034.64</v>
      </c>
      <c r="H4" s="18">
        <v>3195.0760000000009</v>
      </c>
      <c r="I4" s="16">
        <v>5197.24</v>
      </c>
      <c r="J4" s="16">
        <v>1199</v>
      </c>
      <c r="K4" s="16">
        <v>270</v>
      </c>
      <c r="L4" s="16">
        <v>0</v>
      </c>
      <c r="M4" s="21">
        <v>13672.919999999998</v>
      </c>
      <c r="N4" s="13">
        <f t="shared" ref="N4:N34" si="0">SUM(C4:M4)</f>
        <v>39948.875999999997</v>
      </c>
    </row>
    <row r="5" spans="1:14" ht="25.5" x14ac:dyDescent="0.25">
      <c r="A5" s="6" t="s">
        <v>47</v>
      </c>
      <c r="B5" s="1" t="s">
        <v>2</v>
      </c>
      <c r="C5" s="16">
        <v>2441</v>
      </c>
      <c r="D5" s="16">
        <v>3060</v>
      </c>
      <c r="E5" s="16">
        <v>2010</v>
      </c>
      <c r="F5" s="16">
        <v>357.24400000000003</v>
      </c>
      <c r="G5" s="17">
        <v>1439.23</v>
      </c>
      <c r="H5" s="18">
        <v>6338.0919999999987</v>
      </c>
      <c r="I5" s="16">
        <v>12148.294</v>
      </c>
      <c r="J5" s="16">
        <v>8818</v>
      </c>
      <c r="K5" s="16">
        <v>4380</v>
      </c>
      <c r="L5" s="16">
        <v>4231</v>
      </c>
      <c r="M5" s="21">
        <v>6449.4499999999971</v>
      </c>
      <c r="N5" s="13">
        <f t="shared" si="0"/>
        <v>51672.31</v>
      </c>
    </row>
    <row r="6" spans="1:14" ht="25.5" x14ac:dyDescent="0.25">
      <c r="A6" s="6" t="s">
        <v>48</v>
      </c>
      <c r="B6" s="1" t="s">
        <v>3</v>
      </c>
      <c r="C6" s="16">
        <v>0</v>
      </c>
      <c r="D6" s="16">
        <v>0</v>
      </c>
      <c r="E6" s="16">
        <v>0</v>
      </c>
      <c r="F6" s="16">
        <v>0</v>
      </c>
      <c r="G6" s="17">
        <v>0</v>
      </c>
      <c r="H6" s="18">
        <v>0</v>
      </c>
      <c r="I6" s="16">
        <v>0</v>
      </c>
      <c r="J6" s="16"/>
      <c r="K6" s="16">
        <v>0</v>
      </c>
      <c r="L6" s="16">
        <v>0</v>
      </c>
      <c r="M6" s="21">
        <v>0</v>
      </c>
      <c r="N6" s="13">
        <f t="shared" si="0"/>
        <v>0</v>
      </c>
    </row>
    <row r="7" spans="1:14" x14ac:dyDescent="0.25">
      <c r="A7" s="6" t="s">
        <v>49</v>
      </c>
      <c r="B7" s="1" t="s">
        <v>4</v>
      </c>
      <c r="C7" s="16">
        <v>0</v>
      </c>
      <c r="D7" s="16">
        <v>0</v>
      </c>
      <c r="E7" s="16">
        <v>0</v>
      </c>
      <c r="F7" s="16">
        <v>0</v>
      </c>
      <c r="G7" s="17">
        <v>0</v>
      </c>
      <c r="H7" s="18">
        <v>0</v>
      </c>
      <c r="I7" s="16">
        <v>0</v>
      </c>
      <c r="J7" s="16"/>
      <c r="K7" s="16">
        <v>0</v>
      </c>
      <c r="L7" s="16">
        <v>0</v>
      </c>
      <c r="M7" s="21">
        <v>0</v>
      </c>
      <c r="N7" s="13">
        <f t="shared" si="0"/>
        <v>0</v>
      </c>
    </row>
    <row r="8" spans="1:14" x14ac:dyDescent="0.25">
      <c r="A8" s="6" t="s">
        <v>50</v>
      </c>
      <c r="B8" s="1" t="s">
        <v>5</v>
      </c>
      <c r="C8" s="16">
        <v>0</v>
      </c>
      <c r="D8" s="16">
        <v>0</v>
      </c>
      <c r="E8" s="16">
        <v>0</v>
      </c>
      <c r="F8" s="16">
        <v>0</v>
      </c>
      <c r="G8" s="17">
        <v>0</v>
      </c>
      <c r="H8" s="18">
        <v>0</v>
      </c>
      <c r="I8" s="16">
        <v>0</v>
      </c>
      <c r="J8" s="16"/>
      <c r="K8" s="16">
        <v>0</v>
      </c>
      <c r="L8" s="16">
        <v>0</v>
      </c>
      <c r="M8" s="21">
        <v>0</v>
      </c>
      <c r="N8" s="13">
        <f t="shared" si="0"/>
        <v>0</v>
      </c>
    </row>
    <row r="9" spans="1:14" ht="25.5" x14ac:dyDescent="0.25">
      <c r="A9" s="6" t="s">
        <v>51</v>
      </c>
      <c r="B9" s="1" t="s">
        <v>6</v>
      </c>
      <c r="C9" s="16">
        <v>840</v>
      </c>
      <c r="D9" s="16">
        <v>0</v>
      </c>
      <c r="E9" s="16">
        <v>0</v>
      </c>
      <c r="F9" s="16">
        <v>0</v>
      </c>
      <c r="G9" s="17">
        <v>1.43</v>
      </c>
      <c r="H9" s="18">
        <v>7.0649999999998272</v>
      </c>
      <c r="I9" s="16">
        <v>0</v>
      </c>
      <c r="J9" s="16">
        <v>57</v>
      </c>
      <c r="K9" s="16">
        <v>0</v>
      </c>
      <c r="L9" s="16">
        <v>0</v>
      </c>
      <c r="M9" s="21">
        <v>0</v>
      </c>
      <c r="N9" s="13">
        <f t="shared" si="0"/>
        <v>905.49499999999978</v>
      </c>
    </row>
    <row r="10" spans="1:14" ht="25.5" x14ac:dyDescent="0.25">
      <c r="A10" s="6" t="s">
        <v>52</v>
      </c>
      <c r="B10" s="1" t="s">
        <v>7</v>
      </c>
      <c r="C10" s="16">
        <v>126</v>
      </c>
      <c r="D10" s="16">
        <f>D11+D12</f>
        <v>4661</v>
      </c>
      <c r="E10" s="16">
        <v>352</v>
      </c>
      <c r="F10" s="16">
        <v>0</v>
      </c>
      <c r="G10" s="17">
        <v>4225.75</v>
      </c>
      <c r="H10" s="18">
        <v>2394.8729999999996</v>
      </c>
      <c r="I10" s="16">
        <f t="shared" ref="I10" si="1">I11+I12</f>
        <v>1833.874</v>
      </c>
      <c r="J10" s="16">
        <f t="shared" ref="J10" si="2">SUM(J11:J12)</f>
        <v>338</v>
      </c>
      <c r="K10" s="16">
        <f t="shared" ref="K10" si="3">K11+K12</f>
        <v>13</v>
      </c>
      <c r="L10" s="16">
        <v>492</v>
      </c>
      <c r="M10" s="21">
        <f>SUM(M11:M12)</f>
        <v>1738.3300000000004</v>
      </c>
      <c r="N10" s="13">
        <f t="shared" si="0"/>
        <v>16174.826999999999</v>
      </c>
    </row>
    <row r="11" spans="1:14" x14ac:dyDescent="0.25">
      <c r="A11" s="6" t="s">
        <v>53</v>
      </c>
      <c r="B11" s="1" t="s">
        <v>8</v>
      </c>
      <c r="C11" s="16">
        <v>109</v>
      </c>
      <c r="D11" s="16">
        <v>3270</v>
      </c>
      <c r="E11" s="16">
        <v>350</v>
      </c>
      <c r="F11" s="16">
        <v>0</v>
      </c>
      <c r="G11" s="17">
        <v>445.37</v>
      </c>
      <c r="H11" s="16">
        <v>1129.1740000000004</v>
      </c>
      <c r="I11" s="16">
        <v>115.818</v>
      </c>
      <c r="J11" s="16">
        <v>338</v>
      </c>
      <c r="K11" s="28">
        <v>6</v>
      </c>
      <c r="L11" s="16">
        <v>61</v>
      </c>
      <c r="M11" s="21">
        <v>25.650000000000034</v>
      </c>
      <c r="N11" s="13">
        <f t="shared" si="0"/>
        <v>5850.0119999999997</v>
      </c>
    </row>
    <row r="12" spans="1:14" x14ac:dyDescent="0.25">
      <c r="A12" s="6" t="s">
        <v>54</v>
      </c>
      <c r="B12" s="1" t="s">
        <v>9</v>
      </c>
      <c r="C12" s="16">
        <v>17</v>
      </c>
      <c r="D12" s="16">
        <v>1391</v>
      </c>
      <c r="E12" s="16">
        <v>2</v>
      </c>
      <c r="F12" s="16">
        <v>0</v>
      </c>
      <c r="G12" s="17">
        <v>3780.38</v>
      </c>
      <c r="H12" s="16">
        <v>1265.6989999999996</v>
      </c>
      <c r="I12" s="16">
        <v>1718.056</v>
      </c>
      <c r="J12" s="16">
        <v>0</v>
      </c>
      <c r="K12" s="28">
        <v>7</v>
      </c>
      <c r="L12" s="16">
        <v>431</v>
      </c>
      <c r="M12" s="21">
        <v>1712.6800000000003</v>
      </c>
      <c r="N12" s="13">
        <f t="shared" si="0"/>
        <v>10324.815000000001</v>
      </c>
    </row>
    <row r="13" spans="1:14" x14ac:dyDescent="0.25">
      <c r="A13" s="6" t="s">
        <v>55</v>
      </c>
      <c r="B13" s="1" t="s">
        <v>10</v>
      </c>
      <c r="C13" s="16">
        <v>637</v>
      </c>
      <c r="D13" s="16">
        <f>D14+D15</f>
        <v>1608</v>
      </c>
      <c r="E13" s="16">
        <v>68449</v>
      </c>
      <c r="F13" s="16">
        <v>0</v>
      </c>
      <c r="G13" s="17">
        <v>7267.49</v>
      </c>
      <c r="H13" s="18">
        <v>5553.2410000000027</v>
      </c>
      <c r="I13" s="16">
        <f>I14+I15</f>
        <v>2600.893</v>
      </c>
      <c r="J13" s="16">
        <f t="shared" ref="J13" si="4">SUM(J14:J15)</f>
        <v>244</v>
      </c>
      <c r="K13" s="16">
        <f t="shared" ref="K13" si="5">K14+K15</f>
        <v>2086</v>
      </c>
      <c r="L13" s="16">
        <v>206</v>
      </c>
      <c r="M13" s="21">
        <f>SUM(M14:M15)</f>
        <v>564.9</v>
      </c>
      <c r="N13" s="13">
        <f t="shared" si="0"/>
        <v>89216.524000000005</v>
      </c>
    </row>
    <row r="14" spans="1:14" x14ac:dyDescent="0.25">
      <c r="A14" s="6" t="s">
        <v>53</v>
      </c>
      <c r="B14" s="1" t="s">
        <v>11</v>
      </c>
      <c r="C14" s="16">
        <v>616</v>
      </c>
      <c r="D14" s="16">
        <v>389</v>
      </c>
      <c r="E14" s="16">
        <v>58096</v>
      </c>
      <c r="F14" s="16">
        <v>0</v>
      </c>
      <c r="G14" s="17">
        <v>231.73</v>
      </c>
      <c r="H14" s="16">
        <v>2872.9750000000017</v>
      </c>
      <c r="I14" s="16">
        <v>1443.595</v>
      </c>
      <c r="J14" s="16">
        <v>31</v>
      </c>
      <c r="K14" s="28">
        <v>198</v>
      </c>
      <c r="L14" s="16">
        <v>62</v>
      </c>
      <c r="M14" s="21">
        <v>360</v>
      </c>
      <c r="N14" s="13">
        <f t="shared" si="0"/>
        <v>64300.3</v>
      </c>
    </row>
    <row r="15" spans="1:14" x14ac:dyDescent="0.25">
      <c r="A15" s="6" t="s">
        <v>54</v>
      </c>
      <c r="B15" s="1" t="s">
        <v>12</v>
      </c>
      <c r="C15" s="16">
        <v>21</v>
      </c>
      <c r="D15" s="16">
        <v>1219</v>
      </c>
      <c r="E15" s="16">
        <v>10353</v>
      </c>
      <c r="F15" s="16">
        <v>0</v>
      </c>
      <c r="G15" s="17">
        <v>7035.76</v>
      </c>
      <c r="H15" s="16">
        <v>2680.2659999999992</v>
      </c>
      <c r="I15" s="16">
        <v>1157.298</v>
      </c>
      <c r="J15" s="16">
        <v>213</v>
      </c>
      <c r="K15" s="28">
        <v>1888</v>
      </c>
      <c r="L15" s="16">
        <v>144</v>
      </c>
      <c r="M15" s="21">
        <v>204.9</v>
      </c>
      <c r="N15" s="13">
        <f t="shared" si="0"/>
        <v>24916.224000000002</v>
      </c>
    </row>
    <row r="16" spans="1:14" x14ac:dyDescent="0.25">
      <c r="A16" s="6" t="s">
        <v>56</v>
      </c>
      <c r="B16" s="1" t="s">
        <v>13</v>
      </c>
      <c r="C16" s="16">
        <v>763</v>
      </c>
      <c r="D16" s="16">
        <f t="shared" ref="D16:D18" si="6">D10+D13</f>
        <v>6269</v>
      </c>
      <c r="E16" s="16">
        <v>68801</v>
      </c>
      <c r="F16" s="16">
        <v>0</v>
      </c>
      <c r="G16" s="17">
        <v>11493.24</v>
      </c>
      <c r="H16" s="18">
        <v>7948.1139999999941</v>
      </c>
      <c r="I16" s="16">
        <f>I17+I18</f>
        <v>4434.7669999999998</v>
      </c>
      <c r="J16" s="16">
        <f t="shared" ref="J16" si="7">SUM(J17:J18)</f>
        <v>582</v>
      </c>
      <c r="K16" s="16">
        <f t="shared" ref="K16" si="8">K17+K18</f>
        <v>2099</v>
      </c>
      <c r="L16" s="16">
        <v>698</v>
      </c>
      <c r="M16" s="21">
        <f>SUM(M17:M18)</f>
        <v>2303.2300000000005</v>
      </c>
      <c r="N16" s="13">
        <f t="shared" si="0"/>
        <v>105391.35099999998</v>
      </c>
    </row>
    <row r="17" spans="1:14" x14ac:dyDescent="0.25">
      <c r="A17" s="6" t="s">
        <v>53</v>
      </c>
      <c r="B17" s="1" t="s">
        <v>14</v>
      </c>
      <c r="C17" s="16">
        <v>725</v>
      </c>
      <c r="D17" s="16">
        <f t="shared" si="6"/>
        <v>3659</v>
      </c>
      <c r="E17" s="16">
        <v>58446</v>
      </c>
      <c r="F17" s="16">
        <v>0</v>
      </c>
      <c r="G17" s="17">
        <v>677.1</v>
      </c>
      <c r="H17" s="16">
        <v>4002.1489999999972</v>
      </c>
      <c r="I17" s="16">
        <f t="shared" ref="I17:I18" si="9">I11+I14</f>
        <v>1559.413</v>
      </c>
      <c r="J17" s="16">
        <f t="shared" ref="J17:K18" si="10">J11+J14</f>
        <v>369</v>
      </c>
      <c r="K17" s="29">
        <f t="shared" si="10"/>
        <v>204</v>
      </c>
      <c r="L17" s="16">
        <v>123</v>
      </c>
      <c r="M17" s="21">
        <f>M11+M14</f>
        <v>385.65000000000003</v>
      </c>
      <c r="N17" s="13">
        <f t="shared" si="0"/>
        <v>70150.311999999991</v>
      </c>
    </row>
    <row r="18" spans="1:14" x14ac:dyDescent="0.25">
      <c r="A18" s="6" t="s">
        <v>54</v>
      </c>
      <c r="B18" s="1" t="s">
        <v>15</v>
      </c>
      <c r="C18" s="16">
        <v>38</v>
      </c>
      <c r="D18" s="16">
        <f t="shared" si="6"/>
        <v>2610</v>
      </c>
      <c r="E18" s="16">
        <v>10355</v>
      </c>
      <c r="F18" s="16">
        <v>0</v>
      </c>
      <c r="G18" s="17">
        <v>10816.14</v>
      </c>
      <c r="H18" s="16">
        <v>3945.9649999999983</v>
      </c>
      <c r="I18" s="16">
        <f t="shared" si="9"/>
        <v>2875.3540000000003</v>
      </c>
      <c r="J18" s="16">
        <f t="shared" si="10"/>
        <v>213</v>
      </c>
      <c r="K18" s="29">
        <f t="shared" si="10"/>
        <v>1895</v>
      </c>
      <c r="L18" s="16">
        <v>575</v>
      </c>
      <c r="M18" s="21">
        <f>M12+M15</f>
        <v>1917.5800000000004</v>
      </c>
      <c r="N18" s="13">
        <f t="shared" si="0"/>
        <v>35241.038999999997</v>
      </c>
    </row>
    <row r="19" spans="1:14" x14ac:dyDescent="0.25">
      <c r="A19" s="6" t="s">
        <v>57</v>
      </c>
      <c r="B19" s="1" t="s">
        <v>16</v>
      </c>
      <c r="C19" s="16">
        <v>12334</v>
      </c>
      <c r="D19" s="16">
        <f>D20+D25+D24</f>
        <v>7172</v>
      </c>
      <c r="E19" s="16">
        <v>6753</v>
      </c>
      <c r="F19" s="16">
        <v>7867.6643100000001</v>
      </c>
      <c r="G19" s="17">
        <v>5393.63</v>
      </c>
      <c r="H19" s="18">
        <f>H20+H24+H25</f>
        <v>16993.945139999993</v>
      </c>
      <c r="I19" s="16">
        <f t="shared" ref="I19" si="11">I20+I24+I25</f>
        <v>21889.117279999999</v>
      </c>
      <c r="J19" s="16">
        <f t="shared" ref="J19" si="12">SUM(J20,J24:J25)</f>
        <v>22422</v>
      </c>
      <c r="K19" s="16">
        <f t="shared" ref="K19" si="13">SUM(K21:K25)</f>
        <v>27398</v>
      </c>
      <c r="L19" s="16">
        <v>14767</v>
      </c>
      <c r="M19" s="21">
        <f>M20+M24+M25</f>
        <v>14833.820000000002</v>
      </c>
      <c r="N19" s="13">
        <f t="shared" si="0"/>
        <v>157824.17673000001</v>
      </c>
    </row>
    <row r="20" spans="1:14" x14ac:dyDescent="0.25">
      <c r="A20" s="6" t="s">
        <v>58</v>
      </c>
      <c r="B20" s="1" t="s">
        <v>17</v>
      </c>
      <c r="C20" s="16">
        <v>9430</v>
      </c>
      <c r="D20" s="16">
        <f>D21+D22+D23</f>
        <v>6938</v>
      </c>
      <c r="E20" s="16">
        <v>6753</v>
      </c>
      <c r="F20" s="16">
        <v>7867.6643100000001</v>
      </c>
      <c r="G20" s="17">
        <v>5342.0700000000006</v>
      </c>
      <c r="H20" s="18">
        <f>H21+H22+H23</f>
        <v>15292.273769999993</v>
      </c>
      <c r="I20" s="16">
        <f t="shared" ref="I20" si="14">I21+I22+I23</f>
        <v>21809.173779999997</v>
      </c>
      <c r="J20" s="16">
        <f t="shared" ref="J20" si="15">SUM(J21:J23)</f>
        <v>22309</v>
      </c>
      <c r="K20" s="16">
        <f t="shared" ref="K20" si="16">K21+K22+K23</f>
        <v>27398</v>
      </c>
      <c r="L20" s="16">
        <v>14767</v>
      </c>
      <c r="M20" s="21">
        <f>SUM(M21:M23)</f>
        <v>14833.820000000002</v>
      </c>
      <c r="N20" s="13">
        <f t="shared" si="0"/>
        <v>152740.00185999999</v>
      </c>
    </row>
    <row r="21" spans="1:14" x14ac:dyDescent="0.25">
      <c r="A21" s="6" t="s">
        <v>59</v>
      </c>
      <c r="B21" s="1" t="s">
        <v>18</v>
      </c>
      <c r="C21" s="16">
        <v>9080</v>
      </c>
      <c r="D21" s="16">
        <v>6938</v>
      </c>
      <c r="E21" s="16">
        <v>6531</v>
      </c>
      <c r="F21" s="16">
        <v>7697.9930000000004</v>
      </c>
      <c r="G21" s="17">
        <v>5275.77</v>
      </c>
      <c r="H21" s="16">
        <v>12362.813519999996</v>
      </c>
      <c r="I21" s="16">
        <v>14031.20954</v>
      </c>
      <c r="J21" s="16">
        <v>20470</v>
      </c>
      <c r="K21" s="28">
        <v>23608</v>
      </c>
      <c r="L21" s="16">
        <v>13013</v>
      </c>
      <c r="M21" s="21">
        <v>11098.11</v>
      </c>
      <c r="N21" s="13">
        <f t="shared" si="0"/>
        <v>130105.89606</v>
      </c>
    </row>
    <row r="22" spans="1:14" x14ac:dyDescent="0.25">
      <c r="A22" s="6" t="s">
        <v>60</v>
      </c>
      <c r="B22" s="1" t="s">
        <v>19</v>
      </c>
      <c r="C22" s="16">
        <v>350</v>
      </c>
      <c r="D22" s="16">
        <v>0</v>
      </c>
      <c r="E22" s="16">
        <v>222</v>
      </c>
      <c r="F22" s="16">
        <v>169.67131000000006</v>
      </c>
      <c r="G22" s="17">
        <v>66.3</v>
      </c>
      <c r="H22" s="16">
        <v>2929.4602499999964</v>
      </c>
      <c r="I22" s="16">
        <v>7777.9642399999984</v>
      </c>
      <c r="J22" s="16">
        <v>1839</v>
      </c>
      <c r="K22" s="28">
        <v>3789</v>
      </c>
      <c r="L22" s="16">
        <v>1754</v>
      </c>
      <c r="M22" s="21">
        <v>3711.6500000000015</v>
      </c>
      <c r="N22" s="13">
        <f t="shared" si="0"/>
        <v>22609.045799999996</v>
      </c>
    </row>
    <row r="23" spans="1:14" x14ac:dyDescent="0.25">
      <c r="A23" s="33" t="s">
        <v>61</v>
      </c>
      <c r="B23" s="1" t="s">
        <v>20</v>
      </c>
      <c r="C23" s="16">
        <v>0</v>
      </c>
      <c r="D23" s="16">
        <v>0</v>
      </c>
      <c r="E23" s="16">
        <v>0</v>
      </c>
      <c r="F23" s="16">
        <v>0</v>
      </c>
      <c r="G23" s="17">
        <v>0</v>
      </c>
      <c r="H23" s="16">
        <v>0</v>
      </c>
      <c r="I23" s="16">
        <v>0</v>
      </c>
      <c r="J23" s="16"/>
      <c r="K23" s="28">
        <v>1</v>
      </c>
      <c r="L23" s="16">
        <v>0</v>
      </c>
      <c r="M23" s="21">
        <v>24.06</v>
      </c>
      <c r="N23" s="13">
        <f t="shared" si="0"/>
        <v>25.06</v>
      </c>
    </row>
    <row r="24" spans="1:14" x14ac:dyDescent="0.25">
      <c r="A24" s="6" t="s">
        <v>62</v>
      </c>
      <c r="B24" s="1" t="s">
        <v>21</v>
      </c>
      <c r="C24" s="16">
        <v>2904</v>
      </c>
      <c r="D24" s="20">
        <v>234</v>
      </c>
      <c r="E24" s="16">
        <v>0</v>
      </c>
      <c r="F24" s="16">
        <v>0</v>
      </c>
      <c r="G24" s="17">
        <v>51.56</v>
      </c>
      <c r="H24" s="16">
        <v>1701.6713700000005</v>
      </c>
      <c r="I24" s="16">
        <v>79.9435</v>
      </c>
      <c r="J24" s="16">
        <v>113</v>
      </c>
      <c r="K24" s="28">
        <v>0</v>
      </c>
      <c r="L24" s="16">
        <v>0</v>
      </c>
      <c r="M24" s="21">
        <v>0</v>
      </c>
      <c r="N24" s="13">
        <f t="shared" si="0"/>
        <v>5084.1748700000007</v>
      </c>
    </row>
    <row r="25" spans="1:14" x14ac:dyDescent="0.25">
      <c r="A25" s="6" t="s">
        <v>63</v>
      </c>
      <c r="B25" s="1" t="s">
        <v>22</v>
      </c>
      <c r="C25" s="16">
        <v>0</v>
      </c>
      <c r="D25" s="16">
        <v>0</v>
      </c>
      <c r="E25" s="16">
        <v>0</v>
      </c>
      <c r="F25" s="16">
        <v>0</v>
      </c>
      <c r="G25" s="17">
        <v>0</v>
      </c>
      <c r="H25" s="16">
        <v>0</v>
      </c>
      <c r="I25" s="16">
        <v>0</v>
      </c>
      <c r="J25" s="16"/>
      <c r="K25" s="28">
        <v>0</v>
      </c>
      <c r="L25" s="16">
        <v>0</v>
      </c>
      <c r="M25" s="21">
        <v>0</v>
      </c>
      <c r="N25" s="13">
        <f t="shared" si="0"/>
        <v>0</v>
      </c>
    </row>
    <row r="26" spans="1:14" ht="25.5" x14ac:dyDescent="0.25">
      <c r="A26" s="6" t="s">
        <v>64</v>
      </c>
      <c r="B26" s="1" t="s">
        <v>23</v>
      </c>
      <c r="C26" s="16">
        <v>0</v>
      </c>
      <c r="D26" s="16">
        <v>0</v>
      </c>
      <c r="E26" s="16">
        <v>0</v>
      </c>
      <c r="F26" s="16">
        <v>0</v>
      </c>
      <c r="G26" s="17">
        <v>0</v>
      </c>
      <c r="H26" s="18">
        <v>0</v>
      </c>
      <c r="I26" s="16">
        <v>0</v>
      </c>
      <c r="J26" s="16"/>
      <c r="K26" s="16">
        <v>0</v>
      </c>
      <c r="L26" s="16">
        <v>0</v>
      </c>
      <c r="M26" s="21">
        <v>0</v>
      </c>
      <c r="N26" s="13">
        <f t="shared" si="0"/>
        <v>0</v>
      </c>
    </row>
    <row r="27" spans="1:14" ht="25.5" x14ac:dyDescent="0.25">
      <c r="A27" s="6" t="s">
        <v>65</v>
      </c>
      <c r="B27" s="1" t="s">
        <v>24</v>
      </c>
      <c r="C27" s="16">
        <v>0</v>
      </c>
      <c r="D27" s="16">
        <v>0</v>
      </c>
      <c r="E27" s="16">
        <v>0</v>
      </c>
      <c r="F27" s="16">
        <v>0</v>
      </c>
      <c r="G27" s="17">
        <v>0</v>
      </c>
      <c r="H27" s="18">
        <v>0</v>
      </c>
      <c r="I27" s="16">
        <v>0</v>
      </c>
      <c r="J27" s="16"/>
      <c r="K27" s="16">
        <v>0</v>
      </c>
      <c r="L27" s="16">
        <v>0</v>
      </c>
      <c r="M27" s="21">
        <v>0</v>
      </c>
      <c r="N27" s="13">
        <f t="shared" si="0"/>
        <v>0</v>
      </c>
    </row>
    <row r="28" spans="1:14" ht="25.5" x14ac:dyDescent="0.25">
      <c r="A28" s="6" t="s">
        <v>66</v>
      </c>
      <c r="B28" s="1" t="s">
        <v>25</v>
      </c>
      <c r="C28" s="16">
        <v>44</v>
      </c>
      <c r="D28" s="16">
        <v>104</v>
      </c>
      <c r="E28" s="16">
        <v>22</v>
      </c>
      <c r="F28" s="16">
        <v>0</v>
      </c>
      <c r="G28" s="17">
        <v>616.65</v>
      </c>
      <c r="H28" s="18">
        <v>192.89700000000005</v>
      </c>
      <c r="I28" s="16">
        <v>0</v>
      </c>
      <c r="J28" s="16"/>
      <c r="K28" s="16">
        <v>87</v>
      </c>
      <c r="L28" s="16">
        <v>205</v>
      </c>
      <c r="M28" s="21">
        <v>0</v>
      </c>
      <c r="N28" s="13">
        <f t="shared" si="0"/>
        <v>1271.547</v>
      </c>
    </row>
    <row r="29" spans="1:14" x14ac:dyDescent="0.25">
      <c r="A29" s="6" t="s">
        <v>67</v>
      </c>
      <c r="B29" s="1" t="s">
        <v>26</v>
      </c>
      <c r="C29" s="16">
        <v>0</v>
      </c>
      <c r="D29" s="16">
        <v>0</v>
      </c>
      <c r="E29" s="16">
        <v>0</v>
      </c>
      <c r="F29" s="16">
        <v>0</v>
      </c>
      <c r="G29" s="17">
        <v>0</v>
      </c>
      <c r="H29" s="18">
        <v>0</v>
      </c>
      <c r="I29" s="16">
        <v>0</v>
      </c>
      <c r="J29" s="16"/>
      <c r="K29" s="16">
        <v>0</v>
      </c>
      <c r="L29" s="16">
        <v>0</v>
      </c>
      <c r="M29" s="21">
        <v>0</v>
      </c>
      <c r="N29" s="13">
        <f t="shared" si="0"/>
        <v>0</v>
      </c>
    </row>
    <row r="30" spans="1:14" x14ac:dyDescent="0.25">
      <c r="A30" s="6" t="s">
        <v>68</v>
      </c>
      <c r="B30" s="1" t="s">
        <v>27</v>
      </c>
      <c r="C30" s="16">
        <v>0</v>
      </c>
      <c r="D30" s="16">
        <v>0</v>
      </c>
      <c r="E30" s="16">
        <v>0</v>
      </c>
      <c r="F30" s="16">
        <v>0</v>
      </c>
      <c r="G30" s="17">
        <v>0</v>
      </c>
      <c r="H30" s="18">
        <v>0</v>
      </c>
      <c r="I30" s="16">
        <v>0</v>
      </c>
      <c r="J30" s="16"/>
      <c r="K30" s="16">
        <v>0</v>
      </c>
      <c r="L30" s="16">
        <v>0</v>
      </c>
      <c r="M30" s="21">
        <v>0</v>
      </c>
      <c r="N30" s="13">
        <f t="shared" si="0"/>
        <v>0</v>
      </c>
    </row>
    <row r="31" spans="1:14" x14ac:dyDescent="0.25">
      <c r="A31" s="6" t="s">
        <v>69</v>
      </c>
      <c r="B31" s="1" t="s">
        <v>28</v>
      </c>
      <c r="C31" s="16">
        <v>0</v>
      </c>
      <c r="D31" s="16">
        <v>0</v>
      </c>
      <c r="E31" s="16">
        <v>0</v>
      </c>
      <c r="F31" s="16">
        <v>0</v>
      </c>
      <c r="G31" s="17">
        <v>0.16</v>
      </c>
      <c r="H31" s="18">
        <v>86.703999999999951</v>
      </c>
      <c r="I31" s="16">
        <v>0</v>
      </c>
      <c r="J31" s="16"/>
      <c r="K31" s="16">
        <v>0</v>
      </c>
      <c r="L31" s="16">
        <v>0</v>
      </c>
      <c r="M31" s="21">
        <v>0</v>
      </c>
      <c r="N31" s="13">
        <f t="shared" si="0"/>
        <v>86.863999999999947</v>
      </c>
    </row>
    <row r="32" spans="1:14" x14ac:dyDescent="0.25">
      <c r="A32" s="6" t="s">
        <v>70</v>
      </c>
      <c r="B32" s="1" t="s">
        <v>29</v>
      </c>
      <c r="C32" s="16">
        <v>0</v>
      </c>
      <c r="D32" s="16">
        <v>0</v>
      </c>
      <c r="E32" s="16">
        <v>0</v>
      </c>
      <c r="F32" s="16">
        <v>0</v>
      </c>
      <c r="G32" s="17">
        <v>0</v>
      </c>
      <c r="H32" s="18">
        <v>0</v>
      </c>
      <c r="I32" s="16">
        <v>0</v>
      </c>
      <c r="J32" s="16"/>
      <c r="K32" s="16">
        <v>0</v>
      </c>
      <c r="L32" s="16">
        <v>0</v>
      </c>
      <c r="M32" s="21">
        <v>0</v>
      </c>
      <c r="N32" s="13">
        <f t="shared" si="0"/>
        <v>0</v>
      </c>
    </row>
    <row r="33" spans="1:14" x14ac:dyDescent="0.25">
      <c r="A33" s="6" t="s">
        <v>71</v>
      </c>
      <c r="B33" s="1" t="s">
        <v>30</v>
      </c>
      <c r="C33" s="16">
        <v>189</v>
      </c>
      <c r="D33" s="16">
        <v>2039</v>
      </c>
      <c r="E33" s="16">
        <v>22</v>
      </c>
      <c r="F33" s="16">
        <v>114.29801999999999</v>
      </c>
      <c r="G33" s="17">
        <v>281.18</v>
      </c>
      <c r="H33" s="18">
        <v>1376.8357699999997</v>
      </c>
      <c r="I33" s="16">
        <v>1521.4294500000001</v>
      </c>
      <c r="J33" s="16">
        <v>228</v>
      </c>
      <c r="K33" s="16">
        <v>581</v>
      </c>
      <c r="L33" s="16">
        <v>405</v>
      </c>
      <c r="M33" s="21">
        <v>196.77999999999986</v>
      </c>
      <c r="N33" s="13">
        <f t="shared" si="0"/>
        <v>6954.5232399999995</v>
      </c>
    </row>
    <row r="34" spans="1:14" x14ac:dyDescent="0.25">
      <c r="A34" s="7" t="s">
        <v>72</v>
      </c>
      <c r="B34" s="8" t="s">
        <v>31</v>
      </c>
      <c r="C34" s="16">
        <v>25274</v>
      </c>
      <c r="D34" s="26">
        <f>D3+D4+D5+D6+D7+D8+D9+D16+D19+D26+D27+D28+D29+D30+D31+D32+D33</f>
        <v>27030</v>
      </c>
      <c r="E34" s="16">
        <v>78949</v>
      </c>
      <c r="F34" s="16">
        <v>8508.9633300000114</v>
      </c>
      <c r="G34" s="31">
        <v>24602.959999999999</v>
      </c>
      <c r="H34" s="18">
        <v>38235.995909999998</v>
      </c>
      <c r="I34" s="16">
        <f>I3+I5+I4+I6+I7+I8+I9+I16+I19+I26+I27+I28+I29+I30+I32+I31+I33</f>
        <v>48829.577729999997</v>
      </c>
      <c r="J34" s="19">
        <f t="shared" ref="J34" si="17">SUM(J3:J10,J13,J19,J26:J33)</f>
        <v>36275</v>
      </c>
      <c r="K34" s="19">
        <f>SUM(K3:K10)+K13+K19+SUM(K26:K33)</f>
        <v>38089</v>
      </c>
      <c r="L34" s="16">
        <v>21101</v>
      </c>
      <c r="M34" s="22">
        <f>SUM(M3:M9)+M16+M19+SUM(M26:M33)</f>
        <v>40710.689999999995</v>
      </c>
      <c r="N34" s="9">
        <f t="shared" si="0"/>
        <v>387606.18696999998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Normal="10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76</v>
      </c>
    </row>
    <row r="2" spans="1:14" s="3" customFormat="1" ht="30" x14ac:dyDescent="0.25">
      <c r="A2" s="4"/>
      <c r="B2" s="5"/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1" t="s">
        <v>41</v>
      </c>
      <c r="L2" s="11" t="s">
        <v>42</v>
      </c>
      <c r="M2" s="11" t="s">
        <v>43</v>
      </c>
      <c r="N2" s="12" t="s">
        <v>44</v>
      </c>
    </row>
    <row r="3" spans="1:14" x14ac:dyDescent="0.25">
      <c r="A3" s="6" t="s">
        <v>45</v>
      </c>
      <c r="B3" s="1" t="s">
        <v>0</v>
      </c>
      <c r="C3" s="25">
        <v>9579</v>
      </c>
      <c r="D3" s="16">
        <v>4438</v>
      </c>
      <c r="E3" s="16">
        <v>2646</v>
      </c>
      <c r="F3" s="16">
        <v>4607</v>
      </c>
      <c r="G3" s="17">
        <v>2594</v>
      </c>
      <c r="H3" s="16">
        <v>13079</v>
      </c>
      <c r="I3" s="16">
        <v>4462</v>
      </c>
      <c r="J3" s="16">
        <v>5669</v>
      </c>
      <c r="K3" s="16">
        <v>6599</v>
      </c>
      <c r="L3" s="16">
        <v>5044</v>
      </c>
      <c r="M3" s="23">
        <v>4722</v>
      </c>
      <c r="N3" s="13">
        <f>SUM(C3:M3)</f>
        <v>63439</v>
      </c>
    </row>
    <row r="4" spans="1:14" x14ac:dyDescent="0.25">
      <c r="A4" s="6" t="s">
        <v>46</v>
      </c>
      <c r="B4" s="1" t="s">
        <v>1</v>
      </c>
      <c r="C4" s="25">
        <v>88</v>
      </c>
      <c r="D4" s="16">
        <v>78</v>
      </c>
      <c r="E4" s="16">
        <v>89</v>
      </c>
      <c r="F4" s="16">
        <v>0</v>
      </c>
      <c r="G4" s="17">
        <v>274</v>
      </c>
      <c r="H4" s="16">
        <v>381</v>
      </c>
      <c r="I4" s="16">
        <v>1324</v>
      </c>
      <c r="J4" s="16">
        <v>24</v>
      </c>
      <c r="K4" s="16">
        <v>9</v>
      </c>
      <c r="L4" s="16">
        <v>0</v>
      </c>
      <c r="M4" s="23">
        <v>2</v>
      </c>
      <c r="N4" s="13">
        <f t="shared" ref="N4:N34" si="0">SUM(C4:M4)</f>
        <v>2269</v>
      </c>
    </row>
    <row r="5" spans="1:14" ht="25.5" x14ac:dyDescent="0.25">
      <c r="A5" s="6" t="s">
        <v>47</v>
      </c>
      <c r="B5" s="1" t="s">
        <v>2</v>
      </c>
      <c r="C5" s="25">
        <v>332</v>
      </c>
      <c r="D5" s="16">
        <v>376</v>
      </c>
      <c r="E5" s="16">
        <v>785</v>
      </c>
      <c r="F5" s="16">
        <v>82</v>
      </c>
      <c r="G5" s="17">
        <v>222</v>
      </c>
      <c r="H5" s="16">
        <v>573</v>
      </c>
      <c r="I5" s="16">
        <v>583</v>
      </c>
      <c r="J5" s="16">
        <v>180</v>
      </c>
      <c r="K5" s="16">
        <v>320</v>
      </c>
      <c r="L5" s="16">
        <v>417</v>
      </c>
      <c r="M5" s="23">
        <v>348</v>
      </c>
      <c r="N5" s="13">
        <f t="shared" si="0"/>
        <v>4218</v>
      </c>
    </row>
    <row r="6" spans="1:14" ht="25.5" x14ac:dyDescent="0.25">
      <c r="A6" s="6" t="s">
        <v>48</v>
      </c>
      <c r="B6" s="1" t="s">
        <v>3</v>
      </c>
      <c r="C6" s="25">
        <v>0</v>
      </c>
      <c r="D6" s="16">
        <v>0</v>
      </c>
      <c r="E6" s="16">
        <v>0</v>
      </c>
      <c r="F6" s="16">
        <v>0</v>
      </c>
      <c r="G6" s="17">
        <v>0</v>
      </c>
      <c r="H6" s="16">
        <v>0</v>
      </c>
      <c r="I6" s="16">
        <v>0</v>
      </c>
      <c r="J6" s="16"/>
      <c r="K6" s="16">
        <v>0</v>
      </c>
      <c r="L6" s="16">
        <v>0</v>
      </c>
      <c r="M6" s="23">
        <v>0</v>
      </c>
      <c r="N6" s="13">
        <f t="shared" si="0"/>
        <v>0</v>
      </c>
    </row>
    <row r="7" spans="1:14" x14ac:dyDescent="0.25">
      <c r="A7" s="6" t="s">
        <v>49</v>
      </c>
      <c r="B7" s="1" t="s">
        <v>4</v>
      </c>
      <c r="C7" s="25">
        <v>0</v>
      </c>
      <c r="D7" s="16">
        <v>0</v>
      </c>
      <c r="E7" s="16">
        <v>0</v>
      </c>
      <c r="F7" s="16">
        <v>0</v>
      </c>
      <c r="G7" s="17">
        <v>0</v>
      </c>
      <c r="H7" s="16">
        <v>0</v>
      </c>
      <c r="I7" s="16">
        <v>0</v>
      </c>
      <c r="J7" s="16"/>
      <c r="K7" s="16">
        <v>1</v>
      </c>
      <c r="L7" s="16">
        <v>0</v>
      </c>
      <c r="M7" s="23">
        <v>0</v>
      </c>
      <c r="N7" s="13">
        <f t="shared" si="0"/>
        <v>1</v>
      </c>
    </row>
    <row r="8" spans="1:14" x14ac:dyDescent="0.25">
      <c r="A8" s="6" t="s">
        <v>50</v>
      </c>
      <c r="B8" s="1" t="s">
        <v>5</v>
      </c>
      <c r="C8" s="25">
        <v>0</v>
      </c>
      <c r="D8" s="16">
        <v>0</v>
      </c>
      <c r="E8" s="16">
        <v>0</v>
      </c>
      <c r="F8" s="16">
        <v>0</v>
      </c>
      <c r="G8" s="17">
        <v>1</v>
      </c>
      <c r="H8" s="16">
        <v>0</v>
      </c>
      <c r="I8" s="16">
        <v>1</v>
      </c>
      <c r="J8" s="16"/>
      <c r="K8" s="16">
        <v>0</v>
      </c>
      <c r="L8" s="16">
        <v>0</v>
      </c>
      <c r="M8" s="23">
        <v>0</v>
      </c>
      <c r="N8" s="13">
        <f t="shared" si="0"/>
        <v>2</v>
      </c>
    </row>
    <row r="9" spans="1:14" ht="25.5" x14ac:dyDescent="0.25">
      <c r="A9" s="6" t="s">
        <v>51</v>
      </c>
      <c r="B9" s="1" t="s">
        <v>6</v>
      </c>
      <c r="C9" s="25">
        <v>1</v>
      </c>
      <c r="D9" s="16">
        <v>78</v>
      </c>
      <c r="E9" s="16">
        <v>32</v>
      </c>
      <c r="F9" s="16">
        <v>0</v>
      </c>
      <c r="G9" s="17">
        <v>32</v>
      </c>
      <c r="H9" s="16">
        <v>9</v>
      </c>
      <c r="I9" s="16">
        <v>80</v>
      </c>
      <c r="J9" s="16">
        <v>14</v>
      </c>
      <c r="K9" s="16">
        <v>22</v>
      </c>
      <c r="L9" s="16">
        <v>31</v>
      </c>
      <c r="M9" s="23">
        <v>3</v>
      </c>
      <c r="N9" s="13">
        <f t="shared" si="0"/>
        <v>302</v>
      </c>
    </row>
    <row r="10" spans="1:14" ht="25.5" x14ac:dyDescent="0.25">
      <c r="A10" s="6" t="s">
        <v>52</v>
      </c>
      <c r="B10" s="1" t="s">
        <v>7</v>
      </c>
      <c r="C10" s="25">
        <v>1546</v>
      </c>
      <c r="D10" s="16">
        <f>D11+D12</f>
        <v>1159</v>
      </c>
      <c r="E10" s="16">
        <v>475</v>
      </c>
      <c r="F10" s="16">
        <v>127</v>
      </c>
      <c r="G10" s="17">
        <v>1011</v>
      </c>
      <c r="H10" s="16">
        <v>1558</v>
      </c>
      <c r="I10" s="16">
        <f>I11+I12</f>
        <v>1467</v>
      </c>
      <c r="J10" s="16">
        <f t="shared" ref="J10" si="1">SUM(J11:J12)</f>
        <v>247</v>
      </c>
      <c r="K10" s="16">
        <f>K11+K12</f>
        <v>501</v>
      </c>
      <c r="L10" s="16">
        <v>732</v>
      </c>
      <c r="M10" s="23">
        <f>SUM(M11:M12)</f>
        <v>576</v>
      </c>
      <c r="N10" s="13">
        <f t="shared" si="0"/>
        <v>9399</v>
      </c>
    </row>
    <row r="11" spans="1:14" x14ac:dyDescent="0.25">
      <c r="A11" s="6" t="s">
        <v>53</v>
      </c>
      <c r="B11" s="1" t="s">
        <v>8</v>
      </c>
      <c r="C11" s="25">
        <v>1446</v>
      </c>
      <c r="D11" s="16">
        <v>987</v>
      </c>
      <c r="E11" s="16">
        <v>395</v>
      </c>
      <c r="F11" s="16">
        <v>121</v>
      </c>
      <c r="G11" s="17">
        <v>814</v>
      </c>
      <c r="H11" s="16">
        <v>1259</v>
      </c>
      <c r="I11" s="16">
        <v>1317</v>
      </c>
      <c r="J11" s="16">
        <v>195</v>
      </c>
      <c r="K11" s="28">
        <v>327</v>
      </c>
      <c r="L11" s="16">
        <v>562</v>
      </c>
      <c r="M11" s="23">
        <v>185</v>
      </c>
      <c r="N11" s="13">
        <f t="shared" si="0"/>
        <v>7608</v>
      </c>
    </row>
    <row r="12" spans="1:14" x14ac:dyDescent="0.25">
      <c r="A12" s="6" t="s">
        <v>54</v>
      </c>
      <c r="B12" s="1" t="s">
        <v>9</v>
      </c>
      <c r="C12" s="25">
        <v>100</v>
      </c>
      <c r="D12" s="16">
        <v>172</v>
      </c>
      <c r="E12" s="16">
        <v>80</v>
      </c>
      <c r="F12" s="16">
        <v>6</v>
      </c>
      <c r="G12" s="17">
        <v>197</v>
      </c>
      <c r="H12" s="16">
        <v>299</v>
      </c>
      <c r="I12" s="16">
        <v>150</v>
      </c>
      <c r="J12" s="16">
        <v>52</v>
      </c>
      <c r="K12" s="28">
        <v>174</v>
      </c>
      <c r="L12" s="16">
        <v>170</v>
      </c>
      <c r="M12" s="23">
        <v>391</v>
      </c>
      <c r="N12" s="13">
        <f t="shared" si="0"/>
        <v>1791</v>
      </c>
    </row>
    <row r="13" spans="1:14" x14ac:dyDescent="0.25">
      <c r="A13" s="6" t="s">
        <v>55</v>
      </c>
      <c r="B13" s="1" t="s">
        <v>10</v>
      </c>
      <c r="C13" s="25">
        <v>1011</v>
      </c>
      <c r="D13" s="16">
        <f>D14+D15</f>
        <v>1012</v>
      </c>
      <c r="E13" s="16">
        <v>116</v>
      </c>
      <c r="F13" s="16">
        <v>31</v>
      </c>
      <c r="G13" s="17">
        <v>1079</v>
      </c>
      <c r="H13" s="16">
        <v>2679</v>
      </c>
      <c r="I13" s="16">
        <f>I14+I15</f>
        <v>1784</v>
      </c>
      <c r="J13" s="16">
        <f t="shared" ref="J13" si="2">SUM(J14:J15)</f>
        <v>173</v>
      </c>
      <c r="K13" s="16">
        <f>K14+K15</f>
        <v>559</v>
      </c>
      <c r="L13" s="16">
        <v>339</v>
      </c>
      <c r="M13" s="23">
        <f>SUM(M14:M15)</f>
        <v>197</v>
      </c>
      <c r="N13" s="13">
        <f t="shared" si="0"/>
        <v>8980</v>
      </c>
    </row>
    <row r="14" spans="1:14" x14ac:dyDescent="0.25">
      <c r="A14" s="6" t="s">
        <v>53</v>
      </c>
      <c r="B14" s="1" t="s">
        <v>11</v>
      </c>
      <c r="C14" s="25">
        <v>933</v>
      </c>
      <c r="D14" s="16">
        <v>910</v>
      </c>
      <c r="E14" s="16">
        <v>92</v>
      </c>
      <c r="F14" s="16">
        <v>28</v>
      </c>
      <c r="G14" s="17">
        <v>817</v>
      </c>
      <c r="H14" s="16">
        <v>2377</v>
      </c>
      <c r="I14" s="16">
        <v>1392</v>
      </c>
      <c r="J14" s="16">
        <v>121</v>
      </c>
      <c r="K14" s="28">
        <v>337</v>
      </c>
      <c r="L14" s="16">
        <v>246</v>
      </c>
      <c r="M14" s="23">
        <v>118</v>
      </c>
      <c r="N14" s="13">
        <f t="shared" si="0"/>
        <v>7371</v>
      </c>
    </row>
    <row r="15" spans="1:14" x14ac:dyDescent="0.25">
      <c r="A15" s="6" t="s">
        <v>54</v>
      </c>
      <c r="B15" s="1" t="s">
        <v>12</v>
      </c>
      <c r="C15" s="25">
        <v>78</v>
      </c>
      <c r="D15" s="16">
        <v>102</v>
      </c>
      <c r="E15" s="16">
        <v>24</v>
      </c>
      <c r="F15" s="16">
        <v>3</v>
      </c>
      <c r="G15" s="17">
        <v>262</v>
      </c>
      <c r="H15" s="16">
        <v>302</v>
      </c>
      <c r="I15" s="16">
        <v>392</v>
      </c>
      <c r="J15" s="16">
        <v>52</v>
      </c>
      <c r="K15" s="28">
        <v>222</v>
      </c>
      <c r="L15" s="16">
        <v>93</v>
      </c>
      <c r="M15" s="23">
        <v>79</v>
      </c>
      <c r="N15" s="13">
        <f t="shared" si="0"/>
        <v>1609</v>
      </c>
    </row>
    <row r="16" spans="1:14" x14ac:dyDescent="0.25">
      <c r="A16" s="6" t="s">
        <v>56</v>
      </c>
      <c r="B16" s="1" t="s">
        <v>13</v>
      </c>
      <c r="C16" s="25">
        <v>1635</v>
      </c>
      <c r="D16" s="16">
        <f>D17+D18</f>
        <v>1177</v>
      </c>
      <c r="E16" s="16">
        <v>499</v>
      </c>
      <c r="F16" s="16">
        <v>158</v>
      </c>
      <c r="G16" s="17">
        <v>1079</v>
      </c>
      <c r="H16" s="16">
        <v>2695</v>
      </c>
      <c r="I16" s="16">
        <f>I17+I18</f>
        <v>1784</v>
      </c>
      <c r="J16" s="16">
        <f t="shared" ref="J16" si="3">SUM(J17:J18)</f>
        <v>295</v>
      </c>
      <c r="K16" s="16">
        <f>K17+K18</f>
        <v>1060</v>
      </c>
      <c r="L16" s="16">
        <v>806</v>
      </c>
      <c r="M16" s="23">
        <f>SUM(M17:M18)</f>
        <v>779</v>
      </c>
      <c r="N16" s="13">
        <f t="shared" si="0"/>
        <v>11967</v>
      </c>
    </row>
    <row r="17" spans="1:14" x14ac:dyDescent="0.25">
      <c r="A17" s="6" t="s">
        <v>53</v>
      </c>
      <c r="B17" s="1" t="s">
        <v>14</v>
      </c>
      <c r="C17" s="25">
        <v>1461</v>
      </c>
      <c r="D17" s="16">
        <v>993</v>
      </c>
      <c r="E17" s="16">
        <v>395</v>
      </c>
      <c r="F17" s="16">
        <v>149</v>
      </c>
      <c r="G17" s="17">
        <v>817</v>
      </c>
      <c r="H17" s="16">
        <v>2378</v>
      </c>
      <c r="I17" s="16">
        <f>I14</f>
        <v>1392</v>
      </c>
      <c r="J17" s="16">
        <v>203</v>
      </c>
      <c r="K17" s="29">
        <f>K11+K14</f>
        <v>664</v>
      </c>
      <c r="L17" s="16">
        <v>566</v>
      </c>
      <c r="M17" s="23">
        <v>211</v>
      </c>
      <c r="N17" s="13">
        <f t="shared" si="0"/>
        <v>9229</v>
      </c>
    </row>
    <row r="18" spans="1:14" x14ac:dyDescent="0.25">
      <c r="A18" s="6" t="s">
        <v>54</v>
      </c>
      <c r="B18" s="1" t="s">
        <v>15</v>
      </c>
      <c r="C18" s="25">
        <v>174</v>
      </c>
      <c r="D18" s="16">
        <v>184</v>
      </c>
      <c r="E18" s="16">
        <v>104</v>
      </c>
      <c r="F18" s="16">
        <v>9</v>
      </c>
      <c r="G18" s="17">
        <v>262</v>
      </c>
      <c r="H18" s="16">
        <v>317</v>
      </c>
      <c r="I18" s="16">
        <f>I15</f>
        <v>392</v>
      </c>
      <c r="J18" s="16">
        <v>92</v>
      </c>
      <c r="K18" s="29">
        <f>K12+K15</f>
        <v>396</v>
      </c>
      <c r="L18" s="16">
        <v>240</v>
      </c>
      <c r="M18" s="23">
        <v>568</v>
      </c>
      <c r="N18" s="13">
        <f t="shared" si="0"/>
        <v>2738</v>
      </c>
    </row>
    <row r="19" spans="1:14" x14ac:dyDescent="0.25">
      <c r="A19" s="6" t="s">
        <v>57</v>
      </c>
      <c r="B19" s="1" t="s">
        <v>16</v>
      </c>
      <c r="C19" s="25">
        <v>8517</v>
      </c>
      <c r="D19" s="16">
        <f>D20+D24+D25</f>
        <v>6554</v>
      </c>
      <c r="E19" s="16">
        <v>8815</v>
      </c>
      <c r="F19" s="16">
        <v>7784</v>
      </c>
      <c r="G19" s="17">
        <v>4098</v>
      </c>
      <c r="H19" s="18">
        <f>H20+H24+H25</f>
        <v>6575</v>
      </c>
      <c r="I19" s="16">
        <f>I20+I24+I25</f>
        <v>7903</v>
      </c>
      <c r="J19" s="16">
        <f t="shared" ref="J19" si="4">SUM(J20,J24:J25)</f>
        <v>10515</v>
      </c>
      <c r="K19" s="16">
        <f>SUM(K21:K25)</f>
        <v>10429</v>
      </c>
      <c r="L19" s="16">
        <v>7934</v>
      </c>
      <c r="M19" s="23">
        <f>M20+M24+M25</f>
        <v>4961</v>
      </c>
      <c r="N19" s="13">
        <f t="shared" si="0"/>
        <v>84085</v>
      </c>
    </row>
    <row r="20" spans="1:14" x14ac:dyDescent="0.25">
      <c r="A20" s="6" t="s">
        <v>58</v>
      </c>
      <c r="B20" s="1" t="s">
        <v>17</v>
      </c>
      <c r="C20" s="25">
        <v>8485</v>
      </c>
      <c r="D20" s="16">
        <f>SUM(D21:D23)</f>
        <v>6529</v>
      </c>
      <c r="E20" s="16">
        <v>8789</v>
      </c>
      <c r="F20" s="16">
        <v>7784</v>
      </c>
      <c r="G20" s="17">
        <v>4077</v>
      </c>
      <c r="H20" s="18">
        <f>H21+H22+H23</f>
        <v>6493</v>
      </c>
      <c r="I20" s="16">
        <f>I21+I22+I23</f>
        <v>7814</v>
      </c>
      <c r="J20" s="16">
        <f t="shared" ref="J20" si="5">SUM(J21:J23)</f>
        <v>10500</v>
      </c>
      <c r="K20" s="16">
        <f>K21+K22+K23</f>
        <v>10403</v>
      </c>
      <c r="L20" s="16">
        <v>7898</v>
      </c>
      <c r="M20" s="23">
        <f>SUM(M21:M23)</f>
        <v>4884</v>
      </c>
      <c r="N20" s="13">
        <f t="shared" si="0"/>
        <v>83656</v>
      </c>
    </row>
    <row r="21" spans="1:14" x14ac:dyDescent="0.25">
      <c r="A21" s="6" t="s">
        <v>59</v>
      </c>
      <c r="B21" s="1" t="s">
        <v>18</v>
      </c>
      <c r="C21" s="25">
        <v>6314</v>
      </c>
      <c r="D21" s="16">
        <v>4693</v>
      </c>
      <c r="E21" s="16">
        <v>3317</v>
      </c>
      <c r="F21" s="16">
        <v>5764</v>
      </c>
      <c r="G21" s="17">
        <v>2752</v>
      </c>
      <c r="H21" s="16">
        <v>4495</v>
      </c>
      <c r="I21" s="16">
        <v>5215</v>
      </c>
      <c r="J21" s="16">
        <v>7526</v>
      </c>
      <c r="K21" s="30">
        <v>7682</v>
      </c>
      <c r="L21" s="16">
        <v>5674</v>
      </c>
      <c r="M21" s="23">
        <v>3064</v>
      </c>
      <c r="N21" s="13">
        <f t="shared" si="0"/>
        <v>56496</v>
      </c>
    </row>
    <row r="22" spans="1:14" x14ac:dyDescent="0.25">
      <c r="A22" s="6" t="s">
        <v>60</v>
      </c>
      <c r="B22" s="1" t="s">
        <v>19</v>
      </c>
      <c r="C22" s="25">
        <v>2161</v>
      </c>
      <c r="D22" s="16">
        <v>1802</v>
      </c>
      <c r="E22" s="16">
        <v>1107</v>
      </c>
      <c r="F22" s="16">
        <v>1983</v>
      </c>
      <c r="G22" s="17">
        <v>832</v>
      </c>
      <c r="H22" s="16">
        <v>1919</v>
      </c>
      <c r="I22" s="16">
        <v>2575</v>
      </c>
      <c r="J22" s="16">
        <v>2928</v>
      </c>
      <c r="K22" s="30">
        <v>2701</v>
      </c>
      <c r="L22" s="16">
        <v>2212</v>
      </c>
      <c r="M22" s="23">
        <v>1292</v>
      </c>
      <c r="N22" s="13">
        <f t="shared" si="0"/>
        <v>21512</v>
      </c>
    </row>
    <row r="23" spans="1:14" x14ac:dyDescent="0.25">
      <c r="A23" s="33" t="s">
        <v>61</v>
      </c>
      <c r="B23" s="1" t="s">
        <v>20</v>
      </c>
      <c r="C23" s="25">
        <v>10</v>
      </c>
      <c r="D23" s="16">
        <v>34</v>
      </c>
      <c r="E23" s="16">
        <v>4365</v>
      </c>
      <c r="F23" s="16">
        <v>37</v>
      </c>
      <c r="G23" s="17">
        <v>493</v>
      </c>
      <c r="H23" s="16">
        <v>79</v>
      </c>
      <c r="I23" s="16">
        <v>24</v>
      </c>
      <c r="J23" s="16">
        <v>46</v>
      </c>
      <c r="K23" s="30">
        <v>20</v>
      </c>
      <c r="L23" s="16">
        <v>12</v>
      </c>
      <c r="M23" s="23">
        <v>528</v>
      </c>
      <c r="N23" s="13">
        <f t="shared" si="0"/>
        <v>5648</v>
      </c>
    </row>
    <row r="24" spans="1:14" x14ac:dyDescent="0.25">
      <c r="A24" s="6" t="s">
        <v>62</v>
      </c>
      <c r="B24" s="1" t="s">
        <v>21</v>
      </c>
      <c r="C24" s="25">
        <v>32</v>
      </c>
      <c r="D24" s="20">
        <v>25</v>
      </c>
      <c r="E24" s="16">
        <v>26</v>
      </c>
      <c r="F24" s="16">
        <v>0</v>
      </c>
      <c r="G24" s="17">
        <v>21</v>
      </c>
      <c r="H24" s="16">
        <v>82</v>
      </c>
      <c r="I24" s="16">
        <v>89</v>
      </c>
      <c r="J24" s="16">
        <v>15</v>
      </c>
      <c r="K24" s="30">
        <v>26</v>
      </c>
      <c r="L24" s="16">
        <v>36</v>
      </c>
      <c r="M24" s="23">
        <v>77</v>
      </c>
      <c r="N24" s="13">
        <f t="shared" si="0"/>
        <v>429</v>
      </c>
    </row>
    <row r="25" spans="1:14" x14ac:dyDescent="0.25">
      <c r="A25" s="6" t="s">
        <v>63</v>
      </c>
      <c r="B25" s="1" t="s">
        <v>22</v>
      </c>
      <c r="C25" s="25">
        <v>0</v>
      </c>
      <c r="D25" s="16">
        <v>0</v>
      </c>
      <c r="E25" s="16">
        <v>0</v>
      </c>
      <c r="F25" s="16">
        <v>0</v>
      </c>
      <c r="G25" s="17">
        <v>0</v>
      </c>
      <c r="H25" s="16">
        <v>0</v>
      </c>
      <c r="I25" s="16">
        <v>0</v>
      </c>
      <c r="J25" s="20"/>
      <c r="K25" s="30">
        <v>0</v>
      </c>
      <c r="L25" s="16">
        <v>0</v>
      </c>
      <c r="M25" s="23">
        <v>0</v>
      </c>
      <c r="N25" s="13">
        <f t="shared" si="0"/>
        <v>0</v>
      </c>
    </row>
    <row r="26" spans="1:14" ht="25.5" x14ac:dyDescent="0.25">
      <c r="A26" s="6" t="s">
        <v>64</v>
      </c>
      <c r="B26" s="1" t="s">
        <v>23</v>
      </c>
      <c r="C26" s="25">
        <v>0</v>
      </c>
      <c r="D26" s="16">
        <v>2</v>
      </c>
      <c r="E26" s="16">
        <v>0</v>
      </c>
      <c r="F26" s="16">
        <v>0</v>
      </c>
      <c r="G26" s="17">
        <v>0</v>
      </c>
      <c r="H26" s="16">
        <v>0</v>
      </c>
      <c r="I26" s="16">
        <v>0</v>
      </c>
      <c r="J26" s="20"/>
      <c r="K26" s="16">
        <v>6</v>
      </c>
      <c r="L26" s="16">
        <v>2</v>
      </c>
      <c r="M26" s="23">
        <v>0</v>
      </c>
      <c r="N26" s="13">
        <f t="shared" si="0"/>
        <v>10</v>
      </c>
    </row>
    <row r="27" spans="1:14" ht="25.5" x14ac:dyDescent="0.25">
      <c r="A27" s="6" t="s">
        <v>65</v>
      </c>
      <c r="B27" s="1" t="s">
        <v>24</v>
      </c>
      <c r="C27" s="25">
        <v>1</v>
      </c>
      <c r="D27" s="16">
        <v>4</v>
      </c>
      <c r="E27" s="16">
        <v>0</v>
      </c>
      <c r="F27" s="16">
        <v>0</v>
      </c>
      <c r="G27" s="17">
        <v>3</v>
      </c>
      <c r="H27" s="16">
        <v>4</v>
      </c>
      <c r="I27" s="16">
        <v>2</v>
      </c>
      <c r="J27" s="16">
        <v>2</v>
      </c>
      <c r="K27" s="16">
        <v>2</v>
      </c>
      <c r="L27" s="16">
        <v>14</v>
      </c>
      <c r="M27" s="23">
        <v>2</v>
      </c>
      <c r="N27" s="13">
        <f t="shared" si="0"/>
        <v>34</v>
      </c>
    </row>
    <row r="28" spans="1:14" ht="25.5" x14ac:dyDescent="0.25">
      <c r="A28" s="6" t="s">
        <v>66</v>
      </c>
      <c r="B28" s="1" t="s">
        <v>25</v>
      </c>
      <c r="C28" s="25">
        <v>957</v>
      </c>
      <c r="D28" s="16">
        <v>1158</v>
      </c>
      <c r="E28" s="16">
        <v>93</v>
      </c>
      <c r="F28" s="16">
        <v>41</v>
      </c>
      <c r="G28" s="17">
        <v>353</v>
      </c>
      <c r="H28" s="16">
        <v>1058</v>
      </c>
      <c r="I28" s="16">
        <v>722</v>
      </c>
      <c r="J28" s="16">
        <v>140</v>
      </c>
      <c r="K28" s="16">
        <v>272</v>
      </c>
      <c r="L28" s="16">
        <v>362</v>
      </c>
      <c r="M28" s="23">
        <v>35</v>
      </c>
      <c r="N28" s="13">
        <f t="shared" si="0"/>
        <v>5191</v>
      </c>
    </row>
    <row r="29" spans="1:14" x14ac:dyDescent="0.25">
      <c r="A29" s="6" t="s">
        <v>67</v>
      </c>
      <c r="B29" s="1" t="s">
        <v>26</v>
      </c>
      <c r="C29" s="25">
        <v>6</v>
      </c>
      <c r="D29" s="16">
        <v>0</v>
      </c>
      <c r="E29" s="16">
        <v>10</v>
      </c>
      <c r="F29" s="16">
        <v>0</v>
      </c>
      <c r="G29" s="17">
        <v>0</v>
      </c>
      <c r="H29" s="16">
        <v>3</v>
      </c>
      <c r="I29" s="16">
        <v>824</v>
      </c>
      <c r="J29" s="16"/>
      <c r="K29" s="16">
        <v>130</v>
      </c>
      <c r="L29" s="16">
        <v>0</v>
      </c>
      <c r="M29" s="23">
        <v>10</v>
      </c>
      <c r="N29" s="13">
        <f t="shared" si="0"/>
        <v>983</v>
      </c>
    </row>
    <row r="30" spans="1:14" x14ac:dyDescent="0.25">
      <c r="A30" s="6" t="s">
        <v>68</v>
      </c>
      <c r="B30" s="1" t="s">
        <v>27</v>
      </c>
      <c r="C30" s="25">
        <v>0</v>
      </c>
      <c r="D30" s="16">
        <v>1</v>
      </c>
      <c r="E30" s="16">
        <v>0</v>
      </c>
      <c r="F30" s="16">
        <v>0</v>
      </c>
      <c r="G30" s="17">
        <v>0</v>
      </c>
      <c r="H30" s="16">
        <v>0</v>
      </c>
      <c r="I30" s="16">
        <v>1</v>
      </c>
      <c r="J30" s="16"/>
      <c r="K30" s="16">
        <v>0</v>
      </c>
      <c r="L30" s="16">
        <v>0</v>
      </c>
      <c r="M30" s="23">
        <v>0</v>
      </c>
      <c r="N30" s="13">
        <f t="shared" si="0"/>
        <v>2</v>
      </c>
    </row>
    <row r="31" spans="1:14" x14ac:dyDescent="0.25">
      <c r="A31" s="6" t="s">
        <v>69</v>
      </c>
      <c r="B31" s="1" t="s">
        <v>28</v>
      </c>
      <c r="C31" s="25">
        <v>0</v>
      </c>
      <c r="D31" s="16">
        <v>56</v>
      </c>
      <c r="E31" s="16">
        <v>0</v>
      </c>
      <c r="F31" s="16">
        <v>0</v>
      </c>
      <c r="G31" s="17">
        <v>0</v>
      </c>
      <c r="H31" s="16">
        <v>0</v>
      </c>
      <c r="I31" s="16">
        <v>5</v>
      </c>
      <c r="J31" s="16"/>
      <c r="K31" s="16">
        <v>0</v>
      </c>
      <c r="L31" s="16">
        <v>0</v>
      </c>
      <c r="M31" s="23">
        <v>0</v>
      </c>
      <c r="N31" s="13">
        <f t="shared" si="0"/>
        <v>61</v>
      </c>
    </row>
    <row r="32" spans="1:14" x14ac:dyDescent="0.25">
      <c r="A32" s="6" t="s">
        <v>70</v>
      </c>
      <c r="B32" s="1" t="s">
        <v>29</v>
      </c>
      <c r="C32" s="25">
        <v>1</v>
      </c>
      <c r="D32" s="16">
        <v>0</v>
      </c>
      <c r="E32" s="16">
        <v>0</v>
      </c>
      <c r="F32" s="16">
        <v>0</v>
      </c>
      <c r="G32" s="17">
        <v>0</v>
      </c>
      <c r="H32" s="16">
        <v>0</v>
      </c>
      <c r="I32" s="16">
        <v>0</v>
      </c>
      <c r="J32" s="16"/>
      <c r="K32" s="16">
        <v>0</v>
      </c>
      <c r="L32" s="16">
        <v>0</v>
      </c>
      <c r="M32" s="23">
        <v>0</v>
      </c>
      <c r="N32" s="13">
        <f t="shared" si="0"/>
        <v>1</v>
      </c>
    </row>
    <row r="33" spans="1:14" x14ac:dyDescent="0.25">
      <c r="A33" s="6" t="s">
        <v>71</v>
      </c>
      <c r="B33" s="1" t="s">
        <v>30</v>
      </c>
      <c r="C33" s="25">
        <v>4949</v>
      </c>
      <c r="D33" s="16">
        <v>10266</v>
      </c>
      <c r="E33" s="16">
        <v>2251</v>
      </c>
      <c r="F33" s="16">
        <v>1106</v>
      </c>
      <c r="G33" s="17">
        <v>1585</v>
      </c>
      <c r="H33" s="16">
        <v>8325</v>
      </c>
      <c r="I33" s="16">
        <v>12330</v>
      </c>
      <c r="J33" s="16">
        <v>3821</v>
      </c>
      <c r="K33" s="16">
        <v>2393</v>
      </c>
      <c r="L33" s="16">
        <v>4094</v>
      </c>
      <c r="M33" s="23">
        <v>1906</v>
      </c>
      <c r="N33" s="13">
        <f t="shared" si="0"/>
        <v>53026</v>
      </c>
    </row>
    <row r="34" spans="1:14" x14ac:dyDescent="0.25">
      <c r="A34" s="7" t="s">
        <v>72</v>
      </c>
      <c r="B34" s="8" t="s">
        <v>31</v>
      </c>
      <c r="C34" s="25">
        <v>19802</v>
      </c>
      <c r="D34" s="27">
        <v>19887</v>
      </c>
      <c r="E34" s="16">
        <v>12512</v>
      </c>
      <c r="F34" s="16">
        <v>9046</v>
      </c>
      <c r="G34" s="31">
        <v>7352</v>
      </c>
      <c r="H34" s="16">
        <v>20476</v>
      </c>
      <c r="I34" s="16">
        <v>25088</v>
      </c>
      <c r="J34" s="19">
        <v>14913</v>
      </c>
      <c r="K34" s="19">
        <v>14055</v>
      </c>
      <c r="L34" s="16">
        <v>13494</v>
      </c>
      <c r="M34" s="24">
        <v>10000</v>
      </c>
      <c r="N34" s="9">
        <f t="shared" si="0"/>
        <v>166625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Normal="10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77</v>
      </c>
    </row>
    <row r="2" spans="1:14" s="3" customFormat="1" ht="30" x14ac:dyDescent="0.25">
      <c r="A2" s="4"/>
      <c r="B2" s="5"/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1" t="s">
        <v>41</v>
      </c>
      <c r="L2" s="11" t="s">
        <v>42</v>
      </c>
      <c r="M2" s="11" t="s">
        <v>43</v>
      </c>
      <c r="N2" s="12" t="s">
        <v>44</v>
      </c>
    </row>
    <row r="3" spans="1:14" x14ac:dyDescent="0.25">
      <c r="A3" s="6" t="s">
        <v>45</v>
      </c>
      <c r="B3" s="1" t="s">
        <v>0</v>
      </c>
      <c r="C3" s="16">
        <v>8900</v>
      </c>
      <c r="D3" s="16">
        <v>4794</v>
      </c>
      <c r="E3" s="16">
        <v>3352</v>
      </c>
      <c r="F3" s="16">
        <v>2974</v>
      </c>
      <c r="G3" s="17">
        <v>2834</v>
      </c>
      <c r="H3" s="18">
        <v>13717</v>
      </c>
      <c r="I3" s="16">
        <v>4909</v>
      </c>
      <c r="J3" s="16">
        <v>5243</v>
      </c>
      <c r="K3" s="16">
        <v>6753</v>
      </c>
      <c r="L3" s="16">
        <v>4807</v>
      </c>
      <c r="M3" s="23">
        <v>5191</v>
      </c>
      <c r="N3" s="13">
        <f>SUM(C3:M3)</f>
        <v>63474</v>
      </c>
    </row>
    <row r="4" spans="1:14" x14ac:dyDescent="0.25">
      <c r="A4" s="6" t="s">
        <v>46</v>
      </c>
      <c r="B4" s="1" t="s">
        <v>1</v>
      </c>
      <c r="C4" s="16">
        <v>68</v>
      </c>
      <c r="D4" s="16">
        <v>68</v>
      </c>
      <c r="E4" s="16">
        <v>115</v>
      </c>
      <c r="F4" s="16">
        <v>0</v>
      </c>
      <c r="G4" s="17">
        <v>41</v>
      </c>
      <c r="H4" s="18">
        <v>294</v>
      </c>
      <c r="I4" s="16">
        <v>1222</v>
      </c>
      <c r="J4" s="16">
        <v>22</v>
      </c>
      <c r="K4" s="16">
        <v>6</v>
      </c>
      <c r="L4" s="16">
        <v>0</v>
      </c>
      <c r="M4" s="23">
        <v>16</v>
      </c>
      <c r="N4" s="13">
        <f t="shared" ref="N4:N34" si="0">SUM(C4:M4)</f>
        <v>1852</v>
      </c>
    </row>
    <row r="5" spans="1:14" ht="25.5" x14ac:dyDescent="0.25">
      <c r="A5" s="6" t="s">
        <v>47</v>
      </c>
      <c r="B5" s="1" t="s">
        <v>2</v>
      </c>
      <c r="C5" s="16">
        <v>299</v>
      </c>
      <c r="D5" s="16">
        <v>391</v>
      </c>
      <c r="E5" s="16">
        <v>801</v>
      </c>
      <c r="F5" s="16">
        <v>38</v>
      </c>
      <c r="G5" s="17">
        <v>272</v>
      </c>
      <c r="H5" s="18">
        <v>567</v>
      </c>
      <c r="I5" s="16">
        <v>613</v>
      </c>
      <c r="J5" s="16">
        <v>191</v>
      </c>
      <c r="K5" s="16">
        <v>279</v>
      </c>
      <c r="L5" s="16">
        <v>441</v>
      </c>
      <c r="M5" s="23">
        <v>302</v>
      </c>
      <c r="N5" s="13">
        <f t="shared" si="0"/>
        <v>4194</v>
      </c>
    </row>
    <row r="6" spans="1:14" ht="25.5" x14ac:dyDescent="0.25">
      <c r="A6" s="6" t="s">
        <v>48</v>
      </c>
      <c r="B6" s="1" t="s">
        <v>3</v>
      </c>
      <c r="C6" s="16">
        <v>0</v>
      </c>
      <c r="D6" s="16">
        <v>0</v>
      </c>
      <c r="E6" s="16">
        <v>0</v>
      </c>
      <c r="F6" s="16">
        <v>0</v>
      </c>
      <c r="G6" s="17">
        <v>0</v>
      </c>
      <c r="H6" s="18">
        <v>0</v>
      </c>
      <c r="I6" s="16">
        <v>0</v>
      </c>
      <c r="J6" s="20"/>
      <c r="K6" s="16">
        <v>0</v>
      </c>
      <c r="L6" s="16">
        <v>0</v>
      </c>
      <c r="M6" s="23">
        <v>0</v>
      </c>
      <c r="N6" s="13">
        <f t="shared" si="0"/>
        <v>0</v>
      </c>
    </row>
    <row r="7" spans="1:14" x14ac:dyDescent="0.25">
      <c r="A7" s="6" t="s">
        <v>49</v>
      </c>
      <c r="B7" s="1" t="s">
        <v>4</v>
      </c>
      <c r="C7" s="16">
        <v>0</v>
      </c>
      <c r="D7" s="16">
        <v>0</v>
      </c>
      <c r="E7" s="16">
        <v>0</v>
      </c>
      <c r="F7" s="16">
        <v>0</v>
      </c>
      <c r="G7" s="17">
        <v>0</v>
      </c>
      <c r="H7" s="18">
        <v>0</v>
      </c>
      <c r="I7" s="16">
        <v>0</v>
      </c>
      <c r="J7" s="20"/>
      <c r="K7" s="16">
        <v>0</v>
      </c>
      <c r="L7" s="16">
        <v>0</v>
      </c>
      <c r="M7" s="23">
        <v>0</v>
      </c>
      <c r="N7" s="13">
        <f t="shared" si="0"/>
        <v>0</v>
      </c>
    </row>
    <row r="8" spans="1:14" x14ac:dyDescent="0.25">
      <c r="A8" s="6" t="s">
        <v>50</v>
      </c>
      <c r="B8" s="1" t="s">
        <v>5</v>
      </c>
      <c r="C8" s="16">
        <v>0</v>
      </c>
      <c r="D8" s="16">
        <v>0</v>
      </c>
      <c r="E8" s="16">
        <v>0</v>
      </c>
      <c r="F8" s="16">
        <v>0</v>
      </c>
      <c r="G8" s="17">
        <v>1</v>
      </c>
      <c r="H8" s="18">
        <v>0</v>
      </c>
      <c r="I8" s="16">
        <v>1</v>
      </c>
      <c r="J8" s="20"/>
      <c r="K8" s="16">
        <v>0</v>
      </c>
      <c r="L8" s="16">
        <v>0</v>
      </c>
      <c r="M8" s="23">
        <v>0</v>
      </c>
      <c r="N8" s="13">
        <f t="shared" si="0"/>
        <v>2</v>
      </c>
    </row>
    <row r="9" spans="1:14" ht="25.5" x14ac:dyDescent="0.25">
      <c r="A9" s="6" t="s">
        <v>51</v>
      </c>
      <c r="B9" s="1" t="s">
        <v>6</v>
      </c>
      <c r="C9" s="16">
        <v>2</v>
      </c>
      <c r="D9" s="16">
        <v>23</v>
      </c>
      <c r="E9" s="16">
        <v>27</v>
      </c>
      <c r="F9" s="16">
        <v>0</v>
      </c>
      <c r="G9" s="17">
        <v>20</v>
      </c>
      <c r="H9" s="18">
        <v>9</v>
      </c>
      <c r="I9" s="16">
        <v>63</v>
      </c>
      <c r="J9" s="16">
        <v>21</v>
      </c>
      <c r="K9" s="16">
        <v>17</v>
      </c>
      <c r="L9" s="16">
        <v>35</v>
      </c>
      <c r="M9" s="23">
        <v>3</v>
      </c>
      <c r="N9" s="13">
        <f t="shared" si="0"/>
        <v>220</v>
      </c>
    </row>
    <row r="10" spans="1:14" ht="25.5" x14ac:dyDescent="0.25">
      <c r="A10" s="6" t="s">
        <v>52</v>
      </c>
      <c r="B10" s="1" t="s">
        <v>7</v>
      </c>
      <c r="C10" s="16">
        <v>1471</v>
      </c>
      <c r="D10" s="16">
        <f>D11+D12</f>
        <v>1310</v>
      </c>
      <c r="E10" s="16">
        <v>693</v>
      </c>
      <c r="F10" s="16">
        <v>244</v>
      </c>
      <c r="G10" s="17">
        <v>1038</v>
      </c>
      <c r="H10" s="18">
        <v>2070</v>
      </c>
      <c r="I10" s="16">
        <f>I11+I12</f>
        <v>1181</v>
      </c>
      <c r="J10" s="16">
        <f>SUM(J11:J12)</f>
        <v>319</v>
      </c>
      <c r="K10" s="16">
        <f>K11+K12</f>
        <v>542</v>
      </c>
      <c r="L10" s="16">
        <v>618</v>
      </c>
      <c r="M10" s="23">
        <f>SUM(M11:M12)</f>
        <v>636</v>
      </c>
      <c r="N10" s="13">
        <f t="shared" si="0"/>
        <v>10122</v>
      </c>
    </row>
    <row r="11" spans="1:14" x14ac:dyDescent="0.25">
      <c r="A11" s="6" t="s">
        <v>53</v>
      </c>
      <c r="B11" s="1" t="s">
        <v>8</v>
      </c>
      <c r="C11" s="16">
        <v>1387</v>
      </c>
      <c r="D11" s="16">
        <v>1133</v>
      </c>
      <c r="E11" s="16">
        <v>579</v>
      </c>
      <c r="F11" s="16">
        <v>232</v>
      </c>
      <c r="G11" s="17">
        <v>854</v>
      </c>
      <c r="H11" s="16">
        <v>1450</v>
      </c>
      <c r="I11" s="16">
        <f>10289-9304</f>
        <v>985</v>
      </c>
      <c r="J11" s="16">
        <v>243</v>
      </c>
      <c r="K11" s="28">
        <v>352</v>
      </c>
      <c r="L11" s="16">
        <v>489</v>
      </c>
      <c r="M11" s="23">
        <v>247</v>
      </c>
      <c r="N11" s="13">
        <f t="shared" si="0"/>
        <v>7951</v>
      </c>
    </row>
    <row r="12" spans="1:14" x14ac:dyDescent="0.25">
      <c r="A12" s="6" t="s">
        <v>54</v>
      </c>
      <c r="B12" s="1" t="s">
        <v>9</v>
      </c>
      <c r="C12" s="16">
        <v>84</v>
      </c>
      <c r="D12" s="16">
        <v>177</v>
      </c>
      <c r="E12" s="16">
        <v>114</v>
      </c>
      <c r="F12" s="16">
        <v>12</v>
      </c>
      <c r="G12" s="17">
        <v>184</v>
      </c>
      <c r="H12" s="16">
        <v>620</v>
      </c>
      <c r="I12" s="16">
        <f>2408-2212</f>
        <v>196</v>
      </c>
      <c r="J12" s="16">
        <v>76</v>
      </c>
      <c r="K12" s="28">
        <v>190</v>
      </c>
      <c r="L12" s="16">
        <v>129</v>
      </c>
      <c r="M12" s="23">
        <v>389</v>
      </c>
      <c r="N12" s="13">
        <f t="shared" si="0"/>
        <v>2171</v>
      </c>
    </row>
    <row r="13" spans="1:14" x14ac:dyDescent="0.25">
      <c r="A13" s="6" t="s">
        <v>55</v>
      </c>
      <c r="B13" s="1" t="s">
        <v>10</v>
      </c>
      <c r="C13" s="16">
        <v>806</v>
      </c>
      <c r="D13" s="16">
        <f>D14+D15</f>
        <v>1147</v>
      </c>
      <c r="E13" s="16">
        <v>255</v>
      </c>
      <c r="F13" s="16">
        <v>25</v>
      </c>
      <c r="G13" s="17">
        <v>1100</v>
      </c>
      <c r="H13" s="18">
        <v>3186</v>
      </c>
      <c r="I13" s="16">
        <f>I14+I15</f>
        <v>1333</v>
      </c>
      <c r="J13" s="16">
        <f>SUM(J14:J15)</f>
        <v>167</v>
      </c>
      <c r="K13" s="16">
        <f>K14+K15</f>
        <v>576</v>
      </c>
      <c r="L13" s="16">
        <v>290</v>
      </c>
      <c r="M13" s="23">
        <f>SUM(M14:M15)</f>
        <v>188</v>
      </c>
      <c r="N13" s="13">
        <f t="shared" si="0"/>
        <v>9073</v>
      </c>
    </row>
    <row r="14" spans="1:14" x14ac:dyDescent="0.25">
      <c r="A14" s="6" t="s">
        <v>53</v>
      </c>
      <c r="B14" s="1" t="s">
        <v>11</v>
      </c>
      <c r="C14" s="16">
        <v>761</v>
      </c>
      <c r="D14" s="16">
        <v>1049</v>
      </c>
      <c r="E14" s="16">
        <v>227</v>
      </c>
      <c r="F14" s="16">
        <v>23</v>
      </c>
      <c r="G14" s="17">
        <v>860</v>
      </c>
      <c r="H14" s="16">
        <v>2553</v>
      </c>
      <c r="I14" s="16">
        <f>10435-9429</f>
        <v>1006</v>
      </c>
      <c r="J14" s="16">
        <v>125</v>
      </c>
      <c r="K14" s="28">
        <v>357</v>
      </c>
      <c r="L14" s="16">
        <v>236</v>
      </c>
      <c r="M14" s="23">
        <v>140</v>
      </c>
      <c r="N14" s="13">
        <f t="shared" si="0"/>
        <v>7337</v>
      </c>
    </row>
    <row r="15" spans="1:14" x14ac:dyDescent="0.25">
      <c r="A15" s="6" t="s">
        <v>54</v>
      </c>
      <c r="B15" s="1" t="s">
        <v>12</v>
      </c>
      <c r="C15" s="16">
        <v>45</v>
      </c>
      <c r="D15" s="16">
        <v>98</v>
      </c>
      <c r="E15" s="16">
        <v>28</v>
      </c>
      <c r="F15" s="16">
        <v>2</v>
      </c>
      <c r="G15" s="17">
        <v>240</v>
      </c>
      <c r="H15" s="16">
        <v>633</v>
      </c>
      <c r="I15" s="16">
        <f>3619-3292</f>
        <v>327</v>
      </c>
      <c r="J15" s="16">
        <v>42</v>
      </c>
      <c r="K15" s="28">
        <v>219</v>
      </c>
      <c r="L15" s="16">
        <v>54</v>
      </c>
      <c r="M15" s="23">
        <v>48</v>
      </c>
      <c r="N15" s="13">
        <f t="shared" si="0"/>
        <v>1736</v>
      </c>
    </row>
    <row r="16" spans="1:14" x14ac:dyDescent="0.25">
      <c r="A16" s="6" t="s">
        <v>56</v>
      </c>
      <c r="B16" s="1" t="s">
        <v>13</v>
      </c>
      <c r="C16" s="16">
        <v>1525</v>
      </c>
      <c r="D16" s="16">
        <f>D17+D18</f>
        <v>1177</v>
      </c>
      <c r="E16" s="16">
        <v>723</v>
      </c>
      <c r="F16" s="16">
        <v>269</v>
      </c>
      <c r="G16" s="17">
        <v>1100</v>
      </c>
      <c r="H16" s="18">
        <v>3201</v>
      </c>
      <c r="I16" s="16">
        <f>I17+I18</f>
        <v>1333</v>
      </c>
      <c r="J16" s="16">
        <f>SUM(J17:J18)</f>
        <v>355</v>
      </c>
      <c r="K16" s="16">
        <f>K17+K18</f>
        <v>1118</v>
      </c>
      <c r="L16" s="16">
        <v>664</v>
      </c>
      <c r="M16" s="23">
        <f>SUM(M17:M18)</f>
        <v>648</v>
      </c>
      <c r="N16" s="13">
        <f t="shared" si="0"/>
        <v>12113</v>
      </c>
    </row>
    <row r="17" spans="1:14" x14ac:dyDescent="0.25">
      <c r="A17" s="6" t="s">
        <v>53</v>
      </c>
      <c r="B17" s="1" t="s">
        <v>14</v>
      </c>
      <c r="C17" s="16">
        <v>1399</v>
      </c>
      <c r="D17" s="16">
        <v>993</v>
      </c>
      <c r="E17" s="16">
        <v>582</v>
      </c>
      <c r="F17" s="16">
        <v>255</v>
      </c>
      <c r="G17" s="17">
        <v>860</v>
      </c>
      <c r="H17" s="16">
        <v>2551</v>
      </c>
      <c r="I17" s="16">
        <f>I14</f>
        <v>1006</v>
      </c>
      <c r="J17" s="16">
        <v>252</v>
      </c>
      <c r="K17" s="29">
        <f>K11+K14</f>
        <v>709</v>
      </c>
      <c r="L17" s="16">
        <v>499</v>
      </c>
      <c r="M17" s="23">
        <v>247</v>
      </c>
      <c r="N17" s="13">
        <f t="shared" si="0"/>
        <v>9353</v>
      </c>
    </row>
    <row r="18" spans="1:14" x14ac:dyDescent="0.25">
      <c r="A18" s="6" t="s">
        <v>54</v>
      </c>
      <c r="B18" s="1" t="s">
        <v>15</v>
      </c>
      <c r="C18" s="16">
        <v>126</v>
      </c>
      <c r="D18" s="16">
        <v>184</v>
      </c>
      <c r="E18" s="16">
        <v>141</v>
      </c>
      <c r="F18" s="16">
        <v>14</v>
      </c>
      <c r="G18" s="17">
        <v>240</v>
      </c>
      <c r="H18" s="16">
        <v>650</v>
      </c>
      <c r="I18" s="16">
        <f>I15</f>
        <v>327</v>
      </c>
      <c r="J18" s="16">
        <v>103</v>
      </c>
      <c r="K18" s="29">
        <f>K12+K15</f>
        <v>409</v>
      </c>
      <c r="L18" s="16">
        <v>165</v>
      </c>
      <c r="M18" s="23">
        <v>401</v>
      </c>
      <c r="N18" s="13">
        <f t="shared" si="0"/>
        <v>2760</v>
      </c>
    </row>
    <row r="19" spans="1:14" x14ac:dyDescent="0.25">
      <c r="A19" s="6" t="s">
        <v>57</v>
      </c>
      <c r="B19" s="1" t="s">
        <v>16</v>
      </c>
      <c r="C19" s="16">
        <v>7155</v>
      </c>
      <c r="D19" s="16">
        <f>D20+D24+D25</f>
        <v>6737</v>
      </c>
      <c r="E19" s="16">
        <v>9062</v>
      </c>
      <c r="F19" s="16">
        <v>4883</v>
      </c>
      <c r="G19" s="17">
        <v>4318</v>
      </c>
      <c r="H19" s="18">
        <f>H20+H24+H25</f>
        <v>6584</v>
      </c>
      <c r="I19" s="16">
        <f>I20+I24+I25</f>
        <v>8253</v>
      </c>
      <c r="J19" s="16">
        <f>SUM(J20,J24:J25)</f>
        <v>9782</v>
      </c>
      <c r="K19" s="16">
        <f>SUM(K21:K25)</f>
        <v>10199</v>
      </c>
      <c r="L19" s="16">
        <v>7438</v>
      </c>
      <c r="M19" s="23">
        <f>M20+M24+M25</f>
        <v>4930</v>
      </c>
      <c r="N19" s="13">
        <f t="shared" si="0"/>
        <v>79341</v>
      </c>
    </row>
    <row r="20" spans="1:14" x14ac:dyDescent="0.25">
      <c r="A20" s="6" t="s">
        <v>58</v>
      </c>
      <c r="B20" s="1" t="s">
        <v>17</v>
      </c>
      <c r="C20" s="16">
        <v>7126</v>
      </c>
      <c r="D20" s="16">
        <f>SUM(D21:D23)</f>
        <v>6709</v>
      </c>
      <c r="E20" s="16">
        <v>9028</v>
      </c>
      <c r="F20" s="16">
        <v>4883</v>
      </c>
      <c r="G20" s="17">
        <v>4264</v>
      </c>
      <c r="H20" s="18">
        <f>H21+H22+H23</f>
        <v>6511</v>
      </c>
      <c r="I20" s="16">
        <f>I21+I22+I23</f>
        <v>8155</v>
      </c>
      <c r="J20" s="16">
        <f>SUM(J21:J23)</f>
        <v>9766</v>
      </c>
      <c r="K20" s="16">
        <f>K21+K22+K23</f>
        <v>10177</v>
      </c>
      <c r="L20" s="16">
        <v>7397</v>
      </c>
      <c r="M20" s="23">
        <f>SUM(M21:M23)</f>
        <v>4881</v>
      </c>
      <c r="N20" s="13">
        <f t="shared" si="0"/>
        <v>78897</v>
      </c>
    </row>
    <row r="21" spans="1:14" x14ac:dyDescent="0.25">
      <c r="A21" s="6" t="s">
        <v>59</v>
      </c>
      <c r="B21" s="1" t="s">
        <v>18</v>
      </c>
      <c r="C21" s="16">
        <v>5258</v>
      </c>
      <c r="D21" s="16">
        <v>4964</v>
      </c>
      <c r="E21" s="16">
        <v>4260</v>
      </c>
      <c r="F21" s="16">
        <v>3841</v>
      </c>
      <c r="G21" s="17">
        <v>3020</v>
      </c>
      <c r="H21" s="16">
        <v>4460</v>
      </c>
      <c r="I21" s="16">
        <f>52927-47144</f>
        <v>5783</v>
      </c>
      <c r="J21" s="16">
        <v>7194</v>
      </c>
      <c r="K21" s="28">
        <v>7753</v>
      </c>
      <c r="L21" s="16">
        <v>5410</v>
      </c>
      <c r="M21" s="23">
        <v>3468</v>
      </c>
      <c r="N21" s="13">
        <f t="shared" si="0"/>
        <v>55411</v>
      </c>
    </row>
    <row r="22" spans="1:14" x14ac:dyDescent="0.25">
      <c r="A22" s="6" t="s">
        <v>60</v>
      </c>
      <c r="B22" s="1" t="s">
        <v>19</v>
      </c>
      <c r="C22" s="16">
        <v>1863</v>
      </c>
      <c r="D22" s="16">
        <v>1715</v>
      </c>
      <c r="E22" s="16">
        <v>1617</v>
      </c>
      <c r="F22" s="16">
        <v>1042</v>
      </c>
      <c r="G22" s="17">
        <v>884</v>
      </c>
      <c r="H22" s="16">
        <v>1748</v>
      </c>
      <c r="I22" s="16">
        <f>21885-19539</f>
        <v>2346</v>
      </c>
      <c r="J22" s="16">
        <v>2537</v>
      </c>
      <c r="K22" s="28">
        <v>2400</v>
      </c>
      <c r="L22" s="16">
        <v>1976</v>
      </c>
      <c r="M22" s="23">
        <v>1374</v>
      </c>
      <c r="N22" s="13">
        <f t="shared" si="0"/>
        <v>19502</v>
      </c>
    </row>
    <row r="23" spans="1:14" x14ac:dyDescent="0.25">
      <c r="A23" s="33" t="s">
        <v>61</v>
      </c>
      <c r="B23" s="1" t="s">
        <v>20</v>
      </c>
      <c r="C23" s="16">
        <v>5</v>
      </c>
      <c r="D23" s="16">
        <v>30</v>
      </c>
      <c r="E23" s="16">
        <v>3151</v>
      </c>
      <c r="F23" s="16">
        <v>0</v>
      </c>
      <c r="G23" s="17">
        <v>360</v>
      </c>
      <c r="H23" s="16">
        <v>303</v>
      </c>
      <c r="I23" s="16">
        <f>285-259</f>
        <v>26</v>
      </c>
      <c r="J23" s="16">
        <v>35</v>
      </c>
      <c r="K23" s="28">
        <v>24</v>
      </c>
      <c r="L23" s="16">
        <v>11</v>
      </c>
      <c r="M23" s="23">
        <v>39</v>
      </c>
      <c r="N23" s="13">
        <f t="shared" si="0"/>
        <v>3984</v>
      </c>
    </row>
    <row r="24" spans="1:14" x14ac:dyDescent="0.25">
      <c r="A24" s="6" t="s">
        <v>62</v>
      </c>
      <c r="B24" s="1" t="s">
        <v>21</v>
      </c>
      <c r="C24" s="16">
        <v>29</v>
      </c>
      <c r="D24" s="20">
        <v>28</v>
      </c>
      <c r="E24" s="16">
        <v>34</v>
      </c>
      <c r="F24" s="16">
        <v>0</v>
      </c>
      <c r="G24" s="17">
        <v>54</v>
      </c>
      <c r="H24" s="16">
        <v>73</v>
      </c>
      <c r="I24" s="16">
        <f>602-504</f>
        <v>98</v>
      </c>
      <c r="J24" s="16">
        <v>16</v>
      </c>
      <c r="K24" s="28">
        <v>22</v>
      </c>
      <c r="L24" s="16">
        <v>41</v>
      </c>
      <c r="M24" s="23">
        <v>49</v>
      </c>
      <c r="N24" s="13">
        <f t="shared" si="0"/>
        <v>444</v>
      </c>
    </row>
    <row r="25" spans="1:14" x14ac:dyDescent="0.25">
      <c r="A25" s="6" t="s">
        <v>63</v>
      </c>
      <c r="B25" s="1" t="s">
        <v>22</v>
      </c>
      <c r="C25" s="16">
        <v>0</v>
      </c>
      <c r="D25" s="16">
        <v>0</v>
      </c>
      <c r="E25" s="16">
        <v>0</v>
      </c>
      <c r="F25" s="16">
        <v>0</v>
      </c>
      <c r="G25" s="17">
        <v>0</v>
      </c>
      <c r="H25" s="16">
        <v>0</v>
      </c>
      <c r="I25" s="16">
        <v>0</v>
      </c>
      <c r="J25" s="20"/>
      <c r="K25" s="28">
        <v>0</v>
      </c>
      <c r="L25" s="16">
        <v>0</v>
      </c>
      <c r="M25" s="23">
        <v>0</v>
      </c>
      <c r="N25" s="13">
        <f t="shared" si="0"/>
        <v>0</v>
      </c>
    </row>
    <row r="26" spans="1:14" ht="25.5" x14ac:dyDescent="0.25">
      <c r="A26" s="6" t="s">
        <v>64</v>
      </c>
      <c r="B26" s="1" t="s">
        <v>23</v>
      </c>
      <c r="C26" s="16">
        <v>0</v>
      </c>
      <c r="D26" s="16">
        <v>0</v>
      </c>
      <c r="E26" s="16">
        <v>0</v>
      </c>
      <c r="F26" s="16">
        <v>0</v>
      </c>
      <c r="G26" s="17">
        <v>0</v>
      </c>
      <c r="H26" s="18">
        <v>0</v>
      </c>
      <c r="I26" s="16">
        <v>1</v>
      </c>
      <c r="J26" s="20"/>
      <c r="K26" s="16">
        <v>5</v>
      </c>
      <c r="L26" s="16">
        <v>0</v>
      </c>
      <c r="M26" s="23">
        <v>0</v>
      </c>
      <c r="N26" s="13">
        <f t="shared" si="0"/>
        <v>6</v>
      </c>
    </row>
    <row r="27" spans="1:14" ht="25.5" x14ac:dyDescent="0.25">
      <c r="A27" s="6" t="s">
        <v>65</v>
      </c>
      <c r="B27" s="1" t="s">
        <v>24</v>
      </c>
      <c r="C27" s="16">
        <v>1</v>
      </c>
      <c r="D27" s="16">
        <v>5</v>
      </c>
      <c r="E27" s="16">
        <v>1</v>
      </c>
      <c r="F27" s="16">
        <v>0</v>
      </c>
      <c r="G27" s="17">
        <v>3</v>
      </c>
      <c r="H27" s="18">
        <v>4</v>
      </c>
      <c r="I27" s="16">
        <v>5</v>
      </c>
      <c r="J27" s="16">
        <v>2</v>
      </c>
      <c r="K27" s="16">
        <v>2</v>
      </c>
      <c r="L27" s="16">
        <v>6</v>
      </c>
      <c r="M27" s="23">
        <v>1</v>
      </c>
      <c r="N27" s="13">
        <f t="shared" si="0"/>
        <v>30</v>
      </c>
    </row>
    <row r="28" spans="1:14" ht="25.5" x14ac:dyDescent="0.25">
      <c r="A28" s="6" t="s">
        <v>66</v>
      </c>
      <c r="B28" s="1" t="s">
        <v>25</v>
      </c>
      <c r="C28" s="16">
        <v>772</v>
      </c>
      <c r="D28" s="16">
        <v>1333</v>
      </c>
      <c r="E28" s="16">
        <v>93</v>
      </c>
      <c r="F28" s="16">
        <v>55</v>
      </c>
      <c r="G28" s="17">
        <v>359</v>
      </c>
      <c r="H28" s="18">
        <v>1133</v>
      </c>
      <c r="I28" s="16">
        <v>524</v>
      </c>
      <c r="J28" s="16">
        <v>135</v>
      </c>
      <c r="K28" s="16">
        <v>278</v>
      </c>
      <c r="L28" s="16">
        <v>348</v>
      </c>
      <c r="M28" s="23">
        <v>26</v>
      </c>
      <c r="N28" s="13">
        <f t="shared" si="0"/>
        <v>5056</v>
      </c>
    </row>
    <row r="29" spans="1:14" x14ac:dyDescent="0.25">
      <c r="A29" s="6" t="s">
        <v>67</v>
      </c>
      <c r="B29" s="1" t="s">
        <v>26</v>
      </c>
      <c r="C29" s="16">
        <v>283</v>
      </c>
      <c r="D29" s="16">
        <v>0</v>
      </c>
      <c r="E29" s="16">
        <v>2</v>
      </c>
      <c r="F29" s="16">
        <v>0</v>
      </c>
      <c r="G29" s="17">
        <v>0</v>
      </c>
      <c r="H29" s="18">
        <v>3</v>
      </c>
      <c r="I29" s="16">
        <v>759</v>
      </c>
      <c r="J29" s="20"/>
      <c r="K29" s="16">
        <v>0</v>
      </c>
      <c r="L29" s="16">
        <v>0</v>
      </c>
      <c r="M29" s="23">
        <v>0</v>
      </c>
      <c r="N29" s="13">
        <f t="shared" si="0"/>
        <v>1047</v>
      </c>
    </row>
    <row r="30" spans="1:14" x14ac:dyDescent="0.25">
      <c r="A30" s="6" t="s">
        <v>68</v>
      </c>
      <c r="B30" s="1" t="s">
        <v>27</v>
      </c>
      <c r="C30" s="16">
        <v>0</v>
      </c>
      <c r="D30" s="16">
        <v>0</v>
      </c>
      <c r="E30" s="16">
        <v>0</v>
      </c>
      <c r="F30" s="16">
        <v>0</v>
      </c>
      <c r="G30" s="17">
        <v>0</v>
      </c>
      <c r="H30" s="18">
        <v>0</v>
      </c>
      <c r="I30" s="16">
        <v>1</v>
      </c>
      <c r="J30" s="20"/>
      <c r="K30" s="16">
        <v>0</v>
      </c>
      <c r="L30" s="16">
        <v>0</v>
      </c>
      <c r="M30" s="23">
        <v>0</v>
      </c>
      <c r="N30" s="13">
        <f t="shared" si="0"/>
        <v>1</v>
      </c>
    </row>
    <row r="31" spans="1:14" x14ac:dyDescent="0.25">
      <c r="A31" s="6" t="s">
        <v>69</v>
      </c>
      <c r="B31" s="1" t="s">
        <v>28</v>
      </c>
      <c r="C31" s="16">
        <v>1</v>
      </c>
      <c r="D31" s="16">
        <v>45</v>
      </c>
      <c r="E31" s="16">
        <v>0</v>
      </c>
      <c r="F31" s="16">
        <v>0</v>
      </c>
      <c r="G31" s="17">
        <v>0</v>
      </c>
      <c r="H31" s="18">
        <v>2</v>
      </c>
      <c r="I31" s="16">
        <v>3</v>
      </c>
      <c r="J31" s="20"/>
      <c r="K31" s="16">
        <v>0</v>
      </c>
      <c r="L31" s="16">
        <v>0</v>
      </c>
      <c r="M31" s="23">
        <v>1</v>
      </c>
      <c r="N31" s="13">
        <f t="shared" si="0"/>
        <v>52</v>
      </c>
    </row>
    <row r="32" spans="1:14" x14ac:dyDescent="0.25">
      <c r="A32" s="6" t="s">
        <v>70</v>
      </c>
      <c r="B32" s="1" t="s">
        <v>29</v>
      </c>
      <c r="C32" s="16">
        <v>1</v>
      </c>
      <c r="D32" s="16">
        <v>0</v>
      </c>
      <c r="E32" s="16">
        <v>0</v>
      </c>
      <c r="F32" s="16">
        <v>0</v>
      </c>
      <c r="G32" s="17">
        <v>0</v>
      </c>
      <c r="H32" s="18">
        <v>0</v>
      </c>
      <c r="I32" s="16">
        <v>0</v>
      </c>
      <c r="J32" s="20"/>
      <c r="K32" s="16">
        <v>0</v>
      </c>
      <c r="L32" s="16">
        <v>0</v>
      </c>
      <c r="M32" s="23">
        <v>0</v>
      </c>
      <c r="N32" s="13">
        <f t="shared" si="0"/>
        <v>1</v>
      </c>
    </row>
    <row r="33" spans="1:14" x14ac:dyDescent="0.25">
      <c r="A33" s="6" t="s">
        <v>71</v>
      </c>
      <c r="B33" s="1" t="s">
        <v>30</v>
      </c>
      <c r="C33" s="16">
        <v>4409</v>
      </c>
      <c r="D33" s="16">
        <v>9912</v>
      </c>
      <c r="E33" s="16">
        <v>1404</v>
      </c>
      <c r="F33" s="16">
        <v>844</v>
      </c>
      <c r="G33" s="17">
        <v>1225</v>
      </c>
      <c r="H33" s="18">
        <v>8808</v>
      </c>
      <c r="I33" s="16">
        <v>11001</v>
      </c>
      <c r="J33" s="16">
        <v>3267</v>
      </c>
      <c r="K33" s="16">
        <v>1782</v>
      </c>
      <c r="L33" s="16">
        <v>2903</v>
      </c>
      <c r="M33" s="23">
        <v>1848</v>
      </c>
      <c r="N33" s="13">
        <f t="shared" si="0"/>
        <v>47403</v>
      </c>
    </row>
    <row r="34" spans="1:14" x14ac:dyDescent="0.25">
      <c r="A34" s="7" t="s">
        <v>72</v>
      </c>
      <c r="B34" s="8" t="s">
        <v>31</v>
      </c>
      <c r="C34" s="16">
        <v>17891</v>
      </c>
      <c r="D34" s="27">
        <v>19661</v>
      </c>
      <c r="E34" s="16">
        <v>12154</v>
      </c>
      <c r="F34" s="16">
        <v>5905</v>
      </c>
      <c r="G34" s="31">
        <v>7034</v>
      </c>
      <c r="H34" s="18">
        <v>23493</v>
      </c>
      <c r="I34" s="16">
        <v>23503</v>
      </c>
      <c r="J34" s="19">
        <v>13707</v>
      </c>
      <c r="K34" s="19">
        <v>13041</v>
      </c>
      <c r="L34" s="16">
        <v>11703</v>
      </c>
      <c r="M34" s="24">
        <v>9911</v>
      </c>
      <c r="N34" s="9">
        <f t="shared" si="0"/>
        <v>158003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Normal="100" workbookViewId="0">
      <selection activeCell="F35" sqref="F35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78</v>
      </c>
    </row>
    <row r="2" spans="1:14" s="3" customFormat="1" ht="30" x14ac:dyDescent="0.25">
      <c r="A2" s="4"/>
      <c r="B2" s="5"/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1" t="s">
        <v>41</v>
      </c>
      <c r="L2" s="11" t="s">
        <v>42</v>
      </c>
      <c r="M2" s="11" t="s">
        <v>43</v>
      </c>
      <c r="N2" s="12" t="s">
        <v>44</v>
      </c>
    </row>
    <row r="3" spans="1:14" x14ac:dyDescent="0.25">
      <c r="A3" s="6" t="s">
        <v>45</v>
      </c>
      <c r="B3" s="1" t="s">
        <v>0</v>
      </c>
      <c r="C3" s="25">
        <v>10</v>
      </c>
      <c r="D3" s="16">
        <v>72</v>
      </c>
      <c r="E3" s="16">
        <v>11</v>
      </c>
      <c r="F3" s="16">
        <v>24</v>
      </c>
      <c r="G3" s="17">
        <v>46</v>
      </c>
      <c r="H3" s="16">
        <v>69</v>
      </c>
      <c r="I3" s="16">
        <v>93</v>
      </c>
      <c r="J3" s="16">
        <v>51</v>
      </c>
      <c r="K3" s="16">
        <v>77</v>
      </c>
      <c r="L3" s="16">
        <v>36</v>
      </c>
      <c r="M3" s="23">
        <v>45</v>
      </c>
      <c r="N3" s="14">
        <f>SUM(C3:M3)</f>
        <v>534</v>
      </c>
    </row>
    <row r="4" spans="1:14" x14ac:dyDescent="0.25">
      <c r="A4" s="6" t="s">
        <v>46</v>
      </c>
      <c r="B4" s="1" t="s">
        <v>1</v>
      </c>
      <c r="C4" s="25">
        <v>1216</v>
      </c>
      <c r="D4" s="16">
        <v>738</v>
      </c>
      <c r="E4" s="16">
        <v>128</v>
      </c>
      <c r="F4" s="16">
        <v>0</v>
      </c>
      <c r="G4" s="17">
        <v>630</v>
      </c>
      <c r="H4" s="16">
        <v>614</v>
      </c>
      <c r="I4" s="16">
        <v>736</v>
      </c>
      <c r="J4" s="16">
        <v>240</v>
      </c>
      <c r="K4" s="16">
        <v>57</v>
      </c>
      <c r="L4" s="16">
        <v>0</v>
      </c>
      <c r="M4" s="23">
        <v>313</v>
      </c>
      <c r="N4" s="14">
        <f t="shared" ref="N4:N34" si="0">SUM(C4:M4)</f>
        <v>4672</v>
      </c>
    </row>
    <row r="5" spans="1:14" ht="25.5" x14ac:dyDescent="0.25">
      <c r="A5" s="6" t="s">
        <v>47</v>
      </c>
      <c r="B5" s="1" t="s">
        <v>2</v>
      </c>
      <c r="C5" s="25">
        <v>70</v>
      </c>
      <c r="D5" s="16">
        <v>87</v>
      </c>
      <c r="E5" s="16">
        <v>57</v>
      </c>
      <c r="F5" s="16">
        <v>12</v>
      </c>
      <c r="G5" s="17">
        <v>31</v>
      </c>
      <c r="H5" s="16">
        <v>91</v>
      </c>
      <c r="I5" s="16">
        <v>127</v>
      </c>
      <c r="J5" s="16">
        <v>56</v>
      </c>
      <c r="K5" s="16">
        <v>116</v>
      </c>
      <c r="L5" s="16">
        <v>55</v>
      </c>
      <c r="M5" s="23">
        <v>86</v>
      </c>
      <c r="N5" s="14">
        <f t="shared" si="0"/>
        <v>788</v>
      </c>
    </row>
    <row r="6" spans="1:14" ht="25.5" x14ac:dyDescent="0.25">
      <c r="A6" s="6" t="s">
        <v>48</v>
      </c>
      <c r="B6" s="1" t="s">
        <v>3</v>
      </c>
      <c r="C6" s="25">
        <v>0</v>
      </c>
      <c r="D6" s="16">
        <v>0</v>
      </c>
      <c r="E6" s="16">
        <v>0</v>
      </c>
      <c r="F6" s="16">
        <v>0</v>
      </c>
      <c r="G6" s="17">
        <v>0</v>
      </c>
      <c r="H6" s="16">
        <v>0</v>
      </c>
      <c r="I6" s="16">
        <v>0</v>
      </c>
      <c r="J6" s="16"/>
      <c r="K6" s="16">
        <v>0</v>
      </c>
      <c r="L6" s="16">
        <v>0</v>
      </c>
      <c r="M6" s="23">
        <v>0</v>
      </c>
      <c r="N6" s="14">
        <f t="shared" si="0"/>
        <v>0</v>
      </c>
    </row>
    <row r="7" spans="1:14" x14ac:dyDescent="0.25">
      <c r="A7" s="6" t="s">
        <v>49</v>
      </c>
      <c r="B7" s="1" t="s">
        <v>4</v>
      </c>
      <c r="C7" s="25">
        <v>0</v>
      </c>
      <c r="D7" s="16">
        <v>0</v>
      </c>
      <c r="E7" s="16">
        <v>0</v>
      </c>
      <c r="F7" s="16">
        <v>0</v>
      </c>
      <c r="G7" s="17">
        <v>0</v>
      </c>
      <c r="H7" s="16">
        <v>0</v>
      </c>
      <c r="I7" s="16">
        <v>0</v>
      </c>
      <c r="J7" s="16"/>
      <c r="K7" s="16">
        <v>0</v>
      </c>
      <c r="L7" s="16">
        <v>0</v>
      </c>
      <c r="M7" s="23">
        <v>0</v>
      </c>
      <c r="N7" s="14">
        <f t="shared" si="0"/>
        <v>0</v>
      </c>
    </row>
    <row r="8" spans="1:14" x14ac:dyDescent="0.25">
      <c r="A8" s="6" t="s">
        <v>50</v>
      </c>
      <c r="B8" s="1" t="s">
        <v>5</v>
      </c>
      <c r="C8" s="25">
        <v>0</v>
      </c>
      <c r="D8" s="16">
        <v>0</v>
      </c>
      <c r="E8" s="16">
        <v>0</v>
      </c>
      <c r="F8" s="16">
        <v>0</v>
      </c>
      <c r="G8" s="17">
        <v>0</v>
      </c>
      <c r="H8" s="16">
        <v>0</v>
      </c>
      <c r="I8" s="16">
        <v>0</v>
      </c>
      <c r="J8" s="16"/>
      <c r="K8" s="16">
        <v>0</v>
      </c>
      <c r="L8" s="16">
        <v>0</v>
      </c>
      <c r="M8" s="23">
        <v>0</v>
      </c>
      <c r="N8" s="14">
        <f t="shared" si="0"/>
        <v>0</v>
      </c>
    </row>
    <row r="9" spans="1:14" ht="25.5" x14ac:dyDescent="0.25">
      <c r="A9" s="6" t="s">
        <v>51</v>
      </c>
      <c r="B9" s="1" t="s">
        <v>6</v>
      </c>
      <c r="C9" s="25">
        <v>0</v>
      </c>
      <c r="D9" s="16">
        <v>0</v>
      </c>
      <c r="E9" s="16">
        <v>0</v>
      </c>
      <c r="F9" s="16">
        <v>0</v>
      </c>
      <c r="G9" s="17">
        <v>0</v>
      </c>
      <c r="H9" s="16">
        <v>0</v>
      </c>
      <c r="I9" s="16">
        <v>1</v>
      </c>
      <c r="J9" s="16"/>
      <c r="K9" s="16">
        <v>0</v>
      </c>
      <c r="L9" s="16">
        <v>0</v>
      </c>
      <c r="M9" s="23">
        <v>0</v>
      </c>
      <c r="N9" s="14">
        <f t="shared" si="0"/>
        <v>1</v>
      </c>
    </row>
    <row r="10" spans="1:14" ht="25.5" x14ac:dyDescent="0.25">
      <c r="A10" s="6" t="s">
        <v>52</v>
      </c>
      <c r="B10" s="1" t="s">
        <v>7</v>
      </c>
      <c r="C10" s="25">
        <v>0</v>
      </c>
      <c r="D10" s="16">
        <f>D11+D12</f>
        <v>47</v>
      </c>
      <c r="E10" s="16">
        <v>1</v>
      </c>
      <c r="F10" s="16">
        <v>1</v>
      </c>
      <c r="G10" s="17">
        <v>14</v>
      </c>
      <c r="H10" s="16">
        <v>21</v>
      </c>
      <c r="I10" s="16">
        <f t="shared" ref="I10" si="1">I11+I12</f>
        <v>7</v>
      </c>
      <c r="J10" s="16">
        <f t="shared" ref="J10" si="2">SUM(J11:J12)</f>
        <v>2</v>
      </c>
      <c r="K10" s="16">
        <f t="shared" ref="K10" si="3">K11+K12</f>
        <v>1</v>
      </c>
      <c r="L10" s="16">
        <v>5</v>
      </c>
      <c r="M10" s="23">
        <f>SUM(M11:M12)</f>
        <v>7</v>
      </c>
      <c r="N10" s="14">
        <f t="shared" si="0"/>
        <v>106</v>
      </c>
    </row>
    <row r="11" spans="1:14" x14ac:dyDescent="0.25">
      <c r="A11" s="6" t="s">
        <v>53</v>
      </c>
      <c r="B11" s="1" t="s">
        <v>8</v>
      </c>
      <c r="C11" s="25">
        <v>0</v>
      </c>
      <c r="D11" s="16">
        <v>41</v>
      </c>
      <c r="E11" s="16">
        <v>1</v>
      </c>
      <c r="F11" s="16">
        <v>1</v>
      </c>
      <c r="G11" s="17">
        <v>6</v>
      </c>
      <c r="H11" s="16">
        <v>10</v>
      </c>
      <c r="I11" s="16">
        <v>4</v>
      </c>
      <c r="J11" s="16">
        <v>1</v>
      </c>
      <c r="K11" s="28">
        <v>0</v>
      </c>
      <c r="L11" s="16">
        <v>3</v>
      </c>
      <c r="M11" s="23">
        <v>1</v>
      </c>
      <c r="N11" s="14">
        <f t="shared" si="0"/>
        <v>68</v>
      </c>
    </row>
    <row r="12" spans="1:14" x14ac:dyDescent="0.25">
      <c r="A12" s="6" t="s">
        <v>54</v>
      </c>
      <c r="B12" s="1" t="s">
        <v>9</v>
      </c>
      <c r="C12" s="25">
        <v>0</v>
      </c>
      <c r="D12" s="16">
        <v>6</v>
      </c>
      <c r="E12" s="16">
        <v>0</v>
      </c>
      <c r="F12" s="16">
        <v>0</v>
      </c>
      <c r="G12" s="17">
        <v>8</v>
      </c>
      <c r="H12" s="16">
        <v>11</v>
      </c>
      <c r="I12" s="16">
        <v>3</v>
      </c>
      <c r="J12" s="16">
        <v>1</v>
      </c>
      <c r="K12" s="28">
        <v>1</v>
      </c>
      <c r="L12" s="16">
        <v>2</v>
      </c>
      <c r="M12" s="23">
        <v>6</v>
      </c>
      <c r="N12" s="14">
        <f t="shared" si="0"/>
        <v>38</v>
      </c>
    </row>
    <row r="13" spans="1:14" x14ac:dyDescent="0.25">
      <c r="A13" s="6" t="s">
        <v>55</v>
      </c>
      <c r="B13" s="1" t="s">
        <v>10</v>
      </c>
      <c r="C13" s="25">
        <v>1903</v>
      </c>
      <c r="D13" s="16">
        <f>D14+D15</f>
        <v>21</v>
      </c>
      <c r="E13" s="16">
        <v>443</v>
      </c>
      <c r="F13" s="16">
        <v>0</v>
      </c>
      <c r="G13" s="17">
        <v>71</v>
      </c>
      <c r="H13" s="16">
        <v>117</v>
      </c>
      <c r="I13" s="16">
        <f t="shared" ref="I13" si="4">I14+I15</f>
        <v>136</v>
      </c>
      <c r="J13" s="16">
        <f t="shared" ref="J13" si="5">SUM(J14:J15)</f>
        <v>28</v>
      </c>
      <c r="K13" s="16">
        <f>K14+K15</f>
        <v>49</v>
      </c>
      <c r="L13" s="16">
        <v>16</v>
      </c>
      <c r="M13" s="23">
        <f>SUM(M14:M15)</f>
        <v>11</v>
      </c>
      <c r="N13" s="14">
        <f t="shared" si="0"/>
        <v>2795</v>
      </c>
    </row>
    <row r="14" spans="1:14" x14ac:dyDescent="0.25">
      <c r="A14" s="6" t="s">
        <v>53</v>
      </c>
      <c r="B14" s="1" t="s">
        <v>11</v>
      </c>
      <c r="C14" s="25">
        <v>1584</v>
      </c>
      <c r="D14" s="16">
        <v>9</v>
      </c>
      <c r="E14" s="16">
        <v>353</v>
      </c>
      <c r="F14" s="16">
        <v>0</v>
      </c>
      <c r="G14" s="17">
        <v>15</v>
      </c>
      <c r="H14" s="16">
        <v>94</v>
      </c>
      <c r="I14" s="16">
        <v>81</v>
      </c>
      <c r="J14" s="16">
        <v>6</v>
      </c>
      <c r="K14" s="28">
        <v>23</v>
      </c>
      <c r="L14" s="16">
        <v>0</v>
      </c>
      <c r="M14" s="23">
        <v>2</v>
      </c>
      <c r="N14" s="14">
        <f t="shared" si="0"/>
        <v>2167</v>
      </c>
    </row>
    <row r="15" spans="1:14" x14ac:dyDescent="0.25">
      <c r="A15" s="6" t="s">
        <v>54</v>
      </c>
      <c r="B15" s="1" t="s">
        <v>12</v>
      </c>
      <c r="C15" s="25">
        <v>319</v>
      </c>
      <c r="D15" s="16">
        <v>12</v>
      </c>
      <c r="E15" s="16">
        <v>90</v>
      </c>
      <c r="F15" s="16">
        <v>0</v>
      </c>
      <c r="G15" s="17">
        <v>56</v>
      </c>
      <c r="H15" s="16">
        <v>23</v>
      </c>
      <c r="I15" s="16">
        <v>55</v>
      </c>
      <c r="J15" s="16">
        <v>22</v>
      </c>
      <c r="K15" s="28">
        <v>26</v>
      </c>
      <c r="L15" s="16">
        <v>16</v>
      </c>
      <c r="M15" s="23">
        <v>9</v>
      </c>
      <c r="N15" s="14">
        <f t="shared" si="0"/>
        <v>628</v>
      </c>
    </row>
    <row r="16" spans="1:14" x14ac:dyDescent="0.25">
      <c r="A16" s="6" t="s">
        <v>56</v>
      </c>
      <c r="B16" s="1" t="s">
        <v>13</v>
      </c>
      <c r="C16" s="25">
        <v>1903</v>
      </c>
      <c r="D16" s="16">
        <f t="shared" ref="D16:D18" si="6">D10+D13</f>
        <v>68</v>
      </c>
      <c r="E16" s="16">
        <v>444</v>
      </c>
      <c r="F16" s="16">
        <v>1</v>
      </c>
      <c r="G16" s="17">
        <v>85</v>
      </c>
      <c r="H16" s="16">
        <v>138</v>
      </c>
      <c r="I16" s="16">
        <f t="shared" ref="I16" si="7">I17+I18</f>
        <v>143</v>
      </c>
      <c r="J16" s="16">
        <f t="shared" ref="J16" si="8">SUM(J17:J18)</f>
        <v>30</v>
      </c>
      <c r="K16" s="16">
        <f t="shared" ref="K16" si="9">K17+K18</f>
        <v>50</v>
      </c>
      <c r="L16" s="16">
        <v>21</v>
      </c>
      <c r="M16" s="23">
        <f>SUM(M17:M18)</f>
        <v>18</v>
      </c>
      <c r="N16" s="14">
        <f t="shared" si="0"/>
        <v>2901</v>
      </c>
    </row>
    <row r="17" spans="1:14" x14ac:dyDescent="0.25">
      <c r="A17" s="6" t="s">
        <v>53</v>
      </c>
      <c r="B17" s="1" t="s">
        <v>14</v>
      </c>
      <c r="C17" s="25">
        <v>1584</v>
      </c>
      <c r="D17" s="16">
        <f t="shared" si="6"/>
        <v>50</v>
      </c>
      <c r="E17" s="16">
        <v>354</v>
      </c>
      <c r="F17" s="16">
        <v>1</v>
      </c>
      <c r="G17" s="17">
        <v>21</v>
      </c>
      <c r="H17" s="16">
        <v>104</v>
      </c>
      <c r="I17" s="16">
        <f t="shared" ref="I17:I18" si="10">I11+I14</f>
        <v>85</v>
      </c>
      <c r="J17" s="16">
        <f t="shared" ref="J17:K18" si="11">J11+J14</f>
        <v>7</v>
      </c>
      <c r="K17" s="29">
        <f t="shared" si="11"/>
        <v>23</v>
      </c>
      <c r="L17" s="16">
        <v>3</v>
      </c>
      <c r="M17" s="23">
        <v>3</v>
      </c>
      <c r="N17" s="14">
        <f t="shared" si="0"/>
        <v>2235</v>
      </c>
    </row>
    <row r="18" spans="1:14" x14ac:dyDescent="0.25">
      <c r="A18" s="6" t="s">
        <v>54</v>
      </c>
      <c r="B18" s="1" t="s">
        <v>15</v>
      </c>
      <c r="C18" s="25">
        <v>319</v>
      </c>
      <c r="D18" s="16">
        <f t="shared" si="6"/>
        <v>18</v>
      </c>
      <c r="E18" s="16">
        <v>90</v>
      </c>
      <c r="F18" s="16">
        <v>0</v>
      </c>
      <c r="G18" s="17">
        <v>64</v>
      </c>
      <c r="H18" s="16">
        <v>34</v>
      </c>
      <c r="I18" s="16">
        <f t="shared" si="10"/>
        <v>58</v>
      </c>
      <c r="J18" s="16">
        <f t="shared" si="11"/>
        <v>23</v>
      </c>
      <c r="K18" s="29">
        <f t="shared" si="11"/>
        <v>27</v>
      </c>
      <c r="L18" s="16">
        <v>18</v>
      </c>
      <c r="M18" s="23">
        <v>15</v>
      </c>
      <c r="N18" s="14">
        <f t="shared" si="0"/>
        <v>666</v>
      </c>
    </row>
    <row r="19" spans="1:14" x14ac:dyDescent="0.25">
      <c r="A19" s="6" t="s">
        <v>57</v>
      </c>
      <c r="B19" s="1" t="s">
        <v>16</v>
      </c>
      <c r="C19" s="25">
        <v>184</v>
      </c>
      <c r="D19" s="16">
        <f>D20+D25+D24</f>
        <v>184</v>
      </c>
      <c r="E19" s="16">
        <v>126</v>
      </c>
      <c r="F19" s="16">
        <v>234</v>
      </c>
      <c r="G19" s="17">
        <v>98</v>
      </c>
      <c r="H19" s="18">
        <f>H20+H24+H25</f>
        <v>195</v>
      </c>
      <c r="I19" s="16">
        <f t="shared" ref="I19" si="12">I20+I24+I25</f>
        <v>211</v>
      </c>
      <c r="J19" s="16">
        <f t="shared" ref="J19" si="13">SUM(J20,J24:J25)</f>
        <v>444</v>
      </c>
      <c r="K19" s="16">
        <f t="shared" ref="K19" si="14">SUM(K21:K25)</f>
        <v>478</v>
      </c>
      <c r="L19" s="16">
        <v>179</v>
      </c>
      <c r="M19" s="23">
        <f>M20+M24+M25</f>
        <v>112</v>
      </c>
      <c r="N19" s="14">
        <f t="shared" si="0"/>
        <v>2445</v>
      </c>
    </row>
    <row r="20" spans="1:14" x14ac:dyDescent="0.25">
      <c r="A20" s="6" t="s">
        <v>58</v>
      </c>
      <c r="B20" s="1" t="s">
        <v>17</v>
      </c>
      <c r="C20" s="25">
        <v>183</v>
      </c>
      <c r="D20" s="16">
        <f>D21+D22+D23</f>
        <v>184</v>
      </c>
      <c r="E20" s="16">
        <v>125</v>
      </c>
      <c r="F20" s="16">
        <v>234</v>
      </c>
      <c r="G20" s="17">
        <v>96</v>
      </c>
      <c r="H20" s="18">
        <f t="shared" ref="H20:I20" si="15">H21+H22+H23</f>
        <v>191</v>
      </c>
      <c r="I20" s="16">
        <f t="shared" si="15"/>
        <v>211</v>
      </c>
      <c r="J20" s="16">
        <f t="shared" ref="J20" si="16">SUM(J21:J23)</f>
        <v>444</v>
      </c>
      <c r="K20" s="16">
        <f t="shared" ref="K20" si="17">K21+K22+K23</f>
        <v>478</v>
      </c>
      <c r="L20" s="16">
        <v>178</v>
      </c>
      <c r="M20" s="23">
        <f>SUM(M21:M23)</f>
        <v>111</v>
      </c>
      <c r="N20" s="14">
        <f t="shared" si="0"/>
        <v>2435</v>
      </c>
    </row>
    <row r="21" spans="1:14" x14ac:dyDescent="0.25">
      <c r="A21" s="6" t="s">
        <v>59</v>
      </c>
      <c r="B21" s="1" t="s">
        <v>18</v>
      </c>
      <c r="C21" s="25">
        <v>179</v>
      </c>
      <c r="D21" s="16">
        <v>179</v>
      </c>
      <c r="E21" s="16">
        <v>121</v>
      </c>
      <c r="F21" s="16">
        <v>231</v>
      </c>
      <c r="G21" s="17">
        <v>93</v>
      </c>
      <c r="H21" s="16">
        <v>163</v>
      </c>
      <c r="I21" s="16">
        <f>1970-1780</f>
        <v>190</v>
      </c>
      <c r="J21" s="16">
        <v>427</v>
      </c>
      <c r="K21" s="28">
        <v>449</v>
      </c>
      <c r="L21" s="16">
        <v>166</v>
      </c>
      <c r="M21" s="23">
        <v>105</v>
      </c>
      <c r="N21" s="14">
        <f t="shared" si="0"/>
        <v>2303</v>
      </c>
    </row>
    <row r="22" spans="1:14" x14ac:dyDescent="0.25">
      <c r="A22" s="6" t="s">
        <v>60</v>
      </c>
      <c r="B22" s="1" t="s">
        <v>19</v>
      </c>
      <c r="C22" s="25">
        <v>4</v>
      </c>
      <c r="D22" s="16">
        <v>5</v>
      </c>
      <c r="E22" s="16">
        <v>1</v>
      </c>
      <c r="F22" s="16">
        <v>3</v>
      </c>
      <c r="G22" s="17">
        <v>3</v>
      </c>
      <c r="H22" s="16">
        <v>27</v>
      </c>
      <c r="I22" s="16">
        <f>191-170</f>
        <v>21</v>
      </c>
      <c r="J22" s="16">
        <v>17</v>
      </c>
      <c r="K22" s="28">
        <v>29</v>
      </c>
      <c r="L22" s="16">
        <v>12</v>
      </c>
      <c r="M22" s="23">
        <v>6</v>
      </c>
      <c r="N22" s="14">
        <f t="shared" si="0"/>
        <v>128</v>
      </c>
    </row>
    <row r="23" spans="1:14" x14ac:dyDescent="0.25">
      <c r="A23" s="33" t="s">
        <v>61</v>
      </c>
      <c r="B23" s="1" t="s">
        <v>20</v>
      </c>
      <c r="C23" s="25">
        <v>0</v>
      </c>
      <c r="D23" s="16">
        <v>0</v>
      </c>
      <c r="E23" s="16">
        <v>3</v>
      </c>
      <c r="F23" s="16">
        <v>0</v>
      </c>
      <c r="G23" s="17">
        <v>0</v>
      </c>
      <c r="H23" s="16">
        <v>1</v>
      </c>
      <c r="I23" s="16">
        <v>0</v>
      </c>
      <c r="J23" s="16"/>
      <c r="K23" s="28">
        <v>0</v>
      </c>
      <c r="L23" s="16">
        <v>0</v>
      </c>
      <c r="M23" s="23">
        <v>0</v>
      </c>
      <c r="N23" s="14">
        <f t="shared" si="0"/>
        <v>4</v>
      </c>
    </row>
    <row r="24" spans="1:14" x14ac:dyDescent="0.25">
      <c r="A24" s="6" t="s">
        <v>62</v>
      </c>
      <c r="B24" s="1" t="s">
        <v>21</v>
      </c>
      <c r="C24" s="25">
        <v>1</v>
      </c>
      <c r="D24" s="20">
        <v>0</v>
      </c>
      <c r="E24" s="16">
        <v>1</v>
      </c>
      <c r="F24" s="16">
        <v>0</v>
      </c>
      <c r="G24" s="17">
        <v>2</v>
      </c>
      <c r="H24" s="16">
        <v>4</v>
      </c>
      <c r="I24" s="16">
        <v>0</v>
      </c>
      <c r="J24" s="16"/>
      <c r="K24" s="28">
        <v>0</v>
      </c>
      <c r="L24" s="16">
        <v>1</v>
      </c>
      <c r="M24" s="23">
        <v>1</v>
      </c>
      <c r="N24" s="14">
        <f t="shared" si="0"/>
        <v>10</v>
      </c>
    </row>
    <row r="25" spans="1:14" x14ac:dyDescent="0.25">
      <c r="A25" s="6" t="s">
        <v>63</v>
      </c>
      <c r="B25" s="1" t="s">
        <v>22</v>
      </c>
      <c r="C25" s="25">
        <v>0</v>
      </c>
      <c r="D25" s="16">
        <v>0</v>
      </c>
      <c r="E25" s="16">
        <v>0</v>
      </c>
      <c r="F25" s="16">
        <v>0</v>
      </c>
      <c r="G25" s="17">
        <v>0</v>
      </c>
      <c r="H25" s="16">
        <v>0</v>
      </c>
      <c r="I25" s="16">
        <v>0</v>
      </c>
      <c r="J25" s="16"/>
      <c r="K25" s="28">
        <v>0</v>
      </c>
      <c r="L25" s="16">
        <v>0</v>
      </c>
      <c r="M25" s="23">
        <v>0</v>
      </c>
      <c r="N25" s="14">
        <f t="shared" si="0"/>
        <v>0</v>
      </c>
    </row>
    <row r="26" spans="1:14" ht="25.5" x14ac:dyDescent="0.25">
      <c r="A26" s="6" t="s">
        <v>64</v>
      </c>
      <c r="B26" s="1" t="s">
        <v>23</v>
      </c>
      <c r="C26" s="25">
        <v>0</v>
      </c>
      <c r="D26" s="16">
        <v>0</v>
      </c>
      <c r="E26" s="16">
        <v>0</v>
      </c>
      <c r="F26" s="16">
        <v>0</v>
      </c>
      <c r="G26" s="17">
        <v>0</v>
      </c>
      <c r="H26" s="16">
        <v>0</v>
      </c>
      <c r="I26" s="16">
        <v>0</v>
      </c>
      <c r="J26" s="16"/>
      <c r="K26" s="16">
        <v>0</v>
      </c>
      <c r="L26" s="16">
        <v>0</v>
      </c>
      <c r="M26" s="23">
        <v>0</v>
      </c>
      <c r="N26" s="14">
        <f t="shared" si="0"/>
        <v>0</v>
      </c>
    </row>
    <row r="27" spans="1:14" ht="25.5" x14ac:dyDescent="0.25">
      <c r="A27" s="6" t="s">
        <v>65</v>
      </c>
      <c r="B27" s="1" t="s">
        <v>24</v>
      </c>
      <c r="C27" s="25">
        <v>0</v>
      </c>
      <c r="D27" s="16">
        <v>0</v>
      </c>
      <c r="E27" s="16">
        <v>0</v>
      </c>
      <c r="F27" s="16">
        <v>0</v>
      </c>
      <c r="G27" s="17">
        <v>0</v>
      </c>
      <c r="H27" s="16">
        <v>0</v>
      </c>
      <c r="I27" s="16">
        <v>0</v>
      </c>
      <c r="J27" s="16"/>
      <c r="K27" s="16">
        <v>0</v>
      </c>
      <c r="L27" s="16">
        <v>0</v>
      </c>
      <c r="M27" s="23">
        <v>0</v>
      </c>
      <c r="N27" s="14">
        <f t="shared" si="0"/>
        <v>0</v>
      </c>
    </row>
    <row r="28" spans="1:14" ht="25.5" x14ac:dyDescent="0.25">
      <c r="A28" s="6" t="s">
        <v>66</v>
      </c>
      <c r="B28" s="1" t="s">
        <v>25</v>
      </c>
      <c r="C28" s="25">
        <v>1</v>
      </c>
      <c r="D28" s="16">
        <v>9</v>
      </c>
      <c r="E28" s="16">
        <v>0</v>
      </c>
      <c r="F28" s="16">
        <v>0</v>
      </c>
      <c r="G28" s="17">
        <v>5</v>
      </c>
      <c r="H28" s="16">
        <v>2</v>
      </c>
      <c r="I28" s="16">
        <v>0</v>
      </c>
      <c r="J28" s="16">
        <v>1</v>
      </c>
      <c r="K28" s="16">
        <v>9</v>
      </c>
      <c r="L28" s="16">
        <v>2</v>
      </c>
      <c r="M28" s="23">
        <v>0</v>
      </c>
      <c r="N28" s="14">
        <f t="shared" si="0"/>
        <v>29</v>
      </c>
    </row>
    <row r="29" spans="1:14" x14ac:dyDescent="0.25">
      <c r="A29" s="6" t="s">
        <v>67</v>
      </c>
      <c r="B29" s="1" t="s">
        <v>26</v>
      </c>
      <c r="C29" s="25">
        <v>0</v>
      </c>
      <c r="D29" s="16">
        <v>0</v>
      </c>
      <c r="E29" s="16">
        <v>0</v>
      </c>
      <c r="F29" s="16">
        <v>0</v>
      </c>
      <c r="G29" s="17">
        <v>0</v>
      </c>
      <c r="H29" s="16">
        <v>0</v>
      </c>
      <c r="I29" s="16">
        <v>1</v>
      </c>
      <c r="J29" s="16"/>
      <c r="K29" s="16">
        <v>0</v>
      </c>
      <c r="L29" s="16">
        <v>0</v>
      </c>
      <c r="M29" s="23">
        <v>0</v>
      </c>
      <c r="N29" s="14">
        <f t="shared" si="0"/>
        <v>1</v>
      </c>
    </row>
    <row r="30" spans="1:14" x14ac:dyDescent="0.25">
      <c r="A30" s="6" t="s">
        <v>68</v>
      </c>
      <c r="B30" s="1" t="s">
        <v>27</v>
      </c>
      <c r="C30" s="25">
        <v>0</v>
      </c>
      <c r="D30" s="16">
        <v>0</v>
      </c>
      <c r="E30" s="16">
        <v>0</v>
      </c>
      <c r="F30" s="16">
        <v>0</v>
      </c>
      <c r="G30" s="17">
        <v>0</v>
      </c>
      <c r="H30" s="16">
        <v>0</v>
      </c>
      <c r="I30" s="16">
        <v>0</v>
      </c>
      <c r="J30" s="16"/>
      <c r="K30" s="16">
        <v>0</v>
      </c>
      <c r="L30" s="16">
        <v>0</v>
      </c>
      <c r="M30" s="23">
        <v>0</v>
      </c>
      <c r="N30" s="14">
        <f t="shared" si="0"/>
        <v>0</v>
      </c>
    </row>
    <row r="31" spans="1:14" x14ac:dyDescent="0.25">
      <c r="A31" s="6" t="s">
        <v>69</v>
      </c>
      <c r="B31" s="1" t="s">
        <v>28</v>
      </c>
      <c r="C31" s="25">
        <v>0</v>
      </c>
      <c r="D31" s="16">
        <v>0</v>
      </c>
      <c r="E31" s="16">
        <v>0</v>
      </c>
      <c r="F31" s="16">
        <v>0</v>
      </c>
      <c r="G31" s="17">
        <v>12</v>
      </c>
      <c r="H31" s="16">
        <v>0</v>
      </c>
      <c r="I31" s="16">
        <v>0</v>
      </c>
      <c r="J31" s="16"/>
      <c r="K31" s="16">
        <v>0</v>
      </c>
      <c r="L31" s="16">
        <v>0</v>
      </c>
      <c r="M31" s="23">
        <v>0</v>
      </c>
      <c r="N31" s="14">
        <f t="shared" si="0"/>
        <v>12</v>
      </c>
    </row>
    <row r="32" spans="1:14" x14ac:dyDescent="0.25">
      <c r="A32" s="6" t="s">
        <v>70</v>
      </c>
      <c r="B32" s="1" t="s">
        <v>29</v>
      </c>
      <c r="C32" s="25">
        <v>0</v>
      </c>
      <c r="D32" s="16">
        <v>0</v>
      </c>
      <c r="E32" s="16">
        <v>0</v>
      </c>
      <c r="F32" s="16">
        <v>0</v>
      </c>
      <c r="G32" s="17">
        <v>0</v>
      </c>
      <c r="H32" s="16">
        <v>0</v>
      </c>
      <c r="I32" s="16">
        <v>0</v>
      </c>
      <c r="J32" s="16"/>
      <c r="K32" s="16">
        <v>0</v>
      </c>
      <c r="L32" s="16">
        <v>0</v>
      </c>
      <c r="M32" s="23">
        <v>0</v>
      </c>
      <c r="N32" s="14">
        <f t="shared" si="0"/>
        <v>0</v>
      </c>
    </row>
    <row r="33" spans="1:14" x14ac:dyDescent="0.25">
      <c r="A33" s="6" t="s">
        <v>71</v>
      </c>
      <c r="B33" s="1" t="s">
        <v>30</v>
      </c>
      <c r="C33" s="25">
        <v>26</v>
      </c>
      <c r="D33" s="16">
        <v>147</v>
      </c>
      <c r="E33" s="16">
        <v>11</v>
      </c>
      <c r="F33" s="16">
        <v>15</v>
      </c>
      <c r="G33" s="17">
        <v>14</v>
      </c>
      <c r="H33" s="16">
        <v>179</v>
      </c>
      <c r="I33" s="16">
        <v>139</v>
      </c>
      <c r="J33" s="16">
        <v>59</v>
      </c>
      <c r="K33" s="16">
        <v>41</v>
      </c>
      <c r="L33" s="16">
        <v>33</v>
      </c>
      <c r="M33" s="23">
        <v>21</v>
      </c>
      <c r="N33" s="14">
        <f t="shared" si="0"/>
        <v>685</v>
      </c>
    </row>
    <row r="34" spans="1:14" x14ac:dyDescent="0.25">
      <c r="A34" s="7" t="s">
        <v>72</v>
      </c>
      <c r="B34" s="8" t="s">
        <v>31</v>
      </c>
      <c r="C34" s="25">
        <v>3410</v>
      </c>
      <c r="D34" s="26">
        <f>D3+D4+D5+D6+D7+D8+D9+D16+D19+D26+D27+D28+D29+D30+D31+D32+D33</f>
        <v>1305</v>
      </c>
      <c r="E34" s="16">
        <v>777</v>
      </c>
      <c r="F34" s="16">
        <v>286</v>
      </c>
      <c r="G34" s="31">
        <v>921</v>
      </c>
      <c r="H34" s="16">
        <v>1288</v>
      </c>
      <c r="I34" s="16">
        <f>I3+I5+I4+I6+I7+I8+I9+I16+I19+I26+I27+I28+I29+I30+I32+I31+I33</f>
        <v>1451</v>
      </c>
      <c r="J34" s="19">
        <f t="shared" ref="J34" si="18">SUM(J3:J10,J13,J19,J26:J33)</f>
        <v>881</v>
      </c>
      <c r="K34" s="19">
        <f>SUM(K3:K10)+K13+K19+SUM(K26:K33)</f>
        <v>828</v>
      </c>
      <c r="L34" s="16">
        <v>327</v>
      </c>
      <c r="M34" s="24">
        <v>595</v>
      </c>
      <c r="N34" s="9">
        <f t="shared" si="0"/>
        <v>12069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zoomScaleNormal="10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79</v>
      </c>
    </row>
    <row r="2" spans="1:14" s="3" customFormat="1" ht="30" x14ac:dyDescent="0.25">
      <c r="A2" s="4"/>
      <c r="B2" s="5"/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1" t="s">
        <v>41</v>
      </c>
      <c r="L2" s="11" t="s">
        <v>42</v>
      </c>
      <c r="M2" s="11" t="s">
        <v>43</v>
      </c>
      <c r="N2" s="12" t="s">
        <v>44</v>
      </c>
    </row>
    <row r="3" spans="1:14" x14ac:dyDescent="0.25">
      <c r="A3" s="6" t="s">
        <v>45</v>
      </c>
      <c r="B3" s="1" t="s">
        <v>0</v>
      </c>
      <c r="C3" s="16">
        <v>57</v>
      </c>
      <c r="D3" s="16">
        <v>93</v>
      </c>
      <c r="E3" s="16">
        <v>13</v>
      </c>
      <c r="F3" s="16">
        <v>23</v>
      </c>
      <c r="G3" s="17">
        <v>61</v>
      </c>
      <c r="H3" s="18">
        <v>115</v>
      </c>
      <c r="I3" s="16">
        <v>120</v>
      </c>
      <c r="J3" s="16">
        <v>73</v>
      </c>
      <c r="K3" s="16">
        <v>97</v>
      </c>
      <c r="L3" s="16">
        <v>28</v>
      </c>
      <c r="M3" s="23">
        <v>41</v>
      </c>
      <c r="N3" s="13">
        <f>SUM(C3:M3)</f>
        <v>721</v>
      </c>
    </row>
    <row r="4" spans="1:14" x14ac:dyDescent="0.25">
      <c r="A4" s="6" t="s">
        <v>46</v>
      </c>
      <c r="B4" s="1" t="s">
        <v>1</v>
      </c>
      <c r="C4" s="16">
        <v>1175</v>
      </c>
      <c r="D4" s="16">
        <v>570</v>
      </c>
      <c r="E4" s="16">
        <v>120</v>
      </c>
      <c r="F4" s="16">
        <v>0</v>
      </c>
      <c r="G4" s="17">
        <v>207</v>
      </c>
      <c r="H4" s="18">
        <v>225</v>
      </c>
      <c r="I4" s="16">
        <v>472</v>
      </c>
      <c r="J4" s="16">
        <v>85</v>
      </c>
      <c r="K4" s="16">
        <v>29</v>
      </c>
      <c r="L4" s="16">
        <v>0</v>
      </c>
      <c r="M4" s="23">
        <v>885</v>
      </c>
      <c r="N4" s="13">
        <f t="shared" ref="N4:N34" si="0">SUM(C4:M4)</f>
        <v>3768</v>
      </c>
    </row>
    <row r="5" spans="1:14" ht="25.5" x14ac:dyDescent="0.25">
      <c r="A5" s="6" t="s">
        <v>47</v>
      </c>
      <c r="B5" s="1" t="s">
        <v>2</v>
      </c>
      <c r="C5" s="16">
        <v>41</v>
      </c>
      <c r="D5" s="16">
        <v>46</v>
      </c>
      <c r="E5" s="16">
        <v>49</v>
      </c>
      <c r="F5" s="16">
        <v>3</v>
      </c>
      <c r="G5" s="17">
        <v>27</v>
      </c>
      <c r="H5" s="18">
        <v>104</v>
      </c>
      <c r="I5" s="16">
        <v>163</v>
      </c>
      <c r="J5" s="16">
        <v>79</v>
      </c>
      <c r="K5" s="16">
        <v>95</v>
      </c>
      <c r="L5" s="16">
        <v>64</v>
      </c>
      <c r="M5" s="23">
        <v>75</v>
      </c>
      <c r="N5" s="13">
        <f t="shared" si="0"/>
        <v>746</v>
      </c>
    </row>
    <row r="6" spans="1:14" ht="25.5" x14ac:dyDescent="0.25">
      <c r="A6" s="6" t="s">
        <v>48</v>
      </c>
      <c r="B6" s="1" t="s">
        <v>3</v>
      </c>
      <c r="C6" s="16">
        <v>0</v>
      </c>
      <c r="D6" s="16">
        <v>0</v>
      </c>
      <c r="E6" s="16">
        <v>0</v>
      </c>
      <c r="F6" s="16">
        <v>0</v>
      </c>
      <c r="G6" s="17">
        <v>0</v>
      </c>
      <c r="H6" s="18">
        <v>0</v>
      </c>
      <c r="I6" s="16">
        <v>0</v>
      </c>
      <c r="J6" s="16"/>
      <c r="K6" s="16">
        <v>0</v>
      </c>
      <c r="L6" s="16">
        <v>0</v>
      </c>
      <c r="M6" s="23">
        <v>0</v>
      </c>
      <c r="N6" s="13">
        <f t="shared" si="0"/>
        <v>0</v>
      </c>
    </row>
    <row r="7" spans="1:14" x14ac:dyDescent="0.25">
      <c r="A7" s="6" t="s">
        <v>49</v>
      </c>
      <c r="B7" s="1" t="s">
        <v>4</v>
      </c>
      <c r="C7" s="16">
        <v>0</v>
      </c>
      <c r="D7" s="16">
        <v>0</v>
      </c>
      <c r="E7" s="16">
        <v>0</v>
      </c>
      <c r="F7" s="16">
        <v>0</v>
      </c>
      <c r="G7" s="17">
        <v>0</v>
      </c>
      <c r="H7" s="18">
        <v>0</v>
      </c>
      <c r="I7" s="16">
        <v>0</v>
      </c>
      <c r="J7" s="16"/>
      <c r="K7" s="16">
        <v>0</v>
      </c>
      <c r="L7" s="16">
        <v>0</v>
      </c>
      <c r="M7" s="23">
        <v>0</v>
      </c>
      <c r="N7" s="13">
        <f t="shared" si="0"/>
        <v>0</v>
      </c>
    </row>
    <row r="8" spans="1:14" x14ac:dyDescent="0.25">
      <c r="A8" s="6" t="s">
        <v>50</v>
      </c>
      <c r="B8" s="1" t="s">
        <v>5</v>
      </c>
      <c r="C8" s="16">
        <v>0</v>
      </c>
      <c r="D8" s="16">
        <v>0</v>
      </c>
      <c r="E8" s="16">
        <v>0</v>
      </c>
      <c r="F8" s="16">
        <v>0</v>
      </c>
      <c r="G8" s="17">
        <v>0</v>
      </c>
      <c r="H8" s="18">
        <v>0</v>
      </c>
      <c r="I8" s="16">
        <v>0</v>
      </c>
      <c r="J8" s="16"/>
      <c r="K8" s="16">
        <v>0</v>
      </c>
      <c r="L8" s="16">
        <v>0</v>
      </c>
      <c r="M8" s="23">
        <v>0</v>
      </c>
      <c r="N8" s="13">
        <f t="shared" si="0"/>
        <v>0</v>
      </c>
    </row>
    <row r="9" spans="1:14" ht="25.5" x14ac:dyDescent="0.25">
      <c r="A9" s="6" t="s">
        <v>51</v>
      </c>
      <c r="B9" s="1" t="s">
        <v>6</v>
      </c>
      <c r="C9" s="16">
        <v>1</v>
      </c>
      <c r="D9" s="16">
        <v>0</v>
      </c>
      <c r="E9" s="16">
        <v>0</v>
      </c>
      <c r="F9" s="16">
        <v>0</v>
      </c>
      <c r="G9" s="17">
        <v>0</v>
      </c>
      <c r="H9" s="18">
        <v>1</v>
      </c>
      <c r="I9" s="16">
        <v>0</v>
      </c>
      <c r="J9" s="16">
        <v>3</v>
      </c>
      <c r="K9" s="16">
        <v>0</v>
      </c>
      <c r="L9" s="16">
        <v>0</v>
      </c>
      <c r="M9" s="23">
        <v>0</v>
      </c>
      <c r="N9" s="13">
        <f t="shared" si="0"/>
        <v>5</v>
      </c>
    </row>
    <row r="10" spans="1:14" ht="25.5" x14ac:dyDescent="0.25">
      <c r="A10" s="6" t="s">
        <v>52</v>
      </c>
      <c r="B10" s="1" t="s">
        <v>7</v>
      </c>
      <c r="C10" s="16">
        <v>6</v>
      </c>
      <c r="D10" s="16">
        <f>D11+D12</f>
        <v>90</v>
      </c>
      <c r="E10" s="16">
        <v>3</v>
      </c>
      <c r="F10" s="16">
        <v>0</v>
      </c>
      <c r="G10" s="17">
        <v>30</v>
      </c>
      <c r="H10" s="18">
        <v>38</v>
      </c>
      <c r="I10" s="16">
        <f t="shared" ref="I10" si="1">I11+I12</f>
        <v>12</v>
      </c>
      <c r="J10" s="16">
        <f t="shared" ref="J10" si="2">SUM(J11:J12)</f>
        <v>2</v>
      </c>
      <c r="K10" s="16">
        <f t="shared" ref="K10" si="3">K11+K12</f>
        <v>2</v>
      </c>
      <c r="L10" s="16">
        <v>10</v>
      </c>
      <c r="M10" s="23">
        <f>SUM(M11:M12)</f>
        <v>6</v>
      </c>
      <c r="N10" s="13">
        <f t="shared" si="0"/>
        <v>199</v>
      </c>
    </row>
    <row r="11" spans="1:14" x14ac:dyDescent="0.25">
      <c r="A11" s="6" t="s">
        <v>53</v>
      </c>
      <c r="B11" s="1" t="s">
        <v>8</v>
      </c>
      <c r="C11" s="16">
        <v>3</v>
      </c>
      <c r="D11" s="16">
        <v>74</v>
      </c>
      <c r="E11" s="16">
        <v>3</v>
      </c>
      <c r="F11" s="16">
        <v>0</v>
      </c>
      <c r="G11" s="17">
        <v>24</v>
      </c>
      <c r="H11" s="16">
        <v>23</v>
      </c>
      <c r="I11" s="16">
        <f>42-31</f>
        <v>11</v>
      </c>
      <c r="J11" s="16">
        <v>2</v>
      </c>
      <c r="K11" s="28">
        <v>1</v>
      </c>
      <c r="L11" s="16">
        <v>6</v>
      </c>
      <c r="M11" s="23">
        <v>2</v>
      </c>
      <c r="N11" s="13">
        <f t="shared" si="0"/>
        <v>149</v>
      </c>
    </row>
    <row r="12" spans="1:14" x14ac:dyDescent="0.25">
      <c r="A12" s="6" t="s">
        <v>54</v>
      </c>
      <c r="B12" s="1" t="s">
        <v>9</v>
      </c>
      <c r="C12" s="16">
        <v>3</v>
      </c>
      <c r="D12" s="16">
        <v>16</v>
      </c>
      <c r="E12" s="16">
        <v>0</v>
      </c>
      <c r="F12" s="16">
        <v>0</v>
      </c>
      <c r="G12" s="17">
        <v>6</v>
      </c>
      <c r="H12" s="16">
        <v>15</v>
      </c>
      <c r="I12" s="16">
        <v>1</v>
      </c>
      <c r="J12" s="16">
        <v>0</v>
      </c>
      <c r="K12" s="28">
        <v>1</v>
      </c>
      <c r="L12" s="16">
        <v>4</v>
      </c>
      <c r="M12" s="23">
        <v>4</v>
      </c>
      <c r="N12" s="13">
        <f t="shared" si="0"/>
        <v>50</v>
      </c>
    </row>
    <row r="13" spans="1:14" x14ac:dyDescent="0.25">
      <c r="A13" s="6" t="s">
        <v>55</v>
      </c>
      <c r="B13" s="1" t="s">
        <v>10</v>
      </c>
      <c r="C13" s="16">
        <v>29</v>
      </c>
      <c r="D13" s="16">
        <f>D14+D15</f>
        <v>53</v>
      </c>
      <c r="E13" s="16">
        <v>662</v>
      </c>
      <c r="F13" s="16">
        <v>0</v>
      </c>
      <c r="G13" s="17">
        <v>58</v>
      </c>
      <c r="H13" s="18">
        <v>128</v>
      </c>
      <c r="I13" s="16">
        <f>I14+I15</f>
        <v>78</v>
      </c>
      <c r="J13" s="16">
        <f t="shared" ref="J13" si="4">SUM(J14:J15)</f>
        <v>39</v>
      </c>
      <c r="K13" s="16">
        <f t="shared" ref="K13" si="5">K14+K15</f>
        <v>83</v>
      </c>
      <c r="L13" s="16">
        <v>7</v>
      </c>
      <c r="M13" s="23">
        <f>SUM(M14:M15)</f>
        <v>10</v>
      </c>
      <c r="N13" s="13">
        <f t="shared" si="0"/>
        <v>1147</v>
      </c>
    </row>
    <row r="14" spans="1:14" x14ac:dyDescent="0.25">
      <c r="A14" s="6" t="s">
        <v>53</v>
      </c>
      <c r="B14" s="1" t="s">
        <v>11</v>
      </c>
      <c r="C14" s="16">
        <v>26</v>
      </c>
      <c r="D14" s="16">
        <v>38</v>
      </c>
      <c r="E14" s="16">
        <v>559</v>
      </c>
      <c r="F14" s="16">
        <v>0</v>
      </c>
      <c r="G14" s="17">
        <v>13</v>
      </c>
      <c r="H14" s="16">
        <v>111</v>
      </c>
      <c r="I14" s="16">
        <f>259-217</f>
        <v>42</v>
      </c>
      <c r="J14" s="16">
        <v>4</v>
      </c>
      <c r="K14" s="28">
        <v>24</v>
      </c>
      <c r="L14" s="16">
        <v>2</v>
      </c>
      <c r="M14" s="23">
        <v>4</v>
      </c>
      <c r="N14" s="13">
        <f t="shared" si="0"/>
        <v>823</v>
      </c>
    </row>
    <row r="15" spans="1:14" x14ac:dyDescent="0.25">
      <c r="A15" s="6" t="s">
        <v>54</v>
      </c>
      <c r="B15" s="1" t="s">
        <v>12</v>
      </c>
      <c r="C15" s="16">
        <v>3</v>
      </c>
      <c r="D15" s="16">
        <v>15</v>
      </c>
      <c r="E15" s="16">
        <v>103</v>
      </c>
      <c r="F15" s="16">
        <v>0</v>
      </c>
      <c r="G15" s="17">
        <v>45</v>
      </c>
      <c r="H15" s="16">
        <v>17</v>
      </c>
      <c r="I15" s="16">
        <f>485-449</f>
        <v>36</v>
      </c>
      <c r="J15" s="16">
        <v>35</v>
      </c>
      <c r="K15" s="28">
        <v>59</v>
      </c>
      <c r="L15" s="16">
        <v>5</v>
      </c>
      <c r="M15" s="23">
        <v>6</v>
      </c>
      <c r="N15" s="13">
        <f t="shared" si="0"/>
        <v>324</v>
      </c>
    </row>
    <row r="16" spans="1:14" x14ac:dyDescent="0.25">
      <c r="A16" s="6" t="s">
        <v>56</v>
      </c>
      <c r="B16" s="1" t="s">
        <v>13</v>
      </c>
      <c r="C16" s="16">
        <v>35</v>
      </c>
      <c r="D16" s="16">
        <f t="shared" ref="D16:D18" si="6">D10+D13</f>
        <v>143</v>
      </c>
      <c r="E16" s="16">
        <v>665</v>
      </c>
      <c r="F16" s="16">
        <v>0</v>
      </c>
      <c r="G16" s="17">
        <v>88</v>
      </c>
      <c r="H16" s="18">
        <v>166</v>
      </c>
      <c r="I16" s="16">
        <f t="shared" ref="I16" si="7">I17+I18</f>
        <v>90</v>
      </c>
      <c r="J16" s="16">
        <f t="shared" ref="J16" si="8">SUM(J17:J18)</f>
        <v>41</v>
      </c>
      <c r="K16" s="16">
        <f t="shared" ref="K16" si="9">K17+K18</f>
        <v>85</v>
      </c>
      <c r="L16" s="16">
        <v>17</v>
      </c>
      <c r="M16" s="23">
        <f>SUM(M17:M18)</f>
        <v>16</v>
      </c>
      <c r="N16" s="13">
        <f t="shared" si="0"/>
        <v>1346</v>
      </c>
    </row>
    <row r="17" spans="1:14" x14ac:dyDescent="0.25">
      <c r="A17" s="6" t="s">
        <v>53</v>
      </c>
      <c r="B17" s="1" t="s">
        <v>14</v>
      </c>
      <c r="C17" s="16">
        <v>29</v>
      </c>
      <c r="D17" s="16">
        <f t="shared" si="6"/>
        <v>112</v>
      </c>
      <c r="E17" s="16">
        <v>562</v>
      </c>
      <c r="F17" s="16">
        <v>0</v>
      </c>
      <c r="G17" s="17">
        <v>37</v>
      </c>
      <c r="H17" s="16">
        <v>134</v>
      </c>
      <c r="I17" s="16">
        <f t="shared" ref="I17:I18" si="10">I11+I14</f>
        <v>53</v>
      </c>
      <c r="J17" s="16">
        <f t="shared" ref="J17:K18" si="11">J11+J14</f>
        <v>6</v>
      </c>
      <c r="K17" s="29">
        <f t="shared" si="11"/>
        <v>25</v>
      </c>
      <c r="L17" s="16">
        <v>8</v>
      </c>
      <c r="M17" s="23">
        <v>6</v>
      </c>
      <c r="N17" s="13">
        <f t="shared" si="0"/>
        <v>972</v>
      </c>
    </row>
    <row r="18" spans="1:14" x14ac:dyDescent="0.25">
      <c r="A18" s="6" t="s">
        <v>54</v>
      </c>
      <c r="B18" s="1" t="s">
        <v>15</v>
      </c>
      <c r="C18" s="16">
        <v>6</v>
      </c>
      <c r="D18" s="16">
        <f t="shared" si="6"/>
        <v>31</v>
      </c>
      <c r="E18" s="16">
        <v>103</v>
      </c>
      <c r="F18" s="16">
        <v>0</v>
      </c>
      <c r="G18" s="17">
        <v>51</v>
      </c>
      <c r="H18" s="16">
        <v>32</v>
      </c>
      <c r="I18" s="16">
        <f t="shared" si="10"/>
        <v>37</v>
      </c>
      <c r="J18" s="16">
        <f t="shared" si="11"/>
        <v>35</v>
      </c>
      <c r="K18" s="29">
        <f t="shared" si="11"/>
        <v>60</v>
      </c>
      <c r="L18" s="16">
        <v>9</v>
      </c>
      <c r="M18" s="23">
        <v>10</v>
      </c>
      <c r="N18" s="13">
        <f t="shared" si="0"/>
        <v>374</v>
      </c>
    </row>
    <row r="19" spans="1:14" x14ac:dyDescent="0.25">
      <c r="A19" s="6" t="s">
        <v>57</v>
      </c>
      <c r="B19" s="1" t="s">
        <v>16</v>
      </c>
      <c r="C19" s="16">
        <v>181</v>
      </c>
      <c r="D19" s="16">
        <f>D20+D25+D24</f>
        <v>136</v>
      </c>
      <c r="E19" s="16">
        <v>161</v>
      </c>
      <c r="F19" s="16">
        <v>179</v>
      </c>
      <c r="G19" s="17">
        <v>116</v>
      </c>
      <c r="H19" s="18">
        <f t="shared" ref="H19:I19" si="12">H20+H24+H25</f>
        <v>203</v>
      </c>
      <c r="I19" s="16">
        <f t="shared" si="12"/>
        <v>256</v>
      </c>
      <c r="J19" s="16">
        <f t="shared" ref="J19" si="13">SUM(J20,J24:J25)</f>
        <v>349</v>
      </c>
      <c r="K19" s="16">
        <f t="shared" ref="K19" si="14">SUM(K21:K25)</f>
        <v>451</v>
      </c>
      <c r="L19" s="16">
        <v>187</v>
      </c>
      <c r="M19" s="23">
        <f>M20+M24+M25</f>
        <v>137</v>
      </c>
      <c r="N19" s="13">
        <f t="shared" si="0"/>
        <v>2356</v>
      </c>
    </row>
    <row r="20" spans="1:14" x14ac:dyDescent="0.25">
      <c r="A20" s="6" t="s">
        <v>58</v>
      </c>
      <c r="B20" s="1" t="s">
        <v>17</v>
      </c>
      <c r="C20" s="16">
        <v>180</v>
      </c>
      <c r="D20" s="16">
        <f>D21+D22+D23</f>
        <v>134</v>
      </c>
      <c r="E20" s="16">
        <v>161</v>
      </c>
      <c r="F20" s="16">
        <v>179</v>
      </c>
      <c r="G20" s="17">
        <v>115</v>
      </c>
      <c r="H20" s="18">
        <f t="shared" ref="H20:I20" si="15">H21+H22+H23</f>
        <v>194</v>
      </c>
      <c r="I20" s="16">
        <f t="shared" si="15"/>
        <v>255</v>
      </c>
      <c r="J20" s="16">
        <f t="shared" ref="J20" si="16">SUM(J21:J23)</f>
        <v>348</v>
      </c>
      <c r="K20" s="16">
        <f t="shared" ref="K20" si="17">K21+K22+K23</f>
        <v>451</v>
      </c>
      <c r="L20" s="16">
        <v>187</v>
      </c>
      <c r="M20" s="23">
        <f>SUM(M21:M23)</f>
        <v>137</v>
      </c>
      <c r="N20" s="13">
        <f t="shared" si="0"/>
        <v>2341</v>
      </c>
    </row>
    <row r="21" spans="1:14" x14ac:dyDescent="0.25">
      <c r="A21" s="6" t="s">
        <v>59</v>
      </c>
      <c r="B21" s="1" t="s">
        <v>18</v>
      </c>
      <c r="C21" s="16">
        <v>177</v>
      </c>
      <c r="D21" s="16">
        <v>134</v>
      </c>
      <c r="E21" s="16">
        <v>158</v>
      </c>
      <c r="F21" s="16">
        <v>177</v>
      </c>
      <c r="G21" s="17">
        <v>113</v>
      </c>
      <c r="H21" s="16">
        <v>185</v>
      </c>
      <c r="I21" s="16">
        <f>2065-1839</f>
        <v>226</v>
      </c>
      <c r="J21" s="16">
        <v>341</v>
      </c>
      <c r="K21" s="28">
        <v>428</v>
      </c>
      <c r="L21" s="16">
        <v>180</v>
      </c>
      <c r="M21" s="23">
        <v>126</v>
      </c>
      <c r="N21" s="13">
        <f t="shared" si="0"/>
        <v>2245</v>
      </c>
    </row>
    <row r="22" spans="1:14" x14ac:dyDescent="0.25">
      <c r="A22" s="6" t="s">
        <v>60</v>
      </c>
      <c r="B22" s="1" t="s">
        <v>19</v>
      </c>
      <c r="C22" s="16">
        <v>3</v>
      </c>
      <c r="D22" s="16">
        <v>0</v>
      </c>
      <c r="E22" s="16">
        <v>3</v>
      </c>
      <c r="F22" s="16">
        <v>2</v>
      </c>
      <c r="G22" s="17">
        <v>2</v>
      </c>
      <c r="H22" s="16">
        <v>9</v>
      </c>
      <c r="I22" s="16">
        <f>160-131</f>
        <v>29</v>
      </c>
      <c r="J22" s="16">
        <v>7</v>
      </c>
      <c r="K22" s="28">
        <v>22</v>
      </c>
      <c r="L22" s="16">
        <v>7</v>
      </c>
      <c r="M22" s="23">
        <v>10</v>
      </c>
      <c r="N22" s="13">
        <f t="shared" si="0"/>
        <v>94</v>
      </c>
    </row>
    <row r="23" spans="1:14" x14ac:dyDescent="0.25">
      <c r="A23" s="33" t="s">
        <v>61</v>
      </c>
      <c r="B23" s="1" t="s">
        <v>20</v>
      </c>
      <c r="C23" s="16">
        <v>0</v>
      </c>
      <c r="D23" s="16">
        <v>0</v>
      </c>
      <c r="E23" s="16">
        <v>0</v>
      </c>
      <c r="F23" s="16">
        <v>0</v>
      </c>
      <c r="G23" s="17">
        <v>0</v>
      </c>
      <c r="H23" s="16">
        <v>0</v>
      </c>
      <c r="I23" s="16">
        <v>0</v>
      </c>
      <c r="J23" s="16"/>
      <c r="K23" s="28">
        <v>1</v>
      </c>
      <c r="L23" s="16">
        <v>0</v>
      </c>
      <c r="M23" s="23">
        <v>1</v>
      </c>
      <c r="N23" s="13">
        <f t="shared" si="0"/>
        <v>2</v>
      </c>
    </row>
    <row r="24" spans="1:14" x14ac:dyDescent="0.25">
      <c r="A24" s="6" t="s">
        <v>62</v>
      </c>
      <c r="B24" s="1" t="s">
        <v>21</v>
      </c>
      <c r="C24" s="16">
        <v>1</v>
      </c>
      <c r="D24" s="20">
        <v>2</v>
      </c>
      <c r="E24" s="16">
        <v>0</v>
      </c>
      <c r="F24" s="16">
        <v>0</v>
      </c>
      <c r="G24" s="17">
        <v>1</v>
      </c>
      <c r="H24" s="16">
        <v>9</v>
      </c>
      <c r="I24" s="16">
        <v>1</v>
      </c>
      <c r="J24" s="16">
        <v>1</v>
      </c>
      <c r="K24" s="28">
        <v>0</v>
      </c>
      <c r="L24" s="16">
        <v>0</v>
      </c>
      <c r="M24" s="23">
        <v>0</v>
      </c>
      <c r="N24" s="13">
        <f t="shared" si="0"/>
        <v>15</v>
      </c>
    </row>
    <row r="25" spans="1:14" x14ac:dyDescent="0.25">
      <c r="A25" s="6" t="s">
        <v>63</v>
      </c>
      <c r="B25" s="1" t="s">
        <v>22</v>
      </c>
      <c r="C25" s="16">
        <v>0</v>
      </c>
      <c r="D25" s="16">
        <v>0</v>
      </c>
      <c r="E25" s="16">
        <v>0</v>
      </c>
      <c r="F25" s="16">
        <v>0</v>
      </c>
      <c r="G25" s="17">
        <v>0</v>
      </c>
      <c r="H25" s="16">
        <v>0</v>
      </c>
      <c r="I25" s="16">
        <v>0</v>
      </c>
      <c r="J25" s="16"/>
      <c r="K25" s="28">
        <v>0</v>
      </c>
      <c r="L25" s="16">
        <v>0</v>
      </c>
      <c r="M25" s="23">
        <v>0</v>
      </c>
      <c r="N25" s="13">
        <f t="shared" si="0"/>
        <v>0</v>
      </c>
    </row>
    <row r="26" spans="1:14" ht="25.5" x14ac:dyDescent="0.25">
      <c r="A26" s="6" t="s">
        <v>64</v>
      </c>
      <c r="B26" s="1" t="s">
        <v>23</v>
      </c>
      <c r="C26" s="16">
        <v>0</v>
      </c>
      <c r="D26" s="16">
        <v>0</v>
      </c>
      <c r="E26" s="16">
        <v>0</v>
      </c>
      <c r="F26" s="16">
        <v>0</v>
      </c>
      <c r="G26" s="17">
        <v>0</v>
      </c>
      <c r="H26" s="18">
        <v>0</v>
      </c>
      <c r="I26" s="16">
        <v>0</v>
      </c>
      <c r="J26" s="16"/>
      <c r="K26" s="16">
        <v>0</v>
      </c>
      <c r="L26" s="16">
        <v>0</v>
      </c>
      <c r="M26" s="23">
        <v>0</v>
      </c>
      <c r="N26" s="13">
        <f t="shared" si="0"/>
        <v>0</v>
      </c>
    </row>
    <row r="27" spans="1:14" ht="25.5" x14ac:dyDescent="0.25">
      <c r="A27" s="6" t="s">
        <v>65</v>
      </c>
      <c r="B27" s="1" t="s">
        <v>24</v>
      </c>
      <c r="C27" s="16">
        <v>0</v>
      </c>
      <c r="D27" s="16">
        <v>0</v>
      </c>
      <c r="E27" s="16">
        <v>0</v>
      </c>
      <c r="F27" s="16">
        <v>0</v>
      </c>
      <c r="G27" s="17">
        <v>0</v>
      </c>
      <c r="H27" s="18">
        <v>0</v>
      </c>
      <c r="I27" s="16">
        <v>0</v>
      </c>
      <c r="J27" s="16"/>
      <c r="K27" s="16">
        <v>0</v>
      </c>
      <c r="L27" s="16">
        <v>0</v>
      </c>
      <c r="M27" s="23">
        <v>0</v>
      </c>
      <c r="N27" s="13">
        <f t="shared" si="0"/>
        <v>0</v>
      </c>
    </row>
    <row r="28" spans="1:14" ht="25.5" x14ac:dyDescent="0.25">
      <c r="A28" s="6" t="s">
        <v>66</v>
      </c>
      <c r="B28" s="1" t="s">
        <v>25</v>
      </c>
      <c r="C28" s="16">
        <v>4</v>
      </c>
      <c r="D28" s="16">
        <v>4</v>
      </c>
      <c r="E28" s="16">
        <v>1</v>
      </c>
      <c r="F28" s="16">
        <v>0</v>
      </c>
      <c r="G28" s="17">
        <v>16</v>
      </c>
      <c r="H28" s="18">
        <v>12</v>
      </c>
      <c r="I28" s="16">
        <v>0</v>
      </c>
      <c r="J28" s="16"/>
      <c r="K28" s="16">
        <v>3</v>
      </c>
      <c r="L28" s="16">
        <v>10</v>
      </c>
      <c r="M28" s="23">
        <v>0</v>
      </c>
      <c r="N28" s="13">
        <f t="shared" si="0"/>
        <v>50</v>
      </c>
    </row>
    <row r="29" spans="1:14" x14ac:dyDescent="0.25">
      <c r="A29" s="6" t="s">
        <v>67</v>
      </c>
      <c r="B29" s="1" t="s">
        <v>26</v>
      </c>
      <c r="C29" s="16">
        <v>0</v>
      </c>
      <c r="D29" s="16">
        <v>0</v>
      </c>
      <c r="E29" s="16">
        <v>0</v>
      </c>
      <c r="F29" s="16">
        <v>0</v>
      </c>
      <c r="G29" s="17">
        <v>0</v>
      </c>
      <c r="H29" s="18">
        <v>0</v>
      </c>
      <c r="I29" s="16">
        <v>0</v>
      </c>
      <c r="J29" s="16"/>
      <c r="K29" s="16">
        <v>0</v>
      </c>
      <c r="L29" s="16">
        <v>0</v>
      </c>
      <c r="M29" s="23">
        <v>0</v>
      </c>
      <c r="N29" s="13">
        <f t="shared" si="0"/>
        <v>0</v>
      </c>
    </row>
    <row r="30" spans="1:14" x14ac:dyDescent="0.25">
      <c r="A30" s="6" t="s">
        <v>68</v>
      </c>
      <c r="B30" s="1" t="s">
        <v>27</v>
      </c>
      <c r="C30" s="16">
        <v>0</v>
      </c>
      <c r="D30" s="16">
        <v>0</v>
      </c>
      <c r="E30" s="16">
        <v>0</v>
      </c>
      <c r="F30" s="16">
        <v>0</v>
      </c>
      <c r="G30" s="17">
        <v>0</v>
      </c>
      <c r="H30" s="18">
        <v>0</v>
      </c>
      <c r="I30" s="16">
        <v>0</v>
      </c>
      <c r="J30" s="16"/>
      <c r="K30" s="16">
        <v>0</v>
      </c>
      <c r="L30" s="16">
        <v>0</v>
      </c>
      <c r="M30" s="23">
        <v>0</v>
      </c>
      <c r="N30" s="13">
        <f t="shared" si="0"/>
        <v>0</v>
      </c>
    </row>
    <row r="31" spans="1:14" x14ac:dyDescent="0.25">
      <c r="A31" s="6" t="s">
        <v>69</v>
      </c>
      <c r="B31" s="1" t="s">
        <v>28</v>
      </c>
      <c r="C31" s="16">
        <v>0</v>
      </c>
      <c r="D31" s="16">
        <v>0</v>
      </c>
      <c r="E31" s="16">
        <v>0</v>
      </c>
      <c r="F31" s="16">
        <v>0</v>
      </c>
      <c r="G31" s="17">
        <v>0</v>
      </c>
      <c r="H31" s="18">
        <v>3</v>
      </c>
      <c r="I31" s="16">
        <v>0</v>
      </c>
      <c r="J31" s="16"/>
      <c r="K31" s="16">
        <v>0</v>
      </c>
      <c r="L31" s="16">
        <v>0</v>
      </c>
      <c r="M31" s="23">
        <v>0</v>
      </c>
      <c r="N31" s="13">
        <f t="shared" si="0"/>
        <v>3</v>
      </c>
    </row>
    <row r="32" spans="1:14" x14ac:dyDescent="0.25">
      <c r="A32" s="6" t="s">
        <v>70</v>
      </c>
      <c r="B32" s="1" t="s">
        <v>29</v>
      </c>
      <c r="C32" s="16">
        <v>0</v>
      </c>
      <c r="D32" s="16">
        <v>0</v>
      </c>
      <c r="E32" s="16">
        <v>0</v>
      </c>
      <c r="F32" s="16">
        <v>0</v>
      </c>
      <c r="G32" s="17">
        <v>0</v>
      </c>
      <c r="H32" s="18">
        <v>0</v>
      </c>
      <c r="I32" s="16">
        <v>0</v>
      </c>
      <c r="J32" s="16"/>
      <c r="K32" s="16">
        <v>0</v>
      </c>
      <c r="L32" s="16">
        <v>0</v>
      </c>
      <c r="M32" s="23">
        <v>0</v>
      </c>
      <c r="N32" s="13">
        <f t="shared" si="0"/>
        <v>0</v>
      </c>
    </row>
    <row r="33" spans="1:14" x14ac:dyDescent="0.25">
      <c r="A33" s="6" t="s">
        <v>71</v>
      </c>
      <c r="B33" s="1" t="s">
        <v>30</v>
      </c>
      <c r="C33" s="16">
        <v>32</v>
      </c>
      <c r="D33" s="16">
        <v>154</v>
      </c>
      <c r="E33" s="16">
        <v>6</v>
      </c>
      <c r="F33" s="16">
        <v>16</v>
      </c>
      <c r="G33" s="17">
        <v>18</v>
      </c>
      <c r="H33" s="18">
        <v>154</v>
      </c>
      <c r="I33" s="16">
        <v>175</v>
      </c>
      <c r="J33" s="16">
        <v>23</v>
      </c>
      <c r="K33" s="16">
        <v>28</v>
      </c>
      <c r="L33" s="16">
        <v>27</v>
      </c>
      <c r="M33" s="23">
        <v>13</v>
      </c>
      <c r="N33" s="13">
        <f t="shared" si="0"/>
        <v>646</v>
      </c>
    </row>
    <row r="34" spans="1:14" x14ac:dyDescent="0.25">
      <c r="A34" s="7" t="s">
        <v>72</v>
      </c>
      <c r="B34" s="8" t="s">
        <v>31</v>
      </c>
      <c r="C34" s="16">
        <v>1526</v>
      </c>
      <c r="D34" s="26">
        <f>D3+D4+D5+D6+D7+D8+D9+D16+D19+D26+D27+D28+D29+D30+D31+D32+D33</f>
        <v>1146</v>
      </c>
      <c r="E34" s="16">
        <v>1015</v>
      </c>
      <c r="F34" s="16">
        <v>221</v>
      </c>
      <c r="G34" s="31">
        <v>533</v>
      </c>
      <c r="H34" s="18">
        <v>983</v>
      </c>
      <c r="I34" s="16">
        <f>I3+I5+I4+I6+I7+I8+I9+I16+I19+I26+I27+I28+I29+I30+I32+I31+I33</f>
        <v>1276</v>
      </c>
      <c r="J34" s="19">
        <f t="shared" ref="J34" si="18">SUM(J3:J10,J13,J19,J26:J33)</f>
        <v>653</v>
      </c>
      <c r="K34" s="19">
        <f>SUM(K3:K10)+K13+K19+SUM(K26:K33)</f>
        <v>788</v>
      </c>
      <c r="L34" s="16">
        <v>333</v>
      </c>
      <c r="M34" s="24">
        <v>1167</v>
      </c>
      <c r="N34" s="9">
        <f t="shared" si="0"/>
        <v>9641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BPP23</vt:lpstr>
      <vt:lpstr>BPP22</vt:lpstr>
      <vt:lpstr>BIS23</vt:lpstr>
      <vt:lpstr>BIS22</vt:lpstr>
      <vt:lpstr>Broj_dogovori23</vt:lpstr>
      <vt:lpstr>Broj_dogovori22</vt:lpstr>
      <vt:lpstr>Broj_steti23</vt:lpstr>
      <vt:lpstr>Broj_steti22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2023-06-19T12:00:56Z</cp:lastPrinted>
  <dcterms:created xsi:type="dcterms:W3CDTF">2023-05-25T11:39:44Z</dcterms:created>
  <dcterms:modified xsi:type="dcterms:W3CDTF">2023-10-13T07:20:53Z</dcterms:modified>
</cp:coreProperties>
</file>