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октомври\неживот\"/>
    </mc:Choice>
  </mc:AlternateContent>
  <xr:revisionPtr revIDLastSave="0" documentId="13_ncr:1_{442B8FA4-FFF2-43C3-837B-7EE44CF1EB6D}" xr6:coauthVersionLast="47" xr6:coauthVersionMax="47" xr10:uidLastSave="{00000000-0000-0000-0000-000000000000}"/>
  <bookViews>
    <workbookView xWindow="-110" yWindow="-110" windowWidth="19420" windowHeight="10420" firstSheet="1" activeTab="7" xr2:uid="{C244F690-B65F-48EB-B0C5-B12FC5281E99}"/>
  </bookViews>
  <sheets>
    <sheet name="BPP23" sheetId="1" r:id="rId1"/>
    <sheet name="BPP22" sheetId="5" r:id="rId2"/>
    <sheet name="BIS23" sheetId="2" r:id="rId3"/>
    <sheet name="BIS22" sheetId="6" r:id="rId4"/>
    <sheet name="Broj_dogovori23" sheetId="3" r:id="rId5"/>
    <sheet name="Broj_dogovori22" sheetId="7" r:id="rId6"/>
    <sheet name="Broj_steti23" sheetId="4" r:id="rId7"/>
    <sheet name="Broj_steti22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8" l="1"/>
  <c r="D19" i="8" s="1"/>
  <c r="D18" i="8"/>
  <c r="D17" i="8"/>
  <c r="D16" i="8" s="1"/>
  <c r="D13" i="8"/>
  <c r="D10" i="8"/>
  <c r="D20" i="7"/>
  <c r="D19" i="7" s="1"/>
  <c r="D16" i="7"/>
  <c r="D13" i="7"/>
  <c r="D10" i="7"/>
  <c r="D20" i="6"/>
  <c r="D19" i="6" s="1"/>
  <c r="D18" i="6"/>
  <c r="D17" i="6"/>
  <c r="D16" i="6"/>
  <c r="D34" i="6" s="1"/>
  <c r="D13" i="6"/>
  <c r="D10" i="6"/>
  <c r="D20" i="5"/>
  <c r="D19" i="5" s="1"/>
  <c r="D18" i="5"/>
  <c r="D17" i="5"/>
  <c r="D16" i="5"/>
  <c r="D13" i="5"/>
  <c r="D10" i="5"/>
  <c r="D34" i="8" l="1"/>
  <c r="D34" i="5"/>
  <c r="D20" i="4" l="1"/>
  <c r="D19" i="4" s="1"/>
  <c r="D18" i="4"/>
  <c r="D17" i="4"/>
  <c r="D16" i="4"/>
  <c r="D13" i="4"/>
  <c r="D10" i="4"/>
  <c r="D20" i="3"/>
  <c r="D19" i="3" s="1"/>
  <c r="D16" i="3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 s="1"/>
  <c r="D34" i="1" s="1"/>
  <c r="D13" i="1"/>
  <c r="D10" i="1"/>
  <c r="I20" i="8"/>
  <c r="I19" i="8" s="1"/>
  <c r="I18" i="8"/>
  <c r="I17" i="8"/>
  <c r="I16" i="8"/>
  <c r="I13" i="8"/>
  <c r="I10" i="8"/>
  <c r="I24" i="7"/>
  <c r="I23" i="7"/>
  <c r="I20" i="7" s="1"/>
  <c r="I19" i="7" s="1"/>
  <c r="I22" i="7"/>
  <c r="I21" i="7"/>
  <c r="I18" i="7"/>
  <c r="I17" i="7"/>
  <c r="I16" i="7" s="1"/>
  <c r="I13" i="7"/>
  <c r="I10" i="7"/>
  <c r="I20" i="6"/>
  <c r="I19" i="6" s="1"/>
  <c r="I18" i="6"/>
  <c r="I17" i="6"/>
  <c r="I16" i="6" s="1"/>
  <c r="I13" i="6"/>
  <c r="I10" i="6"/>
  <c r="I20" i="5"/>
  <c r="I19" i="5" s="1"/>
  <c r="I18" i="5"/>
  <c r="I17" i="5"/>
  <c r="I16" i="5" s="1"/>
  <c r="I13" i="5"/>
  <c r="I10" i="5"/>
  <c r="I22" i="4"/>
  <c r="I20" i="4" s="1"/>
  <c r="I19" i="4" s="1"/>
  <c r="I34" i="4" s="1"/>
  <c r="I21" i="4"/>
  <c r="I18" i="4"/>
  <c r="I17" i="4"/>
  <c r="I16" i="4"/>
  <c r="I13" i="4"/>
  <c r="I10" i="4"/>
  <c r="I20" i="3"/>
  <c r="I19" i="3"/>
  <c r="I18" i="3"/>
  <c r="I17" i="3"/>
  <c r="I16" i="3"/>
  <c r="I13" i="3"/>
  <c r="I10" i="3"/>
  <c r="I20" i="2"/>
  <c r="I19" i="2" s="1"/>
  <c r="I18" i="2"/>
  <c r="I17" i="2"/>
  <c r="I16" i="2"/>
  <c r="I13" i="2"/>
  <c r="I10" i="2"/>
  <c r="I20" i="1"/>
  <c r="I19" i="1" s="1"/>
  <c r="I18" i="1"/>
  <c r="I17" i="1"/>
  <c r="I16" i="1" s="1"/>
  <c r="I13" i="1"/>
  <c r="I10" i="1"/>
  <c r="D34" i="4" l="1"/>
  <c r="I34" i="8"/>
  <c r="I34" i="6"/>
  <c r="I34" i="5"/>
  <c r="I34" i="2"/>
  <c r="I34" i="1"/>
  <c r="K34" i="8" l="1"/>
  <c r="K20" i="8"/>
  <c r="K19" i="8"/>
  <c r="K18" i="8"/>
  <c r="K17" i="8"/>
  <c r="K16" i="8" s="1"/>
  <c r="K13" i="8"/>
  <c r="K10" i="8"/>
  <c r="K20" i="7"/>
  <c r="K19" i="7"/>
  <c r="K18" i="7"/>
  <c r="K17" i="7"/>
  <c r="K16" i="7" s="1"/>
  <c r="K13" i="7"/>
  <c r="K10" i="7"/>
  <c r="K20" i="6"/>
  <c r="K19" i="6"/>
  <c r="K18" i="6"/>
  <c r="K17" i="6"/>
  <c r="K16" i="6"/>
  <c r="K13" i="6"/>
  <c r="K34" i="6" s="1"/>
  <c r="K10" i="6"/>
  <c r="K20" i="5"/>
  <c r="K19" i="5"/>
  <c r="K18" i="5"/>
  <c r="K17" i="5"/>
  <c r="K16" i="5" s="1"/>
  <c r="K13" i="5"/>
  <c r="K34" i="5" s="1"/>
  <c r="K10" i="5"/>
  <c r="K20" i="4"/>
  <c r="K19" i="4"/>
  <c r="K18" i="4"/>
  <c r="K17" i="4"/>
  <c r="K16" i="4"/>
  <c r="K13" i="4"/>
  <c r="K34" i="4" s="1"/>
  <c r="K10" i="4"/>
  <c r="K20" i="3"/>
  <c r="K19" i="3"/>
  <c r="K18" i="3"/>
  <c r="K17" i="3"/>
  <c r="K16" i="3" s="1"/>
  <c r="K13" i="3"/>
  <c r="K10" i="3"/>
  <c r="K20" i="2"/>
  <c r="K19" i="2"/>
  <c r="K18" i="2"/>
  <c r="K17" i="2"/>
  <c r="K16" i="2"/>
  <c r="K13" i="2"/>
  <c r="K34" i="2" s="1"/>
  <c r="K10" i="2"/>
  <c r="K20" i="1"/>
  <c r="K19" i="1"/>
  <c r="K18" i="1"/>
  <c r="K17" i="1"/>
  <c r="K16" i="1"/>
  <c r="K13" i="1"/>
  <c r="K34" i="1" s="1"/>
  <c r="K10" i="1"/>
  <c r="J20" i="8" l="1"/>
  <c r="J19" i="8" s="1"/>
  <c r="J18" i="8"/>
  <c r="J17" i="8"/>
  <c r="J16" i="8"/>
  <c r="J13" i="8"/>
  <c r="J10" i="8"/>
  <c r="J20" i="7"/>
  <c r="J19" i="7"/>
  <c r="J16" i="7"/>
  <c r="J13" i="7"/>
  <c r="J10" i="7"/>
  <c r="J20" i="6"/>
  <c r="J19" i="6" s="1"/>
  <c r="J34" i="6" s="1"/>
  <c r="J18" i="6"/>
  <c r="J17" i="6"/>
  <c r="J16" i="6"/>
  <c r="J13" i="6"/>
  <c r="J10" i="6"/>
  <c r="J20" i="5"/>
  <c r="J19" i="5"/>
  <c r="J18" i="5"/>
  <c r="J17" i="5"/>
  <c r="J16" i="5" s="1"/>
  <c r="J13" i="5"/>
  <c r="J10" i="5"/>
  <c r="J34" i="5" s="1"/>
  <c r="J20" i="4"/>
  <c r="J19" i="4"/>
  <c r="J34" i="4" s="1"/>
  <c r="J18" i="4"/>
  <c r="J17" i="4"/>
  <c r="J16" i="4" s="1"/>
  <c r="J13" i="4"/>
  <c r="J10" i="4"/>
  <c r="J20" i="3"/>
  <c r="J19" i="3" s="1"/>
  <c r="J16" i="3"/>
  <c r="J13" i="3"/>
  <c r="J10" i="3"/>
  <c r="J34" i="2"/>
  <c r="J20" i="2"/>
  <c r="J19" i="2"/>
  <c r="J18" i="2"/>
  <c r="J17" i="2"/>
  <c r="J16" i="2" s="1"/>
  <c r="J13" i="2"/>
  <c r="J10" i="2"/>
  <c r="J34" i="1"/>
  <c r="J20" i="1"/>
  <c r="J19" i="1"/>
  <c r="J18" i="1"/>
  <c r="J17" i="1"/>
  <c r="J16" i="1" s="1"/>
  <c r="J13" i="1"/>
  <c r="J10" i="1"/>
  <c r="J34" i="8" l="1"/>
  <c r="H20" i="8" l="1"/>
  <c r="H19" i="8" s="1"/>
  <c r="H20" i="7"/>
  <c r="H19" i="7" s="1"/>
  <c r="H20" i="6"/>
  <c r="H19" i="6" s="1"/>
  <c r="H20" i="5"/>
  <c r="H19" i="5" s="1"/>
  <c r="H20" i="4"/>
  <c r="H19" i="4" s="1"/>
  <c r="H20" i="3"/>
  <c r="H19" i="3" s="1"/>
  <c r="H20" i="2"/>
  <c r="H19" i="2" s="1"/>
  <c r="H20" i="1"/>
  <c r="H19" i="1" s="1"/>
  <c r="M20" i="8" l="1"/>
  <c r="M19" i="8" s="1"/>
  <c r="M16" i="8"/>
  <c r="M13" i="8"/>
  <c r="M10" i="8"/>
  <c r="M20" i="7"/>
  <c r="M19" i="7"/>
  <c r="M16" i="7"/>
  <c r="M13" i="7"/>
  <c r="M10" i="7"/>
  <c r="M20" i="6"/>
  <c r="M19" i="6" s="1"/>
  <c r="M18" i="6"/>
  <c r="M17" i="6"/>
  <c r="M16" i="6" s="1"/>
  <c r="M13" i="6"/>
  <c r="M10" i="6"/>
  <c r="M20" i="5"/>
  <c r="M19" i="5" s="1"/>
  <c r="M18" i="5"/>
  <c r="M17" i="5"/>
  <c r="M16" i="5" s="1"/>
  <c r="M13" i="5"/>
  <c r="M10" i="5"/>
  <c r="M20" i="4"/>
  <c r="M19" i="4" s="1"/>
  <c r="M16" i="4"/>
  <c r="M13" i="4"/>
  <c r="M10" i="4"/>
  <c r="M20" i="3"/>
  <c r="M19" i="3" s="1"/>
  <c r="M16" i="3"/>
  <c r="M13" i="3"/>
  <c r="M10" i="3"/>
  <c r="M20" i="2"/>
  <c r="M19" i="2" s="1"/>
  <c r="M18" i="2"/>
  <c r="M17" i="2"/>
  <c r="M16" i="2"/>
  <c r="M13" i="2"/>
  <c r="M10" i="2"/>
  <c r="M20" i="1"/>
  <c r="M19" i="1" s="1"/>
  <c r="M18" i="1"/>
  <c r="M17" i="1"/>
  <c r="M16" i="1"/>
  <c r="M13" i="1"/>
  <c r="M10" i="1"/>
  <c r="M34" i="6" l="1"/>
  <c r="M34" i="5"/>
  <c r="M34" i="2"/>
  <c r="M34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8"/>
  <c r="N3" i="4"/>
  <c r="N3" i="7"/>
  <c r="N3" i="3"/>
  <c r="N3" i="6"/>
  <c r="N3" i="2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<sst xmlns="http://schemas.openxmlformats.org/spreadsheetml/2006/main" count="616" uniqueCount="80">
  <si>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</si>
  <si>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</si>
  <si>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</si>
  <si>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</si>
  <si>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</si>
  <si>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</si>
  <si>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</si>
  <si>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</si>
  <si>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</si>
  <si>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</si>
  <si>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</si>
  <si>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</si>
  <si>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</si>
  <si>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</si>
  <si>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</si>
  <si>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</si>
  <si>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</si>
  <si>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</si>
  <si>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</si>
  <si>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</si>
  <si>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</si>
  <si>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</si>
  <si>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</si>
  <si>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</si>
  <si>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</si>
  <si>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</si>
  <si>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</si>
  <si>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</si>
  <si>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</si>
  <si>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</si>
  <si>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</si>
  <si>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</si>
  <si>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</si>
  <si>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</si>
  <si>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</si>
  <si>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</si>
  <si>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</si>
  <si>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</si>
  <si>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</si>
  <si>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</si>
  <si>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</si>
  <si>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</si>
  <si>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</si>
  <si>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</si>
  <si>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</si>
  <si>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</si>
  <si>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</si>
  <si>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</si>
  <si>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</si>
  <si>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</si>
  <si>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</si>
  <si>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</si>
  <si>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</si>
  <si>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</si>
  <si>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</si>
  <si>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</si>
  <si>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</si>
  <si>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</si>
  <si>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</si>
  <si>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</si>
  <si>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</si>
  <si>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</si>
  <si>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</si>
  <si>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</si>
  <si>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</si>
  <si>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</si>
  <si>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</si>
  <si>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</si>
  <si>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Винер</t>
  </si>
  <si>
    <t>Осигурителна Полиса</t>
  </si>
  <si>
    <t>Халк осигурување</t>
  </si>
  <si>
    <t>Вкупно неживот</t>
  </si>
  <si>
    <t>Бруто полисирана премија, во илјади денари, за периодот 1.10.2023 - 31.10.2023</t>
  </si>
  <si>
    <t>Бруто полисирана премија, во илјади денари, за периодот 1.10.2022 - 31.10.2022</t>
  </si>
  <si>
    <t>Бруто исплатени штети, во илјади денари, за периодот 1.10.2023 - 31.10.2023</t>
  </si>
  <si>
    <t>Бруто исплатени штети, во илјади денари, за периодот 1.10.2022 - 31.10.2022</t>
  </si>
  <si>
    <t>Број на склучени договори за периодот 1.10.2023 - 31.10.2023</t>
  </si>
  <si>
    <t>Број на склучени договори за периодот 1.10.2022 - 31.10.2022</t>
  </si>
  <si>
    <t>Број на ликвидирани штети за периодот 1.10.2023 - 31.10.2023</t>
  </si>
  <si>
    <t>Број на ликвидирани штети за периодот 1.10.2022 - 31.10.2022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</si>
</sst>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13">
    <xf numFmtId="0" fontId="0" fillId="0" borderId="0"/>
    <xf numFmtId="0" fontId="3" fillId="0" borderId="0"/>
    <xf numFmtId="0" fontId="3" fillId="0" borderId="0"/>
    <xf numFmtId="0" fontId="13" fillId="0" borderId="0"/>
    <xf numFmtId="0" fontId="14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49" fontId="6" fillId="0" borderId="4" xfId="0" applyNumberFormat="1" applyFont="1" applyBorder="1" applyAlignment="1">
      <alignment horizontal="center" vertical="center" wrapText="1"/>
    </xf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12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3" fontId="7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5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4" fillId="3" borderId="1" xfId="1" applyNumberFormat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4" fontId="4" fillId="3" borderId="1" xfId="1" applyNumberFormat="1" applyFont="1" applyFill="1" applyBorder="1" applyAlignment="1">
      <alignment vertical="center" wrapText="1"/>
    </xf>
    <xf numFmtId="0" fontId="16" fillId="5" borderId="10" xfId="0" applyFont="1" applyFill="1" applyBorder="1"/>
  </cellXfs>
  <cellStyles count="13">
    <cellStyle name="Normal" xfId="0" builtinId="0"/>
    <cellStyle name="Normal 2" xfId="1" xr:uid="{A3521A09-9228-4AF6-AF9D-D6F5A7B6AD15}"/>
    <cellStyle name="Normal 2 2" xfId="6" xr:uid="{AD8D1BD8-3671-4119-A510-453029E33139}"/>
    <cellStyle name="Normal 2 2 2" xfId="12" xr:uid="{F1CEDF0F-E2C6-4F85-843E-8F69573503FA}"/>
    <cellStyle name="Normal 2 3" xfId="4" xr:uid="{3FC2E97F-0080-4EDC-94E3-E4DE2241AE21}"/>
    <cellStyle name="Normal 2 4" xfId="7" xr:uid="{1252B6A5-9AB1-4E3C-B0CE-DD9F2AC89405}"/>
    <cellStyle name="Normal 2 4 2" xfId="10" xr:uid="{41E64433-87A8-48CE-B772-E2280FFF4152}"/>
    <cellStyle name="Normal 3" xfId="2" xr:uid="{4E86A4A2-0450-4AD2-ADEB-6F9057013752}"/>
    <cellStyle name="Normal 4" xfId="3" xr:uid="{D5D687EE-1FF0-4E31-B577-5B477ABA503A}"/>
    <cellStyle name="Normal 4 2" xfId="11" xr:uid="{94586C1F-E049-4C0D-842F-FE75598E83D3}"/>
    <cellStyle name="Normal 5" xfId="8" xr:uid="{89C2CD0B-311D-484F-9E97-DBCDABA5A38F}"/>
    <cellStyle name="Normal 5 2 2" xfId="5" xr:uid="{A9D13207-33C2-4F17-92E6-80985134F7B1}"/>
    <cellStyle name="Normal 5 2 2 2" xfId="9" xr:uid="{97D98F36-F39F-4F71-AB18-BEADE2D14B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72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8578</v>
      </c>
      <c r="D3" s="17">
        <v>7282</v>
      </c>
      <c r="E3" s="17">
        <v>1967</v>
      </c>
      <c r="F3" s="17">
        <v>2781.9079999999999</v>
      </c>
      <c r="G3" s="33">
        <v>4321.42</v>
      </c>
      <c r="H3" s="17">
        <v>8377.9189999999944</v>
      </c>
      <c r="I3" s="17">
        <v>5094.433</v>
      </c>
      <c r="J3" s="17">
        <v>5244</v>
      </c>
      <c r="K3" s="17">
        <v>5279</v>
      </c>
      <c r="L3" s="17">
        <v>3157</v>
      </c>
      <c r="M3" s="22">
        <v>4184.6900000000023</v>
      </c>
      <c r="N3" s="13">
        <f>SUM(C3:M3)</f>
        <v>56267.369999999995</v>
      </c>
    </row>
    <row r="4" spans="1:14" x14ac:dyDescent="0.35">
      <c r="A4" s="6" t="s">
        <v>2</v>
      </c>
      <c r="B4" s="1" t="s">
        <v>3</v>
      </c>
      <c r="C4" s="26">
        <v>13555</v>
      </c>
      <c r="D4" s="17">
        <v>4946</v>
      </c>
      <c r="E4" s="17">
        <v>1083</v>
      </c>
      <c r="F4" s="17">
        <v>0</v>
      </c>
      <c r="G4" s="33">
        <v>9855.58</v>
      </c>
      <c r="H4" s="17">
        <v>19517.812999999984</v>
      </c>
      <c r="I4" s="17">
        <v>6227.45</v>
      </c>
      <c r="J4" s="17">
        <v>10972</v>
      </c>
      <c r="K4" s="17">
        <v>2740</v>
      </c>
      <c r="L4" s="17">
        <v>0</v>
      </c>
      <c r="M4" s="22">
        <v>2149.8200000000002</v>
      </c>
      <c r="N4" s="13">
        <f t="shared" ref="N4:N34" si="0">SUM(C4:M4)</f>
        <v>71046.662999999986</v>
      </c>
    </row>
    <row r="5" spans="1:14" x14ac:dyDescent="0.35">
      <c r="A5" s="6" t="s">
        <v>4</v>
      </c>
      <c r="B5" s="1" t="s">
        <v>5</v>
      </c>
      <c r="C5" s="26">
        <v>7908</v>
      </c>
      <c r="D5" s="17">
        <v>10551</v>
      </c>
      <c r="E5" s="17">
        <v>5695</v>
      </c>
      <c r="F5" s="17">
        <v>1895.508</v>
      </c>
      <c r="G5" s="33">
        <v>7935.9</v>
      </c>
      <c r="H5" s="17">
        <v>16882.443270000018</v>
      </c>
      <c r="I5" s="17">
        <v>18934.754000000001</v>
      </c>
      <c r="J5" s="17">
        <v>12613</v>
      </c>
      <c r="K5" s="17">
        <v>11639</v>
      </c>
      <c r="L5" s="17">
        <v>8325</v>
      </c>
      <c r="M5" s="22">
        <v>11577.760000000009</v>
      </c>
      <c r="N5" s="13">
        <f t="shared" si="0"/>
        <v>113957.36527000004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33">
        <v>0</v>
      </c>
      <c r="H6" s="17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33">
        <v>0</v>
      </c>
      <c r="H7" s="17">
        <v>0</v>
      </c>
      <c r="I7" s="17">
        <v>0</v>
      </c>
      <c r="J7" s="21"/>
      <c r="K7" s="17">
        <v>11086</v>
      </c>
      <c r="L7" s="17">
        <v>0</v>
      </c>
      <c r="M7" s="22">
        <v>0</v>
      </c>
      <c r="N7" s="13">
        <f t="shared" si="0"/>
        <v>11086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33">
        <v>6.15</v>
      </c>
      <c r="H8" s="17">
        <v>0</v>
      </c>
      <c r="I8" s="17">
        <v>0</v>
      </c>
      <c r="J8" s="21"/>
      <c r="K8" s="17">
        <v>0</v>
      </c>
      <c r="L8" s="17">
        <v>0</v>
      </c>
      <c r="M8" s="22">
        <v>0</v>
      </c>
      <c r="N8" s="13">
        <f t="shared" si="0"/>
        <v>6.15</v>
      </c>
    </row>
    <row r="9" spans="1:14" x14ac:dyDescent="0.35">
      <c r="A9" s="6" t="s">
        <v>12</v>
      </c>
      <c r="B9" s="1" t="s">
        <v>13</v>
      </c>
      <c r="C9" s="26">
        <v>85</v>
      </c>
      <c r="D9" s="17">
        <v>469</v>
      </c>
      <c r="E9" s="17">
        <v>2412</v>
      </c>
      <c r="F9" s="17">
        <v>0</v>
      </c>
      <c r="G9" s="33">
        <v>2029.55</v>
      </c>
      <c r="H9" s="17">
        <v>289.64799999999968</v>
      </c>
      <c r="I9" s="17">
        <v>11244.093999999999</v>
      </c>
      <c r="J9" s="17">
        <v>2413</v>
      </c>
      <c r="K9" s="17">
        <v>104</v>
      </c>
      <c r="L9" s="17">
        <v>247</v>
      </c>
      <c r="M9" s="22">
        <v>157.74</v>
      </c>
      <c r="N9" s="13">
        <f t="shared" si="0"/>
        <v>19451.032000000003</v>
      </c>
    </row>
    <row r="10" spans="1:14" x14ac:dyDescent="0.35">
      <c r="A10" s="6" t="s">
        <v>14</v>
      </c>
      <c r="B10" s="1" t="s">
        <v>15</v>
      </c>
      <c r="C10" s="26">
        <v>4458</v>
      </c>
      <c r="D10" s="17">
        <f>D11+D12</f>
        <v>8168</v>
      </c>
      <c r="E10" s="17">
        <v>2003</v>
      </c>
      <c r="F10" s="17">
        <v>512.65300000000002</v>
      </c>
      <c r="G10" s="33">
        <v>18173.77</v>
      </c>
      <c r="H10" s="17">
        <v>4789.3769200000097</v>
      </c>
      <c r="I10" s="17">
        <f>I11+I12</f>
        <v>5198.3667746493802</v>
      </c>
      <c r="J10" s="17">
        <f t="shared" ref="J10" si="1">SUM(J11:J12)</f>
        <v>2733</v>
      </c>
      <c r="K10" s="17">
        <f>K11+K12</f>
        <v>2461</v>
      </c>
      <c r="L10" s="17">
        <v>3124</v>
      </c>
      <c r="M10" s="22">
        <f>SUM(M11:M12)</f>
        <v>4901.0600000000031</v>
      </c>
      <c r="N10" s="13">
        <f t="shared" si="0"/>
        <v>56522.226694649398</v>
      </c>
    </row>
    <row r="11" spans="1:14" x14ac:dyDescent="0.35">
      <c r="A11" s="6" t="s">
        <v>16</v>
      </c>
      <c r="B11" s="1" t="s">
        <v>17</v>
      </c>
      <c r="C11" s="26">
        <v>2551</v>
      </c>
      <c r="D11" s="17">
        <v>1557</v>
      </c>
      <c r="E11" s="17">
        <v>818</v>
      </c>
      <c r="F11" s="17">
        <v>220.67599999999999</v>
      </c>
      <c r="G11" s="33">
        <v>1156.32</v>
      </c>
      <c r="H11" s="17">
        <v>2077.8331100000005</v>
      </c>
      <c r="I11" s="17">
        <v>1011.111939137465</v>
      </c>
      <c r="J11" s="17">
        <v>715</v>
      </c>
      <c r="K11" s="29">
        <v>360</v>
      </c>
      <c r="L11" s="17">
        <v>1025</v>
      </c>
      <c r="M11" s="22">
        <v>86.65</v>
      </c>
      <c r="N11" s="13">
        <f t="shared" si="0"/>
        <v>11578.591049137465</v>
      </c>
    </row>
    <row r="12" spans="1:14" x14ac:dyDescent="0.35">
      <c r="A12" s="6" t="s">
        <v>18</v>
      </c>
      <c r="B12" s="1" t="s">
        <v>19</v>
      </c>
      <c r="C12" s="26">
        <v>1907</v>
      </c>
      <c r="D12" s="17">
        <v>6611</v>
      </c>
      <c r="E12" s="17">
        <v>1185</v>
      </c>
      <c r="F12" s="17">
        <v>291.97699999999998</v>
      </c>
      <c r="G12" s="33">
        <v>17017.45</v>
      </c>
      <c r="H12" s="17">
        <v>2711.5438099999956</v>
      </c>
      <c r="I12" s="17">
        <v>4187.2548355119152</v>
      </c>
      <c r="J12" s="17">
        <v>2018</v>
      </c>
      <c r="K12" s="29">
        <v>2101</v>
      </c>
      <c r="L12" s="17">
        <v>2099</v>
      </c>
      <c r="M12" s="22">
        <v>4814.4100000000035</v>
      </c>
      <c r="N12" s="13">
        <f t="shared" si="0"/>
        <v>44943.635645511917</v>
      </c>
    </row>
    <row r="13" spans="1:14" x14ac:dyDescent="0.35">
      <c r="A13" s="6" t="s">
        <v>20</v>
      </c>
      <c r="B13" s="1" t="s">
        <v>21</v>
      </c>
      <c r="C13" s="26">
        <v>2767</v>
      </c>
      <c r="D13" s="17">
        <f>D14+D15</f>
        <v>5538</v>
      </c>
      <c r="E13" s="17">
        <v>1173</v>
      </c>
      <c r="F13" s="17">
        <v>107.20699999999999</v>
      </c>
      <c r="G13" s="33">
        <v>37691.370000000003</v>
      </c>
      <c r="H13" s="17">
        <v>6936.5218799999857</v>
      </c>
      <c r="I13" s="17">
        <f>I14+I15</f>
        <v>8878.2372253506201</v>
      </c>
      <c r="J13" s="17">
        <f t="shared" ref="J13" si="2">SUM(J14:J15)</f>
        <v>35463</v>
      </c>
      <c r="K13" s="17">
        <f>K14+K15</f>
        <v>39191</v>
      </c>
      <c r="L13" s="17">
        <v>1162</v>
      </c>
      <c r="M13" s="22">
        <f>SUM(M14:M15)</f>
        <v>4042.4000000000024</v>
      </c>
      <c r="N13" s="13">
        <f t="shared" si="0"/>
        <v>142949.7361053506</v>
      </c>
    </row>
    <row r="14" spans="1:14" x14ac:dyDescent="0.35">
      <c r="A14" s="6" t="s">
        <v>16</v>
      </c>
      <c r="B14" s="1" t="s">
        <v>22</v>
      </c>
      <c r="C14" s="26">
        <v>816</v>
      </c>
      <c r="D14" s="17">
        <v>1944</v>
      </c>
      <c r="E14" s="17">
        <v>252</v>
      </c>
      <c r="F14" s="17">
        <v>48.573999999999998</v>
      </c>
      <c r="G14" s="33">
        <v>1937.44</v>
      </c>
      <c r="H14" s="17">
        <v>4036.7695899999962</v>
      </c>
      <c r="I14" s="17">
        <v>2982.9570608625349</v>
      </c>
      <c r="J14" s="17">
        <v>238</v>
      </c>
      <c r="K14" s="29">
        <v>592</v>
      </c>
      <c r="L14" s="17">
        <v>190</v>
      </c>
      <c r="M14" s="22">
        <v>557.77999999999975</v>
      </c>
      <c r="N14" s="13">
        <f t="shared" si="0"/>
        <v>13595.520650862531</v>
      </c>
    </row>
    <row r="15" spans="1:14" x14ac:dyDescent="0.35">
      <c r="A15" s="6" t="s">
        <v>18</v>
      </c>
      <c r="B15" s="1" t="s">
        <v>23</v>
      </c>
      <c r="C15" s="26">
        <v>1951</v>
      </c>
      <c r="D15" s="17">
        <v>3594</v>
      </c>
      <c r="E15" s="17">
        <v>921</v>
      </c>
      <c r="F15" s="17">
        <v>58.633000000000003</v>
      </c>
      <c r="G15" s="33">
        <v>35753.94</v>
      </c>
      <c r="H15" s="17">
        <v>2899.752290000004</v>
      </c>
      <c r="I15" s="17">
        <v>5895.2801644880847</v>
      </c>
      <c r="J15" s="17">
        <v>35225</v>
      </c>
      <c r="K15" s="29">
        <v>38599</v>
      </c>
      <c r="L15" s="17">
        <v>972</v>
      </c>
      <c r="M15" s="22">
        <v>3484.6200000000026</v>
      </c>
      <c r="N15" s="13">
        <f t="shared" si="0"/>
        <v>129354.2254544881</v>
      </c>
    </row>
    <row r="16" spans="1:14" x14ac:dyDescent="0.35">
      <c r="A16" s="6" t="s">
        <v>24</v>
      </c>
      <c r="B16" s="1" t="s">
        <v>25</v>
      </c>
      <c r="C16" s="26">
        <v>7225</v>
      </c>
      <c r="D16" s="17">
        <f>D17+D18</f>
        <v>13706</v>
      </c>
      <c r="E16" s="17">
        <v>3176</v>
      </c>
      <c r="F16" s="17">
        <v>619.86</v>
      </c>
      <c r="G16" s="33">
        <v>55865.15</v>
      </c>
      <c r="H16" s="17">
        <v>11725.898800000024</v>
      </c>
      <c r="I16" s="17">
        <f>I17+I18</f>
        <v>14076.603999999999</v>
      </c>
      <c r="J16" s="17">
        <f t="shared" ref="J16" si="3">SUM(J17:J18)</f>
        <v>38196</v>
      </c>
      <c r="K16" s="17">
        <f>K17+K18</f>
        <v>41652</v>
      </c>
      <c r="L16" s="17">
        <v>4286</v>
      </c>
      <c r="M16" s="22">
        <f>SUM(M17:M18)</f>
        <v>8943.4600000000064</v>
      </c>
      <c r="N16" s="13">
        <f t="shared" si="0"/>
        <v>199471.97280000005</v>
      </c>
    </row>
    <row r="17" spans="1:14" x14ac:dyDescent="0.35">
      <c r="A17" s="6" t="s">
        <v>16</v>
      </c>
      <c r="B17" s="1" t="s">
        <v>26</v>
      </c>
      <c r="C17" s="26">
        <v>3367</v>
      </c>
      <c r="D17" s="17">
        <f t="shared" ref="D17:D18" si="4">D11+D14</f>
        <v>3501</v>
      </c>
      <c r="E17" s="17">
        <v>1070</v>
      </c>
      <c r="F17" s="17">
        <v>269.25</v>
      </c>
      <c r="G17" s="33">
        <v>3093.76</v>
      </c>
      <c r="H17" s="17">
        <v>6114.6027000000176</v>
      </c>
      <c r="I17" s="17">
        <f>I11+I14</f>
        <v>3994.069</v>
      </c>
      <c r="J17" s="17">
        <f t="shared" ref="J17:J18" si="5">J11+J14</f>
        <v>953</v>
      </c>
      <c r="K17" s="30">
        <f>K11+K14</f>
        <v>952</v>
      </c>
      <c r="L17" s="17">
        <v>1215</v>
      </c>
      <c r="M17" s="22">
        <f>M11+M14</f>
        <v>644.42999999999972</v>
      </c>
      <c r="N17" s="13">
        <f t="shared" si="0"/>
        <v>25174.111700000019</v>
      </c>
    </row>
    <row r="18" spans="1:14" x14ac:dyDescent="0.35">
      <c r="A18" s="6" t="s">
        <v>18</v>
      </c>
      <c r="B18" s="1" t="s">
        <v>27</v>
      </c>
      <c r="C18" s="26">
        <v>3858</v>
      </c>
      <c r="D18" s="17">
        <f t="shared" si="4"/>
        <v>10205</v>
      </c>
      <c r="E18" s="17">
        <v>2106</v>
      </c>
      <c r="F18" s="17">
        <v>350.60999999999996</v>
      </c>
      <c r="G18" s="33">
        <v>52771.38</v>
      </c>
      <c r="H18" s="17">
        <v>5611.2961000000068</v>
      </c>
      <c r="I18" s="17">
        <f>I12+I15</f>
        <v>10082.535</v>
      </c>
      <c r="J18" s="17">
        <f t="shared" si="5"/>
        <v>37243</v>
      </c>
      <c r="K18" s="30">
        <f>K12+K15</f>
        <v>40700</v>
      </c>
      <c r="L18" s="17">
        <v>3071</v>
      </c>
      <c r="M18" s="22">
        <f>M12+M15</f>
        <v>8299.0300000000061</v>
      </c>
      <c r="N18" s="13">
        <f t="shared" si="0"/>
        <v>174297.8511</v>
      </c>
    </row>
    <row r="19" spans="1:14" x14ac:dyDescent="0.35">
      <c r="A19" s="6" t="s">
        <v>28</v>
      </c>
      <c r="B19" s="1" t="s">
        <v>29</v>
      </c>
      <c r="C19" s="26">
        <v>46576</v>
      </c>
      <c r="D19" s="17">
        <f>D20+D24+D25</f>
        <v>34267</v>
      </c>
      <c r="E19" s="17">
        <v>31722</v>
      </c>
      <c r="F19" s="17">
        <v>40339</v>
      </c>
      <c r="G19" s="33">
        <v>20403.75</v>
      </c>
      <c r="H19" s="19">
        <f>H20+H24+H25</f>
        <v>41479.504559999943</v>
      </c>
      <c r="I19" s="17">
        <f t="shared" ref="I19" si="6">I20+I24+I25</f>
        <v>39817.914499999999</v>
      </c>
      <c r="J19" s="17">
        <f t="shared" ref="J19" si="7">SUM(J20,J24:J25)</f>
        <v>71685</v>
      </c>
      <c r="K19" s="17">
        <f>SUM(K21:K25)</f>
        <v>53952</v>
      </c>
      <c r="L19" s="17">
        <v>44364</v>
      </c>
      <c r="M19" s="22">
        <f>M20+M24+M25</f>
        <v>30954.969999999998</v>
      </c>
      <c r="N19" s="13">
        <f t="shared" si="0"/>
        <v>455561.1390599999</v>
      </c>
    </row>
    <row r="20" spans="1:14" x14ac:dyDescent="0.35">
      <c r="A20" s="6" t="s">
        <v>30</v>
      </c>
      <c r="B20" s="1" t="s">
        <v>31</v>
      </c>
      <c r="C20" s="26">
        <v>45826</v>
      </c>
      <c r="D20" s="17">
        <f>SUM(D21:D23)</f>
        <v>33750</v>
      </c>
      <c r="E20" s="17">
        <v>31259</v>
      </c>
      <c r="F20" s="17">
        <v>40339</v>
      </c>
      <c r="G20" s="33">
        <v>19887.509999999998</v>
      </c>
      <c r="H20" s="19">
        <f t="shared" ref="H20" si="8">H21+H22+H23</f>
        <v>39939.911999999946</v>
      </c>
      <c r="I20" s="17">
        <f>I21+I22+I23</f>
        <v>37876.897499999999</v>
      </c>
      <c r="J20" s="17">
        <f t="shared" ref="J20" si="9">SUM(J21:J23)</f>
        <v>71110</v>
      </c>
      <c r="K20" s="17">
        <f>K21+K22+K23</f>
        <v>53337</v>
      </c>
      <c r="L20" s="17">
        <v>43495</v>
      </c>
      <c r="M20" s="22">
        <f>SUM(M21:M23)</f>
        <v>29556.559999999998</v>
      </c>
      <c r="N20" s="13">
        <f t="shared" si="0"/>
        <v>446376.87949999998</v>
      </c>
    </row>
    <row r="21" spans="1:14" x14ac:dyDescent="0.35">
      <c r="A21" s="6" t="s">
        <v>32</v>
      </c>
      <c r="B21" s="1" t="s">
        <v>33</v>
      </c>
      <c r="C21" s="26">
        <v>36768</v>
      </c>
      <c r="D21" s="17">
        <v>25570</v>
      </c>
      <c r="E21" s="17">
        <v>19631</v>
      </c>
      <c r="F21" s="17">
        <v>32595.570459999919</v>
      </c>
      <c r="G21" s="33">
        <v>14991.75</v>
      </c>
      <c r="H21" s="17">
        <v>30634.395999999935</v>
      </c>
      <c r="I21" s="17">
        <v>28552.346000000001</v>
      </c>
      <c r="J21" s="17">
        <v>56220</v>
      </c>
      <c r="K21" s="29">
        <v>42471</v>
      </c>
      <c r="L21" s="17">
        <v>34568</v>
      </c>
      <c r="M21" s="22">
        <v>21545.679999999993</v>
      </c>
      <c r="N21" s="13">
        <f t="shared" si="0"/>
        <v>343547.7424599998</v>
      </c>
    </row>
    <row r="22" spans="1:14" x14ac:dyDescent="0.35">
      <c r="A22" s="6" t="s">
        <v>34</v>
      </c>
      <c r="B22" s="1" t="s">
        <v>35</v>
      </c>
      <c r="C22" s="26">
        <v>9008</v>
      </c>
      <c r="D22" s="17">
        <v>8037</v>
      </c>
      <c r="E22" s="17">
        <v>4679</v>
      </c>
      <c r="F22" s="17">
        <v>7603.8419999999996</v>
      </c>
      <c r="G22" s="33">
        <v>3765.98</v>
      </c>
      <c r="H22" s="17">
        <v>9269.2450000000063</v>
      </c>
      <c r="I22" s="17">
        <v>9260.0939999999991</v>
      </c>
      <c r="J22" s="17">
        <v>14718</v>
      </c>
      <c r="K22" s="29">
        <v>10766</v>
      </c>
      <c r="L22" s="17">
        <v>8899</v>
      </c>
      <c r="M22" s="22">
        <v>6907.8800000000047</v>
      </c>
      <c r="N22" s="13">
        <f t="shared" si="0"/>
        <v>92914.041000000012</v>
      </c>
    </row>
    <row r="23" spans="1:14" x14ac:dyDescent="0.35">
      <c r="A23" s="6" t="s">
        <v>36</v>
      </c>
      <c r="B23" s="1" t="s">
        <v>37</v>
      </c>
      <c r="C23" s="26">
        <v>50</v>
      </c>
      <c r="D23" s="17">
        <v>143</v>
      </c>
      <c r="E23" s="17">
        <v>6949</v>
      </c>
      <c r="F23" s="17">
        <v>112.74526999999583</v>
      </c>
      <c r="G23" s="33">
        <v>1129.78</v>
      </c>
      <c r="H23" s="17">
        <v>36.27100000000064</v>
      </c>
      <c r="I23" s="17">
        <v>64.457499999999996</v>
      </c>
      <c r="J23" s="17">
        <v>172</v>
      </c>
      <c r="K23" s="29">
        <v>100</v>
      </c>
      <c r="L23" s="17">
        <v>28</v>
      </c>
      <c r="M23" s="22">
        <v>1103</v>
      </c>
      <c r="N23" s="13">
        <f t="shared" si="0"/>
        <v>9888.2537699999975</v>
      </c>
    </row>
    <row r="24" spans="1:14" x14ac:dyDescent="0.35">
      <c r="A24" s="6" t="s">
        <v>38</v>
      </c>
      <c r="B24" s="1" t="s">
        <v>39</v>
      </c>
      <c r="C24" s="26">
        <v>750</v>
      </c>
      <c r="D24" s="21">
        <v>517</v>
      </c>
      <c r="E24" s="17">
        <v>463</v>
      </c>
      <c r="F24" s="17">
        <v>26.754999999999999</v>
      </c>
      <c r="G24" s="33">
        <v>516.25</v>
      </c>
      <c r="H24" s="17">
        <v>1539.592560000001</v>
      </c>
      <c r="I24" s="17">
        <v>1941.0170000000001</v>
      </c>
      <c r="J24" s="17">
        <v>575</v>
      </c>
      <c r="K24" s="29">
        <v>615</v>
      </c>
      <c r="L24" s="17">
        <v>869</v>
      </c>
      <c r="M24" s="22">
        <v>1398.4099999999999</v>
      </c>
      <c r="N24" s="13">
        <f t="shared" si="0"/>
        <v>9211.0245600000017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33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33">
        <v>0</v>
      </c>
      <c r="H26" s="17">
        <v>0</v>
      </c>
      <c r="I26" s="17">
        <v>0</v>
      </c>
      <c r="J26" s="21"/>
      <c r="K26" s="17">
        <v>18801</v>
      </c>
      <c r="L26" s="17">
        <v>66</v>
      </c>
      <c r="M26" s="22">
        <v>0</v>
      </c>
      <c r="N26" s="13">
        <f t="shared" si="0"/>
        <v>18867</v>
      </c>
    </row>
    <row r="27" spans="1:14" x14ac:dyDescent="0.35">
      <c r="A27" s="6" t="s">
        <v>44</v>
      </c>
      <c r="B27" s="1" t="s">
        <v>45</v>
      </c>
      <c r="C27" s="26">
        <v>2</v>
      </c>
      <c r="D27" s="17">
        <v>2</v>
      </c>
      <c r="E27" s="17">
        <v>7</v>
      </c>
      <c r="F27" s="17">
        <v>0</v>
      </c>
      <c r="G27" s="33">
        <v>0.86</v>
      </c>
      <c r="H27" s="17">
        <v>13.575000000000045</v>
      </c>
      <c r="I27" s="17">
        <v>0</v>
      </c>
      <c r="J27" s="17">
        <v>15</v>
      </c>
      <c r="K27" s="17">
        <v>0</v>
      </c>
      <c r="L27" s="17">
        <v>2</v>
      </c>
      <c r="M27" s="22">
        <v>7.5</v>
      </c>
      <c r="N27" s="13">
        <f t="shared" si="0"/>
        <v>49.935000000000045</v>
      </c>
    </row>
    <row r="28" spans="1:14" x14ac:dyDescent="0.35">
      <c r="A28" s="6" t="s">
        <v>46</v>
      </c>
      <c r="B28" s="1" t="s">
        <v>47</v>
      </c>
      <c r="C28" s="26">
        <v>967</v>
      </c>
      <c r="D28" s="17">
        <v>6376</v>
      </c>
      <c r="E28" s="17">
        <v>245</v>
      </c>
      <c r="F28" s="17">
        <v>39.061999999999998</v>
      </c>
      <c r="G28" s="33">
        <v>4361.33</v>
      </c>
      <c r="H28" s="17">
        <v>1236.7672000000002</v>
      </c>
      <c r="I28" s="17">
        <v>3142.9090000000001</v>
      </c>
      <c r="J28" s="17">
        <v>5340</v>
      </c>
      <c r="K28" s="17">
        <v>877</v>
      </c>
      <c r="L28" s="17">
        <v>2670</v>
      </c>
      <c r="M28" s="22">
        <v>653.47</v>
      </c>
      <c r="N28" s="13">
        <f t="shared" si="0"/>
        <v>25908.538200000003</v>
      </c>
    </row>
    <row r="29" spans="1:14" x14ac:dyDescent="0.35">
      <c r="A29" s="6" t="s">
        <v>48</v>
      </c>
      <c r="B29" s="1" t="s">
        <v>49</v>
      </c>
      <c r="C29" s="26">
        <v>-38</v>
      </c>
      <c r="D29" s="17">
        <v>0</v>
      </c>
      <c r="E29" s="17">
        <v>93</v>
      </c>
      <c r="F29" s="17">
        <v>0</v>
      </c>
      <c r="G29" s="33">
        <v>220.75</v>
      </c>
      <c r="H29" s="17">
        <v>304.48899999999958</v>
      </c>
      <c r="I29" s="17">
        <v>1503.9380000000001</v>
      </c>
      <c r="J29" s="21"/>
      <c r="K29" s="17">
        <v>1184</v>
      </c>
      <c r="L29" s="17">
        <v>0</v>
      </c>
      <c r="M29" s="22">
        <v>7.5600000000000023</v>
      </c>
      <c r="N29" s="13">
        <f t="shared" si="0"/>
        <v>3275.7369999999996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33">
        <v>0</v>
      </c>
      <c r="H30" s="17">
        <v>0</v>
      </c>
      <c r="I30" s="17">
        <v>72.915000000000006</v>
      </c>
      <c r="J30" s="21"/>
      <c r="K30" s="17">
        <v>0</v>
      </c>
      <c r="L30" s="17">
        <v>0</v>
      </c>
      <c r="M30" s="22">
        <v>40.5</v>
      </c>
      <c r="N30" s="13">
        <f t="shared" si="0"/>
        <v>113.41500000000001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20</v>
      </c>
      <c r="E31" s="17">
        <v>0</v>
      </c>
      <c r="F31" s="17">
        <v>0</v>
      </c>
      <c r="G31" s="33">
        <v>5947.89</v>
      </c>
      <c r="H31" s="17">
        <v>198.89700000000005</v>
      </c>
      <c r="I31" s="17">
        <v>1789.9760000000001</v>
      </c>
      <c r="J31" s="17">
        <v>1679</v>
      </c>
      <c r="K31" s="17">
        <v>0</v>
      </c>
      <c r="L31" s="17">
        <v>0</v>
      </c>
      <c r="M31" s="22">
        <v>0</v>
      </c>
      <c r="N31" s="13">
        <f t="shared" si="0"/>
        <v>9635.7630000000008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33">
        <v>0</v>
      </c>
      <c r="H32" s="17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1439</v>
      </c>
      <c r="D33" s="17">
        <v>2375</v>
      </c>
      <c r="E33" s="17">
        <v>1148</v>
      </c>
      <c r="F33" s="17">
        <v>296.00656000013134</v>
      </c>
      <c r="G33" s="33">
        <v>747.41</v>
      </c>
      <c r="H33" s="17">
        <v>3245.0400000000009</v>
      </c>
      <c r="I33" s="17">
        <v>4110.5559999999996</v>
      </c>
      <c r="J33" s="17">
        <v>1496</v>
      </c>
      <c r="K33" s="17">
        <v>703</v>
      </c>
      <c r="L33" s="17">
        <v>1553</v>
      </c>
      <c r="M33" s="22">
        <v>795.35000000000036</v>
      </c>
      <c r="N33" s="13">
        <f t="shared" si="0"/>
        <v>17908.362560000132</v>
      </c>
    </row>
    <row r="34" spans="1:14" x14ac:dyDescent="0.35">
      <c r="A34" s="7" t="s">
        <v>58</v>
      </c>
      <c r="B34" s="8" t="s">
        <v>59</v>
      </c>
      <c r="C34" s="26">
        <v>86297</v>
      </c>
      <c r="D34" s="27">
        <f>D3+D4+D5+D6+D7+D8+D9+D16+D19+D26+D27+D28+D29+D30+D31+D32+D33</f>
        <v>79994</v>
      </c>
      <c r="E34" s="17">
        <v>47548</v>
      </c>
      <c r="F34" s="17">
        <v>45971.257290000045</v>
      </c>
      <c r="G34" s="34">
        <v>111695.73</v>
      </c>
      <c r="H34" s="17">
        <v>103271.99483000016</v>
      </c>
      <c r="I34" s="17">
        <f>I3+I5+I4+I6+I7+I8+I9+I16+I19+I26+I27+I28+I29+I30+I32+I31+I33</f>
        <v>106015.54349999999</v>
      </c>
      <c r="J34" s="20">
        <f>SUM(J3:J10,J13,J19,J26:J33)</f>
        <v>149653</v>
      </c>
      <c r="K34" s="20">
        <f>SUM(K3:K10)+K13+K19+SUM(K26:K33)</f>
        <v>148017</v>
      </c>
      <c r="L34" s="17">
        <v>64670</v>
      </c>
      <c r="M34" s="23">
        <f>SUM(M3:M9)+M16+M19+SUM(M26:M33)</f>
        <v>59472.820000000014</v>
      </c>
      <c r="N34" s="9">
        <f t="shared" si="0"/>
        <v>1002606.3456200003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73</v>
      </c>
    </row>
    <row r="2" spans="1:14" s="16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8124</v>
      </c>
      <c r="D3" s="17">
        <v>4527</v>
      </c>
      <c r="E3" s="17">
        <v>1502</v>
      </c>
      <c r="F3" s="17">
        <v>1599.93</v>
      </c>
      <c r="G3" s="33">
        <v>3436.84</v>
      </c>
      <c r="H3" s="19">
        <v>7311.1270000000004</v>
      </c>
      <c r="I3" s="17">
        <v>8515.2090000000007</v>
      </c>
      <c r="J3" s="17">
        <v>4847</v>
      </c>
      <c r="K3" s="17">
        <v>5339</v>
      </c>
      <c r="L3" s="17">
        <v>2427</v>
      </c>
      <c r="M3" s="22">
        <v>10941.650000000001</v>
      </c>
      <c r="N3" s="13">
        <f>SUM(C3:M3)</f>
        <v>58570.756000000001</v>
      </c>
    </row>
    <row r="4" spans="1:14" x14ac:dyDescent="0.35">
      <c r="A4" s="6" t="s">
        <v>2</v>
      </c>
      <c r="B4" s="1" t="s">
        <v>3</v>
      </c>
      <c r="C4" s="17">
        <v>8253</v>
      </c>
      <c r="D4" s="17">
        <v>6840</v>
      </c>
      <c r="E4" s="17">
        <v>1017</v>
      </c>
      <c r="F4" s="17">
        <v>0</v>
      </c>
      <c r="G4" s="33">
        <v>2296.02</v>
      </c>
      <c r="H4" s="19">
        <v>13012.245999999997</v>
      </c>
      <c r="I4" s="17">
        <v>2479.1379999999999</v>
      </c>
      <c r="J4" s="17">
        <v>6315</v>
      </c>
      <c r="K4" s="17">
        <v>160</v>
      </c>
      <c r="L4" s="17">
        <v>0</v>
      </c>
      <c r="M4" s="22">
        <v>2775.8899999999994</v>
      </c>
      <c r="N4" s="13">
        <f t="shared" ref="N4:N34" si="0">SUM(C4:M4)</f>
        <v>43148.293999999994</v>
      </c>
    </row>
    <row r="5" spans="1:14" x14ac:dyDescent="0.35">
      <c r="A5" s="6" t="s">
        <v>4</v>
      </c>
      <c r="B5" s="1" t="s">
        <v>5</v>
      </c>
      <c r="C5" s="17">
        <v>5754</v>
      </c>
      <c r="D5" s="17">
        <v>9441</v>
      </c>
      <c r="E5" s="17">
        <v>4878</v>
      </c>
      <c r="F5" s="17">
        <v>854.34900000000005</v>
      </c>
      <c r="G5" s="33">
        <v>6288.49</v>
      </c>
      <c r="H5" s="19">
        <v>14565.550999999999</v>
      </c>
      <c r="I5" s="17">
        <v>13155.105</v>
      </c>
      <c r="J5" s="17">
        <v>11704</v>
      </c>
      <c r="K5" s="17">
        <v>6424</v>
      </c>
      <c r="L5" s="17">
        <v>8151</v>
      </c>
      <c r="M5" s="22">
        <v>8904.8499999999985</v>
      </c>
      <c r="N5" s="13">
        <f t="shared" si="0"/>
        <v>90120.345000000001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3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33">
        <v>0</v>
      </c>
      <c r="H7" s="19">
        <v>0</v>
      </c>
      <c r="I7" s="17">
        <v>0</v>
      </c>
      <c r="J7" s="21"/>
      <c r="K7" s="17">
        <v>9478</v>
      </c>
      <c r="L7" s="17">
        <v>66</v>
      </c>
      <c r="M7" s="22">
        <v>0</v>
      </c>
      <c r="N7" s="13">
        <f t="shared" si="0"/>
        <v>9544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3">
        <v>6.15</v>
      </c>
      <c r="H8" s="19">
        <v>0</v>
      </c>
      <c r="I8" s="17">
        <v>83.74</v>
      </c>
      <c r="J8" s="21"/>
      <c r="K8" s="17">
        <v>92</v>
      </c>
      <c r="L8" s="17">
        <v>0</v>
      </c>
      <c r="M8" s="22">
        <v>0</v>
      </c>
      <c r="N8" s="13">
        <f t="shared" si="0"/>
        <v>181.89</v>
      </c>
    </row>
    <row r="9" spans="1:14" x14ac:dyDescent="0.35">
      <c r="A9" s="6" t="s">
        <v>12</v>
      </c>
      <c r="B9" s="1" t="s">
        <v>13</v>
      </c>
      <c r="C9" s="17">
        <v>73</v>
      </c>
      <c r="D9" s="17">
        <v>243</v>
      </c>
      <c r="E9" s="17">
        <v>2338</v>
      </c>
      <c r="F9" s="17">
        <v>0</v>
      </c>
      <c r="G9" s="33">
        <v>2299.0300000000002</v>
      </c>
      <c r="H9" s="19">
        <v>96.923000000000229</v>
      </c>
      <c r="I9" s="17">
        <v>670.12900000000002</v>
      </c>
      <c r="J9" s="17">
        <v>2659</v>
      </c>
      <c r="K9" s="17">
        <v>68</v>
      </c>
      <c r="L9" s="17">
        <v>215</v>
      </c>
      <c r="M9" s="22">
        <v>81.800000000000182</v>
      </c>
      <c r="N9" s="13">
        <f t="shared" si="0"/>
        <v>8743.8820000000014</v>
      </c>
    </row>
    <row r="10" spans="1:14" x14ac:dyDescent="0.35">
      <c r="A10" s="6" t="s">
        <v>14</v>
      </c>
      <c r="B10" s="1" t="s">
        <v>15</v>
      </c>
      <c r="C10" s="17">
        <v>4039</v>
      </c>
      <c r="D10" s="17">
        <f>D11+D12</f>
        <v>5417</v>
      </c>
      <c r="E10" s="17">
        <v>1470</v>
      </c>
      <c r="F10" s="17">
        <v>289.12800000000004</v>
      </c>
      <c r="G10" s="33">
        <v>11200.29</v>
      </c>
      <c r="H10" s="19">
        <v>3969.9951000000092</v>
      </c>
      <c r="I10" s="17">
        <f>I11+I12</f>
        <v>5157.1874809094725</v>
      </c>
      <c r="J10" s="17">
        <f t="shared" ref="J10" si="1">SUM(J11:J12)</f>
        <v>2250</v>
      </c>
      <c r="K10" s="17">
        <f>K11+K12</f>
        <v>2394</v>
      </c>
      <c r="L10" s="17">
        <v>2509</v>
      </c>
      <c r="M10" s="22">
        <f>SUM(M11:M12)</f>
        <v>4213.4200000000019</v>
      </c>
      <c r="N10" s="13">
        <f t="shared" si="0"/>
        <v>42909.020580909491</v>
      </c>
    </row>
    <row r="11" spans="1:14" x14ac:dyDescent="0.35">
      <c r="A11" s="6" t="s">
        <v>16</v>
      </c>
      <c r="B11" s="1" t="s">
        <v>17</v>
      </c>
      <c r="C11" s="17">
        <v>2619</v>
      </c>
      <c r="D11" s="17">
        <v>1275</v>
      </c>
      <c r="E11" s="17">
        <v>781</v>
      </c>
      <c r="F11" s="17">
        <v>231.93700000000001</v>
      </c>
      <c r="G11" s="33">
        <v>979.66</v>
      </c>
      <c r="H11" s="17">
        <v>1756.6165899999978</v>
      </c>
      <c r="I11" s="17">
        <v>829.66272809890017</v>
      </c>
      <c r="J11" s="17">
        <v>568</v>
      </c>
      <c r="K11" s="29">
        <v>312</v>
      </c>
      <c r="L11" s="17">
        <v>788</v>
      </c>
      <c r="M11" s="22">
        <v>254.92999999999984</v>
      </c>
      <c r="N11" s="13">
        <f t="shared" si="0"/>
        <v>10395.806318098897</v>
      </c>
    </row>
    <row r="12" spans="1:14" x14ac:dyDescent="0.35">
      <c r="A12" s="6" t="s">
        <v>18</v>
      </c>
      <c r="B12" s="1" t="s">
        <v>19</v>
      </c>
      <c r="C12" s="17">
        <v>1420</v>
      </c>
      <c r="D12" s="17">
        <v>4142</v>
      </c>
      <c r="E12" s="17">
        <v>689</v>
      </c>
      <c r="F12" s="17">
        <v>57.191000000000003</v>
      </c>
      <c r="G12" s="33">
        <v>10220.629999999999</v>
      </c>
      <c r="H12" s="17">
        <v>2213.3785100000023</v>
      </c>
      <c r="I12" s="17">
        <v>4327.524752810572</v>
      </c>
      <c r="J12" s="17">
        <v>1682</v>
      </c>
      <c r="K12" s="29">
        <v>2082</v>
      </c>
      <c r="L12" s="17">
        <v>1721</v>
      </c>
      <c r="M12" s="22">
        <v>3958.4900000000016</v>
      </c>
      <c r="N12" s="13">
        <f t="shared" si="0"/>
        <v>32513.214262810576</v>
      </c>
    </row>
    <row r="13" spans="1:14" x14ac:dyDescent="0.35">
      <c r="A13" s="6" t="s">
        <v>20</v>
      </c>
      <c r="B13" s="1" t="s">
        <v>21</v>
      </c>
      <c r="C13" s="17">
        <v>1452</v>
      </c>
      <c r="D13" s="17">
        <f>D14+D15</f>
        <v>5613</v>
      </c>
      <c r="E13" s="17">
        <v>958</v>
      </c>
      <c r="F13" s="17">
        <v>114.545</v>
      </c>
      <c r="G13" s="33">
        <v>28510.27</v>
      </c>
      <c r="H13" s="19">
        <v>5988.9842499999941</v>
      </c>
      <c r="I13" s="17">
        <f>I14+I15</f>
        <v>8462.904519090529</v>
      </c>
      <c r="J13" s="17">
        <f t="shared" ref="J13" si="2">SUM(J14:J15)</f>
        <v>9474</v>
      </c>
      <c r="K13" s="17">
        <f>K14+K15</f>
        <v>29953</v>
      </c>
      <c r="L13" s="17">
        <v>859.82</v>
      </c>
      <c r="M13" s="22">
        <f>SUM(M14:M15)</f>
        <v>2149.2700000000041</v>
      </c>
      <c r="N13" s="13">
        <f t="shared" si="0"/>
        <v>93535.793769090538</v>
      </c>
    </row>
    <row r="14" spans="1:14" x14ac:dyDescent="0.35">
      <c r="A14" s="6" t="s">
        <v>16</v>
      </c>
      <c r="B14" s="1" t="s">
        <v>22</v>
      </c>
      <c r="C14" s="17">
        <v>601</v>
      </c>
      <c r="D14" s="17">
        <v>1899</v>
      </c>
      <c r="E14" s="17">
        <v>436</v>
      </c>
      <c r="F14" s="17">
        <v>69.861000000000004</v>
      </c>
      <c r="G14" s="33">
        <v>1736.57</v>
      </c>
      <c r="H14" s="17">
        <v>2875.0166800000006</v>
      </c>
      <c r="I14" s="17">
        <v>2623.4872719011</v>
      </c>
      <c r="J14" s="17">
        <v>197</v>
      </c>
      <c r="K14" s="29">
        <v>543</v>
      </c>
      <c r="L14" s="17">
        <v>149</v>
      </c>
      <c r="M14" s="22">
        <v>188</v>
      </c>
      <c r="N14" s="13">
        <f t="shared" si="0"/>
        <v>11317.934951901101</v>
      </c>
    </row>
    <row r="15" spans="1:14" x14ac:dyDescent="0.35">
      <c r="A15" s="6" t="s">
        <v>18</v>
      </c>
      <c r="B15" s="1" t="s">
        <v>23</v>
      </c>
      <c r="C15" s="17">
        <v>851</v>
      </c>
      <c r="D15" s="17">
        <v>3714</v>
      </c>
      <c r="E15" s="17">
        <v>522</v>
      </c>
      <c r="F15" s="17">
        <v>44.683999999999997</v>
      </c>
      <c r="G15" s="33">
        <v>26773.7</v>
      </c>
      <c r="H15" s="17">
        <v>3113.9675700000016</v>
      </c>
      <c r="I15" s="17">
        <v>5839.417247189429</v>
      </c>
      <c r="J15" s="17">
        <v>9277</v>
      </c>
      <c r="K15" s="29">
        <v>29410</v>
      </c>
      <c r="L15" s="17">
        <v>710.82</v>
      </c>
      <c r="M15" s="22">
        <v>1961.2700000000041</v>
      </c>
      <c r="N15" s="13">
        <f t="shared" si="0"/>
        <v>82217.858817189452</v>
      </c>
    </row>
    <row r="16" spans="1:14" x14ac:dyDescent="0.35">
      <c r="A16" s="6" t="s">
        <v>24</v>
      </c>
      <c r="B16" s="1" t="s">
        <v>25</v>
      </c>
      <c r="C16" s="17">
        <v>5491</v>
      </c>
      <c r="D16" s="17">
        <f>D17+D18</f>
        <v>11030</v>
      </c>
      <c r="E16" s="17">
        <v>2428</v>
      </c>
      <c r="F16" s="17">
        <v>403.67300000000006</v>
      </c>
      <c r="G16" s="33">
        <v>39710.550000000003</v>
      </c>
      <c r="H16" s="19">
        <v>9958.9793500000087</v>
      </c>
      <c r="I16" s="17">
        <f t="shared" ref="I16" si="3">I17+I18</f>
        <v>13620.092000000001</v>
      </c>
      <c r="J16" s="17">
        <f t="shared" ref="J16" si="4">SUM(J17:J18)</f>
        <v>11724</v>
      </c>
      <c r="K16" s="17">
        <f>K17+K18</f>
        <v>32347</v>
      </c>
      <c r="L16" s="17">
        <v>3368.82</v>
      </c>
      <c r="M16" s="22">
        <f>SUM(M17:M18)</f>
        <v>6362.690000000006</v>
      </c>
      <c r="N16" s="13">
        <f t="shared" si="0"/>
        <v>136444.80435000002</v>
      </c>
    </row>
    <row r="17" spans="1:14" x14ac:dyDescent="0.35">
      <c r="A17" s="6" t="s">
        <v>16</v>
      </c>
      <c r="B17" s="1" t="s">
        <v>26</v>
      </c>
      <c r="C17" s="17">
        <v>3220</v>
      </c>
      <c r="D17" s="17">
        <f t="shared" ref="D17:D18" si="5">D11+D14</f>
        <v>3174</v>
      </c>
      <c r="E17" s="17">
        <v>1217</v>
      </c>
      <c r="F17" s="17">
        <v>301.798</v>
      </c>
      <c r="G17" s="33">
        <v>2716.22</v>
      </c>
      <c r="H17" s="17">
        <v>4631.6332699999912</v>
      </c>
      <c r="I17" s="17">
        <f t="shared" ref="I17:K18" si="6">I11+I14</f>
        <v>3453.15</v>
      </c>
      <c r="J17" s="17">
        <f t="shared" si="6"/>
        <v>765</v>
      </c>
      <c r="K17" s="30">
        <f t="shared" si="6"/>
        <v>855</v>
      </c>
      <c r="L17" s="17">
        <v>937</v>
      </c>
      <c r="M17" s="22">
        <f>M11+M14</f>
        <v>442.92999999999984</v>
      </c>
      <c r="N17" s="13">
        <f t="shared" si="0"/>
        <v>21713.731269999993</v>
      </c>
    </row>
    <row r="18" spans="1:14" x14ac:dyDescent="0.35">
      <c r="A18" s="6" t="s">
        <v>18</v>
      </c>
      <c r="B18" s="1" t="s">
        <v>27</v>
      </c>
      <c r="C18" s="17">
        <v>2271</v>
      </c>
      <c r="D18" s="17">
        <f t="shared" si="5"/>
        <v>7856</v>
      </c>
      <c r="E18" s="17">
        <v>1211</v>
      </c>
      <c r="F18" s="17">
        <v>101.875</v>
      </c>
      <c r="G18" s="33">
        <v>36994.33</v>
      </c>
      <c r="H18" s="17">
        <v>5327.346080000003</v>
      </c>
      <c r="I18" s="17">
        <f t="shared" si="6"/>
        <v>10166.942000000001</v>
      </c>
      <c r="J18" s="17">
        <f t="shared" si="6"/>
        <v>10959</v>
      </c>
      <c r="K18" s="30">
        <f t="shared" si="6"/>
        <v>31492</v>
      </c>
      <c r="L18" s="17">
        <v>2431.8200000000002</v>
      </c>
      <c r="M18" s="22">
        <f>M12+M15</f>
        <v>5919.7600000000057</v>
      </c>
      <c r="N18" s="13">
        <f t="shared" si="0"/>
        <v>114731.07308000003</v>
      </c>
    </row>
    <row r="19" spans="1:14" x14ac:dyDescent="0.35">
      <c r="A19" s="6" t="s">
        <v>28</v>
      </c>
      <c r="B19" s="1" t="s">
        <v>29</v>
      </c>
      <c r="C19" s="17">
        <v>36712</v>
      </c>
      <c r="D19" s="17">
        <f>D20+D24+D25</f>
        <v>35316</v>
      </c>
      <c r="E19" s="17">
        <v>33172</v>
      </c>
      <c r="F19" s="17">
        <v>29104.565999999999</v>
      </c>
      <c r="G19" s="33">
        <v>19811.37</v>
      </c>
      <c r="H19" s="19">
        <f t="shared" ref="H19:I19" si="7">H20+H24+H25</f>
        <v>38659.796000000017</v>
      </c>
      <c r="I19" s="17">
        <f t="shared" si="7"/>
        <v>43954.133000000002</v>
      </c>
      <c r="J19" s="17">
        <f t="shared" ref="J19" si="8">SUM(J20,J24:J25)</f>
        <v>57952</v>
      </c>
      <c r="K19" s="17">
        <f>SUM(K21:K25)</f>
        <v>53584</v>
      </c>
      <c r="L19" s="17">
        <v>38968</v>
      </c>
      <c r="M19" s="22">
        <f>M20+M24+M25</f>
        <v>27751.32</v>
      </c>
      <c r="N19" s="13">
        <f t="shared" si="0"/>
        <v>414985.185</v>
      </c>
    </row>
    <row r="20" spans="1:14" x14ac:dyDescent="0.35">
      <c r="A20" s="6" t="s">
        <v>30</v>
      </c>
      <c r="B20" s="1" t="s">
        <v>31</v>
      </c>
      <c r="C20" s="17">
        <v>36214</v>
      </c>
      <c r="D20" s="17">
        <f>SUM(D21:D23)</f>
        <v>34895</v>
      </c>
      <c r="E20" s="17">
        <v>32404</v>
      </c>
      <c r="F20" s="17">
        <v>29104.565999999999</v>
      </c>
      <c r="G20" s="33">
        <v>19125.489999999998</v>
      </c>
      <c r="H20" s="19">
        <f>H21+H22+H23</f>
        <v>37194.819000000018</v>
      </c>
      <c r="I20" s="17">
        <f t="shared" ref="I20" si="9">I21+I22+I23</f>
        <v>41750.317999999999</v>
      </c>
      <c r="J20" s="17">
        <f t="shared" ref="J20" si="10">SUM(J21:J23)</f>
        <v>57434</v>
      </c>
      <c r="K20" s="17">
        <f>K21+K22+K23</f>
        <v>53153</v>
      </c>
      <c r="L20" s="17">
        <v>38038</v>
      </c>
      <c r="M20" s="22">
        <f>SUM(M21:M23)</f>
        <v>26809.58</v>
      </c>
      <c r="N20" s="13">
        <f t="shared" si="0"/>
        <v>406122.77299999999</v>
      </c>
    </row>
    <row r="21" spans="1:14" x14ac:dyDescent="0.35">
      <c r="A21" s="6" t="s">
        <v>32</v>
      </c>
      <c r="B21" s="1" t="s">
        <v>33</v>
      </c>
      <c r="C21" s="17">
        <v>28897</v>
      </c>
      <c r="D21" s="17">
        <v>27778</v>
      </c>
      <c r="E21" s="17">
        <v>21876</v>
      </c>
      <c r="F21" s="17">
        <v>24052.425999999999</v>
      </c>
      <c r="G21" s="33">
        <v>14965.86</v>
      </c>
      <c r="H21" s="17">
        <v>28097.262000000017</v>
      </c>
      <c r="I21" s="17">
        <v>31792.484</v>
      </c>
      <c r="J21" s="17">
        <v>45549</v>
      </c>
      <c r="K21" s="29">
        <v>43649</v>
      </c>
      <c r="L21" s="17">
        <v>30492</v>
      </c>
      <c r="M21" s="22">
        <v>20460.570000000007</v>
      </c>
      <c r="N21" s="13">
        <f t="shared" si="0"/>
        <v>317609.60200000001</v>
      </c>
    </row>
    <row r="22" spans="1:14" x14ac:dyDescent="0.35">
      <c r="A22" s="6" t="s">
        <v>34</v>
      </c>
      <c r="B22" s="1" t="s">
        <v>35</v>
      </c>
      <c r="C22" s="17">
        <v>7294</v>
      </c>
      <c r="D22" s="17">
        <v>7030</v>
      </c>
      <c r="E22" s="17">
        <v>5136</v>
      </c>
      <c r="F22" s="17">
        <v>5052.1400000000003</v>
      </c>
      <c r="G22" s="33">
        <v>3384.96</v>
      </c>
      <c r="H22" s="17">
        <v>8460.1790000000037</v>
      </c>
      <c r="I22" s="17">
        <v>9869.8889999999992</v>
      </c>
      <c r="J22" s="17">
        <v>11703</v>
      </c>
      <c r="K22" s="29">
        <v>9393</v>
      </c>
      <c r="L22" s="17">
        <v>7526</v>
      </c>
      <c r="M22" s="22">
        <v>6221.0899999999965</v>
      </c>
      <c r="N22" s="13">
        <f t="shared" si="0"/>
        <v>81070.258000000002</v>
      </c>
    </row>
    <row r="23" spans="1:14" x14ac:dyDescent="0.35">
      <c r="A23" s="6" t="s">
        <v>36</v>
      </c>
      <c r="B23" s="1" t="s">
        <v>37</v>
      </c>
      <c r="C23" s="17">
        <v>23</v>
      </c>
      <c r="D23" s="17">
        <v>87</v>
      </c>
      <c r="E23" s="17">
        <v>5392</v>
      </c>
      <c r="F23" s="17">
        <v>0</v>
      </c>
      <c r="G23" s="33">
        <v>774.67</v>
      </c>
      <c r="H23" s="17">
        <v>637.3779999999997</v>
      </c>
      <c r="I23" s="17">
        <v>87.944999999999993</v>
      </c>
      <c r="J23" s="17">
        <v>182</v>
      </c>
      <c r="K23" s="29">
        <v>111</v>
      </c>
      <c r="L23" s="17">
        <v>20</v>
      </c>
      <c r="M23" s="22">
        <v>127.91999999999985</v>
      </c>
      <c r="N23" s="13">
        <f t="shared" si="0"/>
        <v>7442.9129999999996</v>
      </c>
    </row>
    <row r="24" spans="1:14" x14ac:dyDescent="0.35">
      <c r="A24" s="6" t="s">
        <v>38</v>
      </c>
      <c r="B24" s="1" t="s">
        <v>39</v>
      </c>
      <c r="C24" s="17">
        <v>498</v>
      </c>
      <c r="D24" s="21">
        <v>421</v>
      </c>
      <c r="E24" s="17">
        <v>768</v>
      </c>
      <c r="F24" s="17">
        <v>0</v>
      </c>
      <c r="G24" s="33">
        <v>685.88</v>
      </c>
      <c r="H24" s="17">
        <v>1464.976999999999</v>
      </c>
      <c r="I24" s="17">
        <v>2203.8150000000001</v>
      </c>
      <c r="J24" s="17">
        <v>518</v>
      </c>
      <c r="K24" s="29">
        <v>431</v>
      </c>
      <c r="L24" s="17">
        <v>930</v>
      </c>
      <c r="M24" s="22">
        <v>941.73999999999978</v>
      </c>
      <c r="N24" s="13">
        <f t="shared" si="0"/>
        <v>8862.4119999999984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3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33">
        <v>0</v>
      </c>
      <c r="H26" s="19">
        <v>0</v>
      </c>
      <c r="I26" s="17">
        <v>0</v>
      </c>
      <c r="J26" s="21"/>
      <c r="K26" s="17">
        <v>11666</v>
      </c>
      <c r="L26" s="17">
        <v>3</v>
      </c>
      <c r="M26" s="22">
        <v>0</v>
      </c>
      <c r="N26" s="13">
        <f t="shared" si="0"/>
        <v>11669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1</v>
      </c>
      <c r="E27" s="17">
        <v>0</v>
      </c>
      <c r="F27" s="17">
        <v>0</v>
      </c>
      <c r="G27" s="33">
        <v>0</v>
      </c>
      <c r="H27" s="19">
        <v>11.337999999999965</v>
      </c>
      <c r="I27" s="17">
        <v>0</v>
      </c>
      <c r="J27" s="17">
        <v>19</v>
      </c>
      <c r="K27" s="17">
        <v>0</v>
      </c>
      <c r="L27" s="17">
        <v>0</v>
      </c>
      <c r="M27" s="22">
        <v>0</v>
      </c>
      <c r="N27" s="13">
        <f t="shared" si="0"/>
        <v>31.337999999999965</v>
      </c>
    </row>
    <row r="28" spans="1:14" x14ac:dyDescent="0.35">
      <c r="A28" s="6" t="s">
        <v>46</v>
      </c>
      <c r="B28" s="1" t="s">
        <v>47</v>
      </c>
      <c r="C28" s="17">
        <v>694</v>
      </c>
      <c r="D28" s="17">
        <v>2807</v>
      </c>
      <c r="E28" s="17">
        <v>190</v>
      </c>
      <c r="F28" s="17">
        <v>29.777999999999999</v>
      </c>
      <c r="G28" s="33">
        <v>3242.54</v>
      </c>
      <c r="H28" s="19">
        <v>1028.9586699999995</v>
      </c>
      <c r="I28" s="17">
        <v>2018.7670000000001</v>
      </c>
      <c r="J28" s="17">
        <v>1807</v>
      </c>
      <c r="K28" s="17">
        <v>672</v>
      </c>
      <c r="L28" s="17">
        <v>1312</v>
      </c>
      <c r="M28" s="22">
        <v>709.05000000000109</v>
      </c>
      <c r="N28" s="13">
        <f t="shared" si="0"/>
        <v>14511.09367</v>
      </c>
    </row>
    <row r="29" spans="1:14" x14ac:dyDescent="0.35">
      <c r="A29" s="6" t="s">
        <v>48</v>
      </c>
      <c r="B29" s="1" t="s">
        <v>49</v>
      </c>
      <c r="C29" s="17">
        <v>492</v>
      </c>
      <c r="D29" s="17">
        <v>0</v>
      </c>
      <c r="E29" s="17">
        <v>20</v>
      </c>
      <c r="F29" s="17">
        <v>0</v>
      </c>
      <c r="G29" s="33">
        <v>160.88</v>
      </c>
      <c r="H29" s="19">
        <v>138.73300000000017</v>
      </c>
      <c r="I29" s="17">
        <v>3580.3809999999999</v>
      </c>
      <c r="J29" s="21"/>
      <c r="K29" s="17">
        <v>0</v>
      </c>
      <c r="L29" s="17">
        <v>0</v>
      </c>
      <c r="M29" s="22">
        <v>0</v>
      </c>
      <c r="N29" s="13">
        <f t="shared" si="0"/>
        <v>4391.9939999999997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3">
        <v>0</v>
      </c>
      <c r="H30" s="19">
        <v>0</v>
      </c>
      <c r="I30" s="17">
        <v>85.506</v>
      </c>
      <c r="J30" s="21"/>
      <c r="K30" s="17">
        <v>0</v>
      </c>
      <c r="L30" s="17">
        <v>2</v>
      </c>
      <c r="M30" s="22">
        <v>38.699999999999989</v>
      </c>
      <c r="N30" s="13">
        <f t="shared" si="0"/>
        <v>126.20599999999999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75</v>
      </c>
      <c r="E31" s="17">
        <v>0</v>
      </c>
      <c r="F31" s="17">
        <v>0</v>
      </c>
      <c r="G31" s="33">
        <v>6669.83</v>
      </c>
      <c r="H31" s="19">
        <v>191.32499999999982</v>
      </c>
      <c r="I31" s="17">
        <v>443.23200000000003</v>
      </c>
      <c r="J31" s="17">
        <v>906</v>
      </c>
      <c r="K31" s="17">
        <v>0</v>
      </c>
      <c r="L31" s="17">
        <v>0</v>
      </c>
      <c r="M31" s="22">
        <v>0</v>
      </c>
      <c r="N31" s="13">
        <f t="shared" si="0"/>
        <v>8285.3869999999988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3">
        <v>0</v>
      </c>
      <c r="H32" s="19">
        <v>0</v>
      </c>
      <c r="I32" s="17">
        <v>0</v>
      </c>
      <c r="J32" s="21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1034</v>
      </c>
      <c r="D33" s="17">
        <v>2597</v>
      </c>
      <c r="E33" s="17">
        <v>918</v>
      </c>
      <c r="F33" s="17">
        <v>241.92817999993312</v>
      </c>
      <c r="G33" s="33">
        <v>670.28</v>
      </c>
      <c r="H33" s="19">
        <v>2489.1460000000025</v>
      </c>
      <c r="I33" s="17">
        <v>4164.8130000000001</v>
      </c>
      <c r="J33" s="17">
        <v>955</v>
      </c>
      <c r="K33" s="17">
        <v>532</v>
      </c>
      <c r="L33" s="17">
        <v>1167</v>
      </c>
      <c r="M33" s="22">
        <v>566.3700000000008</v>
      </c>
      <c r="N33" s="13">
        <f t="shared" si="0"/>
        <v>15335.537179999936</v>
      </c>
    </row>
    <row r="34" spans="1:14" x14ac:dyDescent="0.35">
      <c r="A34" s="7" t="s">
        <v>58</v>
      </c>
      <c r="B34" s="8" t="s">
        <v>59</v>
      </c>
      <c r="C34" s="17">
        <v>66627</v>
      </c>
      <c r="D34" s="27">
        <f>D3+D4+D5+D6+D7+D8+D9+D16+D19+D26+D27+D28+D29+D30+D31+D32+D33</f>
        <v>72877</v>
      </c>
      <c r="E34" s="17">
        <v>46463</v>
      </c>
      <c r="F34" s="17">
        <v>32234.224179999932</v>
      </c>
      <c r="G34" s="34">
        <v>84591.96</v>
      </c>
      <c r="H34" s="19">
        <v>87464.123019999883</v>
      </c>
      <c r="I34" s="17">
        <f>I3+I5+I4+I6+I7+I8+I9+I16+I19+I26+I27+I28+I29+I30+I32+I31+I33</f>
        <v>92770.244999999995</v>
      </c>
      <c r="J34" s="20">
        <f>SUM(J3:J10,J13,J19,J26:J33)</f>
        <v>98888</v>
      </c>
      <c r="K34" s="20">
        <f>SUM(K3:K10)+K13+K19+SUM(K26:K33)</f>
        <v>120362</v>
      </c>
      <c r="L34" s="17">
        <v>55679.82</v>
      </c>
      <c r="M34" s="23">
        <f>SUM(M3:M9)+M16+M19+SUM(M26:M33)</f>
        <v>58132.320000000007</v>
      </c>
      <c r="N34" s="9">
        <f t="shared" si="0"/>
        <v>816089.6921999997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74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3299</v>
      </c>
      <c r="D3" s="17">
        <v>2655</v>
      </c>
      <c r="E3" s="17">
        <v>514</v>
      </c>
      <c r="F3" s="17">
        <v>1321.5329999999999</v>
      </c>
      <c r="G3" s="33">
        <v>1649.58</v>
      </c>
      <c r="H3" s="17">
        <v>1514.8319999999994</v>
      </c>
      <c r="I3" s="17">
        <v>4335.4790000000003</v>
      </c>
      <c r="J3" s="17">
        <v>3013</v>
      </c>
      <c r="K3" s="17">
        <v>2505</v>
      </c>
      <c r="L3" s="17">
        <v>836</v>
      </c>
      <c r="M3" s="22">
        <v>1250.2900000000009</v>
      </c>
      <c r="N3" s="13">
        <f>SUM(C3:M3)</f>
        <v>22893.714</v>
      </c>
    </row>
    <row r="4" spans="1:14" x14ac:dyDescent="0.35">
      <c r="A4" s="6" t="s">
        <v>2</v>
      </c>
      <c r="B4" s="1" t="s">
        <v>3</v>
      </c>
      <c r="C4" s="26">
        <v>10556</v>
      </c>
      <c r="D4" s="17">
        <v>13331</v>
      </c>
      <c r="E4" s="17">
        <v>1962</v>
      </c>
      <c r="F4" s="17">
        <v>0</v>
      </c>
      <c r="G4" s="33">
        <v>15992.89</v>
      </c>
      <c r="H4" s="17">
        <v>6744.7740000000067</v>
      </c>
      <c r="I4" s="17">
        <v>9181.1010000000006</v>
      </c>
      <c r="J4" s="17">
        <v>3064</v>
      </c>
      <c r="K4" s="17">
        <v>503</v>
      </c>
      <c r="L4" s="17">
        <v>0</v>
      </c>
      <c r="M4" s="22">
        <v>4057.9199999999983</v>
      </c>
      <c r="N4" s="13">
        <f t="shared" ref="N4:N34" si="0">SUM(C4:M4)</f>
        <v>65392.685000000005</v>
      </c>
    </row>
    <row r="5" spans="1:14" x14ac:dyDescent="0.35">
      <c r="A5" s="6" t="s">
        <v>4</v>
      </c>
      <c r="B5" s="1" t="s">
        <v>5</v>
      </c>
      <c r="C5" s="26">
        <v>11579</v>
      </c>
      <c r="D5" s="17">
        <v>4318</v>
      </c>
      <c r="E5" s="17">
        <v>1931</v>
      </c>
      <c r="F5" s="17">
        <v>456.423</v>
      </c>
      <c r="G5" s="33">
        <v>1636.7</v>
      </c>
      <c r="H5" s="17">
        <v>9790.5600000000195</v>
      </c>
      <c r="I5" s="17">
        <v>7293.73</v>
      </c>
      <c r="J5" s="17">
        <v>6599</v>
      </c>
      <c r="K5" s="17">
        <v>5304</v>
      </c>
      <c r="L5" s="17">
        <v>3189</v>
      </c>
      <c r="M5" s="22">
        <v>5744.7699999999968</v>
      </c>
      <c r="N5" s="13">
        <f t="shared" si="0"/>
        <v>57842.183000000012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33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33">
        <v>0</v>
      </c>
      <c r="H7" s="17">
        <v>0</v>
      </c>
      <c r="I7" s="17">
        <v>0</v>
      </c>
      <c r="J7" s="17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33">
        <v>0</v>
      </c>
      <c r="H8" s="17">
        <v>0</v>
      </c>
      <c r="I8" s="17">
        <v>0</v>
      </c>
      <c r="J8" s="17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26">
        <v>0</v>
      </c>
      <c r="D9" s="17">
        <v>0</v>
      </c>
      <c r="E9" s="17">
        <v>7</v>
      </c>
      <c r="F9" s="17">
        <v>0</v>
      </c>
      <c r="G9" s="33">
        <v>97.41</v>
      </c>
      <c r="H9" s="17">
        <v>0</v>
      </c>
      <c r="I9" s="17">
        <v>0</v>
      </c>
      <c r="J9" s="17"/>
      <c r="K9" s="17">
        <v>0</v>
      </c>
      <c r="L9" s="17">
        <v>28</v>
      </c>
      <c r="M9" s="22">
        <v>0</v>
      </c>
      <c r="N9" s="13">
        <f t="shared" si="0"/>
        <v>132.41</v>
      </c>
    </row>
    <row r="10" spans="1:14" x14ac:dyDescent="0.35">
      <c r="A10" s="6" t="s">
        <v>14</v>
      </c>
      <c r="B10" s="1" t="s">
        <v>15</v>
      </c>
      <c r="C10" s="26">
        <v>1119</v>
      </c>
      <c r="D10" s="17">
        <f>D11+D12</f>
        <v>3227</v>
      </c>
      <c r="E10" s="17">
        <v>64</v>
      </c>
      <c r="F10" s="17">
        <v>62.5</v>
      </c>
      <c r="G10" s="33">
        <v>12460.56</v>
      </c>
      <c r="H10" s="17">
        <v>549.3509999999942</v>
      </c>
      <c r="I10" s="17">
        <f t="shared" ref="I10" si="1">I11+I12</f>
        <v>54.027999999999999</v>
      </c>
      <c r="J10" s="17">
        <f t="shared" ref="J10" si="2">SUM(J11:J12)</f>
        <v>180</v>
      </c>
      <c r="K10" s="17">
        <f t="shared" ref="K10" si="3">K11+K12</f>
        <v>3</v>
      </c>
      <c r="L10" s="17">
        <v>88</v>
      </c>
      <c r="M10" s="22">
        <f>SUM(M11:M12)</f>
        <v>129.86000000000004</v>
      </c>
      <c r="N10" s="13">
        <f t="shared" si="0"/>
        <v>17937.298999999992</v>
      </c>
    </row>
    <row r="11" spans="1:14" x14ac:dyDescent="0.35">
      <c r="A11" s="6" t="s">
        <v>16</v>
      </c>
      <c r="B11" s="1" t="s">
        <v>17</v>
      </c>
      <c r="C11" s="26">
        <v>792</v>
      </c>
      <c r="D11" s="17">
        <v>1069</v>
      </c>
      <c r="E11" s="17">
        <v>54</v>
      </c>
      <c r="F11" s="17">
        <v>62.5</v>
      </c>
      <c r="G11" s="33">
        <v>42.47</v>
      </c>
      <c r="H11" s="17">
        <v>432.47399999999834</v>
      </c>
      <c r="I11" s="17">
        <v>35.628</v>
      </c>
      <c r="J11" s="17">
        <v>10</v>
      </c>
      <c r="K11" s="29">
        <v>3</v>
      </c>
      <c r="L11" s="17">
        <v>32</v>
      </c>
      <c r="M11" s="22">
        <v>42.400000000000006</v>
      </c>
      <c r="N11" s="13">
        <f t="shared" si="0"/>
        <v>2575.4719999999988</v>
      </c>
    </row>
    <row r="12" spans="1:14" x14ac:dyDescent="0.35">
      <c r="A12" s="6" t="s">
        <v>18</v>
      </c>
      <c r="B12" s="1" t="s">
        <v>19</v>
      </c>
      <c r="C12" s="26">
        <v>327</v>
      </c>
      <c r="D12" s="17">
        <v>2158</v>
      </c>
      <c r="E12" s="17">
        <v>10</v>
      </c>
      <c r="F12" s="17">
        <v>0</v>
      </c>
      <c r="G12" s="33">
        <v>78867.02</v>
      </c>
      <c r="H12" s="17">
        <v>116.87700000000041</v>
      </c>
      <c r="I12" s="17">
        <v>18.399999999999999</v>
      </c>
      <c r="J12" s="17">
        <v>170</v>
      </c>
      <c r="K12" s="29">
        <v>0</v>
      </c>
      <c r="L12" s="17">
        <v>56</v>
      </c>
      <c r="M12" s="22">
        <v>87.460000000000036</v>
      </c>
      <c r="N12" s="13">
        <f t="shared" si="0"/>
        <v>81810.756999999998</v>
      </c>
    </row>
    <row r="13" spans="1:14" x14ac:dyDescent="0.35">
      <c r="A13" s="6" t="s">
        <v>20</v>
      </c>
      <c r="B13" s="1" t="s">
        <v>21</v>
      </c>
      <c r="C13" s="26">
        <v>497</v>
      </c>
      <c r="D13" s="17">
        <f>D14+D15</f>
        <v>1785</v>
      </c>
      <c r="E13" s="17">
        <v>4141</v>
      </c>
      <c r="F13" s="17">
        <v>0</v>
      </c>
      <c r="G13" s="33">
        <v>11954.3</v>
      </c>
      <c r="H13" s="17">
        <v>10301.814999999999</v>
      </c>
      <c r="I13" s="17">
        <f>I14+I15</f>
        <v>10082.772999999999</v>
      </c>
      <c r="J13" s="17">
        <f t="shared" ref="J13" si="4">SUM(J14:J15)</f>
        <v>13</v>
      </c>
      <c r="K13" s="17">
        <f t="shared" ref="K13" si="5">K14+K15</f>
        <v>166</v>
      </c>
      <c r="L13" s="17">
        <v>77</v>
      </c>
      <c r="M13" s="22">
        <f>SUM(M14:M15)</f>
        <v>2378.4399999999991</v>
      </c>
      <c r="N13" s="13">
        <f t="shared" si="0"/>
        <v>41396.328000000001</v>
      </c>
    </row>
    <row r="14" spans="1:14" x14ac:dyDescent="0.35">
      <c r="A14" s="6" t="s">
        <v>16</v>
      </c>
      <c r="B14" s="1" t="s">
        <v>22</v>
      </c>
      <c r="C14" s="26">
        <v>222</v>
      </c>
      <c r="D14" s="17">
        <v>101</v>
      </c>
      <c r="E14" s="17">
        <v>4001</v>
      </c>
      <c r="F14" s="17">
        <v>0</v>
      </c>
      <c r="G14" s="33">
        <v>276.18</v>
      </c>
      <c r="H14" s="17">
        <v>9712.2289999999994</v>
      </c>
      <c r="I14" s="17">
        <v>6006.9759999999997</v>
      </c>
      <c r="J14" s="17"/>
      <c r="K14" s="29">
        <v>73</v>
      </c>
      <c r="L14" s="17">
        <v>15</v>
      </c>
      <c r="M14" s="22">
        <v>277.05999999999995</v>
      </c>
      <c r="N14" s="13">
        <f t="shared" si="0"/>
        <v>20684.445</v>
      </c>
    </row>
    <row r="15" spans="1:14" x14ac:dyDescent="0.35">
      <c r="A15" s="6" t="s">
        <v>18</v>
      </c>
      <c r="B15" s="1" t="s">
        <v>23</v>
      </c>
      <c r="C15" s="26">
        <v>275</v>
      </c>
      <c r="D15" s="17">
        <v>1684</v>
      </c>
      <c r="E15" s="17">
        <v>140</v>
      </c>
      <c r="F15" s="17">
        <v>0</v>
      </c>
      <c r="G15" s="33">
        <v>11678.12</v>
      </c>
      <c r="H15" s="17">
        <v>589.58599999999933</v>
      </c>
      <c r="I15" s="17">
        <v>4075.797</v>
      </c>
      <c r="J15" s="17">
        <v>13</v>
      </c>
      <c r="K15" s="29">
        <v>93</v>
      </c>
      <c r="L15" s="17">
        <v>62</v>
      </c>
      <c r="M15" s="22">
        <v>2101.3799999999992</v>
      </c>
      <c r="N15" s="13">
        <f t="shared" si="0"/>
        <v>20711.883000000002</v>
      </c>
    </row>
    <row r="16" spans="1:14" x14ac:dyDescent="0.35">
      <c r="A16" s="6" t="s">
        <v>24</v>
      </c>
      <c r="B16" s="1" t="s">
        <v>25</v>
      </c>
      <c r="C16" s="26">
        <v>1616</v>
      </c>
      <c r="D16" s="17">
        <f t="shared" ref="D16:D18" si="6">D10+D13</f>
        <v>5012</v>
      </c>
      <c r="E16" s="17">
        <v>4205</v>
      </c>
      <c r="F16" s="17">
        <v>62.5</v>
      </c>
      <c r="G16" s="33">
        <v>24414.86</v>
      </c>
      <c r="H16" s="17">
        <v>10851.165999999994</v>
      </c>
      <c r="I16" s="17">
        <f t="shared" ref="I16" si="7">I17+I18</f>
        <v>10136.800999999999</v>
      </c>
      <c r="J16" s="17">
        <f t="shared" ref="J16" si="8">SUM(J17:J18)</f>
        <v>193</v>
      </c>
      <c r="K16" s="17">
        <f t="shared" ref="K16" si="9">K17+K18</f>
        <v>169</v>
      </c>
      <c r="L16" s="17">
        <v>165</v>
      </c>
      <c r="M16" s="22">
        <f>SUM(M17:M18)</f>
        <v>2508.2999999999993</v>
      </c>
      <c r="N16" s="13">
        <f t="shared" si="0"/>
        <v>59333.626999999993</v>
      </c>
    </row>
    <row r="17" spans="1:14" x14ac:dyDescent="0.35">
      <c r="A17" s="6" t="s">
        <v>16</v>
      </c>
      <c r="B17" s="1" t="s">
        <v>26</v>
      </c>
      <c r="C17" s="26">
        <v>1014</v>
      </c>
      <c r="D17" s="17">
        <f t="shared" si="6"/>
        <v>1170</v>
      </c>
      <c r="E17" s="17">
        <v>4055</v>
      </c>
      <c r="F17" s="17">
        <v>62.5</v>
      </c>
      <c r="G17" s="33">
        <v>318.64999999999998</v>
      </c>
      <c r="H17" s="17">
        <v>10144.703000000001</v>
      </c>
      <c r="I17" s="17">
        <f t="shared" ref="I17:I18" si="10">I11+I14</f>
        <v>6042.6039999999994</v>
      </c>
      <c r="J17" s="17">
        <f t="shared" ref="J17:K18" si="11">J11+J14</f>
        <v>10</v>
      </c>
      <c r="K17" s="30">
        <f t="shared" si="11"/>
        <v>76</v>
      </c>
      <c r="L17" s="17">
        <v>47</v>
      </c>
      <c r="M17" s="22">
        <f>M11+M14</f>
        <v>319.45999999999992</v>
      </c>
      <c r="N17" s="13">
        <f t="shared" si="0"/>
        <v>23259.917000000001</v>
      </c>
    </row>
    <row r="18" spans="1:14" x14ac:dyDescent="0.35">
      <c r="A18" s="6" t="s">
        <v>18</v>
      </c>
      <c r="B18" s="1" t="s">
        <v>27</v>
      </c>
      <c r="C18" s="26">
        <v>602</v>
      </c>
      <c r="D18" s="17">
        <f t="shared" si="6"/>
        <v>3842</v>
      </c>
      <c r="E18" s="17">
        <v>150</v>
      </c>
      <c r="F18" s="17">
        <v>0</v>
      </c>
      <c r="G18" s="33">
        <v>24096.21</v>
      </c>
      <c r="H18" s="17">
        <v>706.46299999999974</v>
      </c>
      <c r="I18" s="17">
        <f t="shared" si="10"/>
        <v>4094.1970000000001</v>
      </c>
      <c r="J18" s="17">
        <f t="shared" si="11"/>
        <v>183</v>
      </c>
      <c r="K18" s="30">
        <f t="shared" si="11"/>
        <v>93</v>
      </c>
      <c r="L18" s="17">
        <v>118</v>
      </c>
      <c r="M18" s="22">
        <f>M12+M15</f>
        <v>2188.8399999999992</v>
      </c>
      <c r="N18" s="13">
        <f t="shared" si="0"/>
        <v>36073.709999999992</v>
      </c>
    </row>
    <row r="19" spans="1:14" x14ac:dyDescent="0.35">
      <c r="A19" s="6" t="s">
        <v>28</v>
      </c>
      <c r="B19" s="1" t="s">
        <v>29</v>
      </c>
      <c r="C19" s="26">
        <v>12173</v>
      </c>
      <c r="D19" s="17">
        <f>D20+D25+D24</f>
        <v>11718</v>
      </c>
      <c r="E19" s="17">
        <v>14547</v>
      </c>
      <c r="F19" s="17">
        <v>8710.4904900000183</v>
      </c>
      <c r="G19" s="33">
        <v>13871.52</v>
      </c>
      <c r="H19" s="19">
        <f>H20+H24+H25</f>
        <v>15162.125169999979</v>
      </c>
      <c r="I19" s="17">
        <f t="shared" ref="I19" si="12">I20+I24+I25</f>
        <v>22473.822079999998</v>
      </c>
      <c r="J19" s="17">
        <f t="shared" ref="J19" si="13">SUM(J20,J24:J25)</f>
        <v>25441</v>
      </c>
      <c r="K19" s="17">
        <f t="shared" ref="K19" si="14">SUM(K21:K25)</f>
        <v>10749</v>
      </c>
      <c r="L19" s="17">
        <v>19403</v>
      </c>
      <c r="M19" s="22">
        <f>M20+M24+M25</f>
        <v>13512.790000000005</v>
      </c>
      <c r="N19" s="13">
        <f t="shared" si="0"/>
        <v>167761.74773999999</v>
      </c>
    </row>
    <row r="20" spans="1:14" x14ac:dyDescent="0.35">
      <c r="A20" s="6" t="s">
        <v>30</v>
      </c>
      <c r="B20" s="1" t="s">
        <v>31</v>
      </c>
      <c r="C20" s="26">
        <v>12150</v>
      </c>
      <c r="D20" s="17">
        <f>D21+D22+D23</f>
        <v>11718</v>
      </c>
      <c r="E20" s="17">
        <v>14525</v>
      </c>
      <c r="F20" s="17">
        <v>8710.4904900000183</v>
      </c>
      <c r="G20" s="33">
        <v>13790.279999999999</v>
      </c>
      <c r="H20" s="19">
        <f>H21+H22+H23</f>
        <v>14528.527169999979</v>
      </c>
      <c r="I20" s="17">
        <f t="shared" ref="I20" si="15">I21+I22+I23</f>
        <v>22358.957719999999</v>
      </c>
      <c r="J20" s="17">
        <f t="shared" ref="J20" si="16">SUM(J21:J23)</f>
        <v>25316</v>
      </c>
      <c r="K20" s="17">
        <f t="shared" ref="K20" si="17">K21+K22+K23</f>
        <v>10749</v>
      </c>
      <c r="L20" s="17">
        <v>19383</v>
      </c>
      <c r="M20" s="22">
        <f>SUM(M21:M23)</f>
        <v>12282.910000000003</v>
      </c>
      <c r="N20" s="13">
        <f t="shared" si="0"/>
        <v>165512.16537999999</v>
      </c>
    </row>
    <row r="21" spans="1:14" x14ac:dyDescent="0.35">
      <c r="A21" s="6" t="s">
        <v>32</v>
      </c>
      <c r="B21" s="1" t="s">
        <v>33</v>
      </c>
      <c r="C21" s="26">
        <v>10636</v>
      </c>
      <c r="D21" s="17">
        <v>11718</v>
      </c>
      <c r="E21" s="17">
        <v>13229</v>
      </c>
      <c r="F21" s="17">
        <v>7299.6440000000075</v>
      </c>
      <c r="G21" s="33">
        <v>11956.67</v>
      </c>
      <c r="H21" s="17">
        <v>12230.074459999982</v>
      </c>
      <c r="I21" s="17">
        <v>15153.579170000001</v>
      </c>
      <c r="J21" s="17">
        <v>23844</v>
      </c>
      <c r="K21" s="29">
        <v>10609</v>
      </c>
      <c r="L21" s="17">
        <v>17235</v>
      </c>
      <c r="M21" s="22">
        <v>9236.7900000000009</v>
      </c>
      <c r="N21" s="13">
        <f t="shared" si="0"/>
        <v>143147.75762999998</v>
      </c>
    </row>
    <row r="22" spans="1:14" x14ac:dyDescent="0.35">
      <c r="A22" s="6" t="s">
        <v>34</v>
      </c>
      <c r="B22" s="1" t="s">
        <v>35</v>
      </c>
      <c r="C22" s="26">
        <v>1514</v>
      </c>
      <c r="D22" s="17">
        <v>0</v>
      </c>
      <c r="E22" s="17">
        <v>1296</v>
      </c>
      <c r="F22" s="17">
        <v>1410.8464900000106</v>
      </c>
      <c r="G22" s="33">
        <v>1834.05</v>
      </c>
      <c r="H22" s="17">
        <v>2298.4527099999978</v>
      </c>
      <c r="I22" s="17">
        <v>7205.3785499999994</v>
      </c>
      <c r="J22" s="17">
        <v>1472</v>
      </c>
      <c r="K22" s="29">
        <v>0</v>
      </c>
      <c r="L22" s="17">
        <v>2148</v>
      </c>
      <c r="M22" s="22">
        <v>3046.1200000000026</v>
      </c>
      <c r="N22" s="13">
        <f t="shared" si="0"/>
        <v>22224.847750000008</v>
      </c>
    </row>
    <row r="23" spans="1:14" x14ac:dyDescent="0.35">
      <c r="A23" s="6" t="s">
        <v>36</v>
      </c>
      <c r="B23" s="1" t="s">
        <v>37</v>
      </c>
      <c r="C23" s="26">
        <v>0</v>
      </c>
      <c r="D23" s="17">
        <v>0</v>
      </c>
      <c r="E23" s="17">
        <v>0</v>
      </c>
      <c r="F23" s="17">
        <v>0</v>
      </c>
      <c r="G23" s="33">
        <v>-0.44</v>
      </c>
      <c r="H23" s="17">
        <v>0</v>
      </c>
      <c r="I23" s="17">
        <v>0</v>
      </c>
      <c r="J23" s="17"/>
      <c r="K23" s="29">
        <v>140</v>
      </c>
      <c r="L23" s="17">
        <v>0</v>
      </c>
      <c r="M23" s="22">
        <v>0</v>
      </c>
      <c r="N23" s="13">
        <f t="shared" si="0"/>
        <v>139.56</v>
      </c>
    </row>
    <row r="24" spans="1:14" x14ac:dyDescent="0.35">
      <c r="A24" s="6" t="s">
        <v>38</v>
      </c>
      <c r="B24" s="1" t="s">
        <v>39</v>
      </c>
      <c r="C24" s="26">
        <v>23</v>
      </c>
      <c r="D24" s="21">
        <v>0</v>
      </c>
      <c r="E24" s="17">
        <v>22</v>
      </c>
      <c r="F24" s="17">
        <v>0</v>
      </c>
      <c r="G24" s="33">
        <v>81.239999999999995</v>
      </c>
      <c r="H24" s="17">
        <v>633.59799999999973</v>
      </c>
      <c r="I24" s="17">
        <v>114.86436</v>
      </c>
      <c r="J24" s="17">
        <v>125</v>
      </c>
      <c r="K24" s="29">
        <v>0</v>
      </c>
      <c r="L24" s="17">
        <v>20</v>
      </c>
      <c r="M24" s="22">
        <v>1229.8800000000001</v>
      </c>
      <c r="N24" s="13">
        <f t="shared" si="0"/>
        <v>2249.5823599999999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33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33">
        <v>0</v>
      </c>
      <c r="H26" s="17">
        <v>0</v>
      </c>
      <c r="I26" s="17">
        <v>0</v>
      </c>
      <c r="J26" s="17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33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2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26">
        <v>0</v>
      </c>
      <c r="D28" s="17">
        <v>7</v>
      </c>
      <c r="E28" s="17">
        <v>10</v>
      </c>
      <c r="F28" s="17">
        <v>0</v>
      </c>
      <c r="G28" s="33">
        <v>126.01</v>
      </c>
      <c r="H28" s="17">
        <v>14.051999999999907</v>
      </c>
      <c r="I28" s="17">
        <v>0</v>
      </c>
      <c r="J28" s="17"/>
      <c r="K28" s="17">
        <v>58</v>
      </c>
      <c r="L28" s="17">
        <v>132</v>
      </c>
      <c r="M28" s="22">
        <v>493.74</v>
      </c>
      <c r="N28" s="13">
        <f t="shared" si="0"/>
        <v>840.80199999999991</v>
      </c>
    </row>
    <row r="29" spans="1:14" x14ac:dyDescent="0.3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33">
        <v>0</v>
      </c>
      <c r="H29" s="17">
        <v>0</v>
      </c>
      <c r="I29" s="17">
        <v>0</v>
      </c>
      <c r="J29" s="17"/>
      <c r="K29" s="17">
        <v>0</v>
      </c>
      <c r="L29" s="17">
        <v>0</v>
      </c>
      <c r="M29" s="22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33">
        <v>0</v>
      </c>
      <c r="H30" s="17">
        <v>0</v>
      </c>
      <c r="I30" s="17">
        <v>0</v>
      </c>
      <c r="J30" s="17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33">
        <v>-0.03</v>
      </c>
      <c r="H31" s="17">
        <v>0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-0.03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33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782</v>
      </c>
      <c r="D33" s="17">
        <v>1159</v>
      </c>
      <c r="E33" s="17">
        <v>145</v>
      </c>
      <c r="F33" s="17">
        <v>266.44864999999993</v>
      </c>
      <c r="G33" s="33">
        <v>89.14</v>
      </c>
      <c r="H33" s="17">
        <v>503.47623999999996</v>
      </c>
      <c r="I33" s="17">
        <v>720.52114999999992</v>
      </c>
      <c r="J33" s="17">
        <v>230</v>
      </c>
      <c r="K33" s="17">
        <v>136</v>
      </c>
      <c r="L33" s="17">
        <v>218</v>
      </c>
      <c r="M33" s="22">
        <v>128.18999999999983</v>
      </c>
      <c r="N33" s="13">
        <f t="shared" si="0"/>
        <v>4377.7760399999997</v>
      </c>
    </row>
    <row r="34" spans="1:14" x14ac:dyDescent="0.35">
      <c r="A34" s="7" t="s">
        <v>58</v>
      </c>
      <c r="B34" s="8" t="s">
        <v>59</v>
      </c>
      <c r="C34" s="26">
        <v>40005</v>
      </c>
      <c r="D34" s="27">
        <f>D3+D4+D5+D6+D7+D8+D9+D16+D19+D26+D27+D28+D29+D30+D31+D32+D33</f>
        <v>38200</v>
      </c>
      <c r="E34" s="17">
        <v>23321</v>
      </c>
      <c r="F34" s="17">
        <v>10817.395140000019</v>
      </c>
      <c r="G34" s="34">
        <v>57878.080000000002</v>
      </c>
      <c r="H34" s="17">
        <v>44580.985410000081</v>
      </c>
      <c r="I34" s="17">
        <f>I3+I5+I4+I6+I7+I8+I9+I16+I19+I26+I27+I28+I29+I30+I32+I31+I33</f>
        <v>54141.454229999996</v>
      </c>
      <c r="J34" s="20">
        <f t="shared" ref="J34" si="18">SUM(J3:J10,J13,J19,J26:J33)</f>
        <v>38540</v>
      </c>
      <c r="K34" s="20">
        <f>SUM(K3:K10)+K13+K19+SUM(K26:K33)</f>
        <v>19424</v>
      </c>
      <c r="L34" s="17">
        <v>23971</v>
      </c>
      <c r="M34" s="23">
        <f>SUM(M3:M9)+M16+M19+SUM(M26:M33)</f>
        <v>27696</v>
      </c>
      <c r="N34" s="9">
        <f t="shared" si="0"/>
        <v>378574.91478000011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75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3728</v>
      </c>
      <c r="D3" s="17">
        <v>2714</v>
      </c>
      <c r="E3" s="17">
        <v>829</v>
      </c>
      <c r="F3" s="17">
        <v>437.64800000000002</v>
      </c>
      <c r="G3" s="33">
        <v>1968.9</v>
      </c>
      <c r="H3" s="19">
        <v>1024.3950000000009</v>
      </c>
      <c r="I3" s="17">
        <v>3605.181</v>
      </c>
      <c r="J3" s="17">
        <v>2257</v>
      </c>
      <c r="K3" s="17">
        <v>819</v>
      </c>
      <c r="L3" s="17">
        <v>711</v>
      </c>
      <c r="M3" s="22">
        <v>3237.75</v>
      </c>
      <c r="N3" s="13">
        <f>SUM(C3:M3)</f>
        <v>21331.874000000003</v>
      </c>
    </row>
    <row r="4" spans="1:14" x14ac:dyDescent="0.35">
      <c r="A4" s="6" t="s">
        <v>2</v>
      </c>
      <c r="B4" s="1" t="s">
        <v>3</v>
      </c>
      <c r="C4" s="17">
        <v>6463</v>
      </c>
      <c r="D4" s="17">
        <v>8451</v>
      </c>
      <c r="E4" s="17">
        <v>1170</v>
      </c>
      <c r="F4" s="17">
        <v>0</v>
      </c>
      <c r="G4" s="33">
        <v>3134.83</v>
      </c>
      <c r="H4" s="19">
        <v>3243.958999999998</v>
      </c>
      <c r="I4" s="17">
        <v>4145.1009999999997</v>
      </c>
      <c r="J4" s="17">
        <v>1163</v>
      </c>
      <c r="K4" s="17">
        <v>0</v>
      </c>
      <c r="L4" s="17">
        <v>0</v>
      </c>
      <c r="M4" s="22">
        <v>10097.440000000002</v>
      </c>
      <c r="N4" s="13">
        <f t="shared" ref="N4:N34" si="0">SUM(C4:M4)</f>
        <v>37868.33</v>
      </c>
    </row>
    <row r="5" spans="1:14" x14ac:dyDescent="0.35">
      <c r="A5" s="6" t="s">
        <v>4</v>
      </c>
      <c r="B5" s="1" t="s">
        <v>5</v>
      </c>
      <c r="C5" s="17">
        <v>3110</v>
      </c>
      <c r="D5" s="17">
        <v>4538</v>
      </c>
      <c r="E5" s="17">
        <v>2362</v>
      </c>
      <c r="F5" s="17">
        <v>761.01</v>
      </c>
      <c r="G5" s="33">
        <v>3711.2</v>
      </c>
      <c r="H5" s="19">
        <v>7351.5809999999965</v>
      </c>
      <c r="I5" s="17">
        <v>7269.1210000000001</v>
      </c>
      <c r="J5" s="17">
        <v>1432</v>
      </c>
      <c r="K5" s="17">
        <v>2856</v>
      </c>
      <c r="L5" s="17">
        <v>4267</v>
      </c>
      <c r="M5" s="22">
        <v>6615.6000000000058</v>
      </c>
      <c r="N5" s="13">
        <f t="shared" si="0"/>
        <v>44273.512000000002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33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2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33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2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33">
        <v>0</v>
      </c>
      <c r="H8" s="19">
        <v>0</v>
      </c>
      <c r="I8" s="17">
        <v>0</v>
      </c>
      <c r="J8" s="21"/>
      <c r="K8" s="17">
        <v>0</v>
      </c>
      <c r="L8" s="17">
        <v>0</v>
      </c>
      <c r="M8" s="22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33">
        <v>-3.32</v>
      </c>
      <c r="H9" s="19">
        <v>2.4700000000000273</v>
      </c>
      <c r="I9" s="17">
        <v>0</v>
      </c>
      <c r="J9" s="17">
        <v>8</v>
      </c>
      <c r="K9" s="17">
        <v>0</v>
      </c>
      <c r="L9" s="17">
        <v>0</v>
      </c>
      <c r="M9" s="22">
        <v>0</v>
      </c>
      <c r="N9" s="13">
        <f t="shared" si="0"/>
        <v>7.150000000000027</v>
      </c>
    </row>
    <row r="10" spans="1:14" x14ac:dyDescent="0.35">
      <c r="A10" s="6" t="s">
        <v>14</v>
      </c>
      <c r="B10" s="1" t="s">
        <v>15</v>
      </c>
      <c r="C10" s="17">
        <v>119</v>
      </c>
      <c r="D10" s="17">
        <f>D11+D12</f>
        <v>2090</v>
      </c>
      <c r="E10" s="17">
        <v>118</v>
      </c>
      <c r="F10" s="17">
        <v>20.678999999999998</v>
      </c>
      <c r="G10" s="33">
        <v>18307.13</v>
      </c>
      <c r="H10" s="19">
        <v>1527.4699999999993</v>
      </c>
      <c r="I10" s="17">
        <f t="shared" ref="I10" si="1">I11+I12</f>
        <v>611.36400000000003</v>
      </c>
      <c r="J10" s="17">
        <f t="shared" ref="J10" si="2">SUM(J11:J12)</f>
        <v>144</v>
      </c>
      <c r="K10" s="17">
        <f t="shared" ref="K10" si="3">K11+K12</f>
        <v>40</v>
      </c>
      <c r="L10" s="17">
        <v>319</v>
      </c>
      <c r="M10" s="22">
        <f>SUM(M11:M12)</f>
        <v>571.02000000000226</v>
      </c>
      <c r="N10" s="13">
        <f t="shared" si="0"/>
        <v>23867.663000000008</v>
      </c>
    </row>
    <row r="11" spans="1:14" x14ac:dyDescent="0.35">
      <c r="A11" s="6" t="s">
        <v>16</v>
      </c>
      <c r="B11" s="1" t="s">
        <v>17</v>
      </c>
      <c r="C11" s="17">
        <v>56</v>
      </c>
      <c r="D11" s="17">
        <v>933</v>
      </c>
      <c r="E11" s="17">
        <v>37</v>
      </c>
      <c r="F11" s="17">
        <v>20.678999999999998</v>
      </c>
      <c r="G11" s="33">
        <v>192.71</v>
      </c>
      <c r="H11" s="17">
        <v>591.61299999999937</v>
      </c>
      <c r="I11" s="17">
        <v>326.23899999999998</v>
      </c>
      <c r="J11" s="17">
        <v>144</v>
      </c>
      <c r="K11" s="29">
        <v>10</v>
      </c>
      <c r="L11" s="17">
        <v>109</v>
      </c>
      <c r="M11" s="22">
        <v>305.17</v>
      </c>
      <c r="N11" s="13">
        <f t="shared" si="0"/>
        <v>2725.4109999999996</v>
      </c>
    </row>
    <row r="12" spans="1:14" x14ac:dyDescent="0.35">
      <c r="A12" s="6" t="s">
        <v>18</v>
      </c>
      <c r="B12" s="1" t="s">
        <v>19</v>
      </c>
      <c r="C12" s="17">
        <v>63</v>
      </c>
      <c r="D12" s="17">
        <v>1157</v>
      </c>
      <c r="E12" s="17">
        <v>81</v>
      </c>
      <c r="F12" s="17">
        <v>0</v>
      </c>
      <c r="G12" s="33">
        <v>61539.42</v>
      </c>
      <c r="H12" s="17">
        <v>935.85699999999997</v>
      </c>
      <c r="I12" s="17">
        <v>285.125</v>
      </c>
      <c r="J12" s="17">
        <v>0</v>
      </c>
      <c r="K12" s="29">
        <v>30</v>
      </c>
      <c r="L12" s="17">
        <v>210</v>
      </c>
      <c r="M12" s="22">
        <v>265.85000000000218</v>
      </c>
      <c r="N12" s="13">
        <f t="shared" si="0"/>
        <v>64567.252000000008</v>
      </c>
    </row>
    <row r="13" spans="1:14" x14ac:dyDescent="0.35">
      <c r="A13" s="6" t="s">
        <v>20</v>
      </c>
      <c r="B13" s="1" t="s">
        <v>21</v>
      </c>
      <c r="C13" s="17">
        <v>647</v>
      </c>
      <c r="D13" s="17">
        <f>D14+D15</f>
        <v>223</v>
      </c>
      <c r="E13" s="17">
        <v>1502</v>
      </c>
      <c r="F13" s="17">
        <v>0</v>
      </c>
      <c r="G13" s="33">
        <v>7438.9</v>
      </c>
      <c r="H13" s="19">
        <v>8834.1630000000005</v>
      </c>
      <c r="I13" s="17">
        <f>I14+I15</f>
        <v>13083.842000000001</v>
      </c>
      <c r="J13" s="17">
        <f t="shared" ref="J13" si="4">SUM(J14:J15)</f>
        <v>275</v>
      </c>
      <c r="K13" s="17">
        <f t="shared" ref="K13" si="5">K14+K15</f>
        <v>753</v>
      </c>
      <c r="L13" s="17">
        <v>310</v>
      </c>
      <c r="M13" s="22">
        <f>SUM(M14:M15)</f>
        <v>944.33000000000038</v>
      </c>
      <c r="N13" s="13">
        <f t="shared" si="0"/>
        <v>34011.235000000001</v>
      </c>
    </row>
    <row r="14" spans="1:14" x14ac:dyDescent="0.35">
      <c r="A14" s="6" t="s">
        <v>16</v>
      </c>
      <c r="B14" s="1" t="s">
        <v>22</v>
      </c>
      <c r="C14" s="17">
        <v>267</v>
      </c>
      <c r="D14" s="17">
        <v>89</v>
      </c>
      <c r="E14" s="17">
        <v>1079</v>
      </c>
      <c r="F14" s="17">
        <v>0</v>
      </c>
      <c r="G14" s="33">
        <v>117.71</v>
      </c>
      <c r="H14" s="17">
        <v>7787.2860000000001</v>
      </c>
      <c r="I14" s="17">
        <v>9516.1470000000008</v>
      </c>
      <c r="J14" s="17">
        <v>129</v>
      </c>
      <c r="K14" s="29">
        <v>66</v>
      </c>
      <c r="L14" s="17">
        <v>12</v>
      </c>
      <c r="M14" s="22">
        <v>94.900000000000091</v>
      </c>
      <c r="N14" s="13">
        <f t="shared" si="0"/>
        <v>19158.043000000001</v>
      </c>
    </row>
    <row r="15" spans="1:14" x14ac:dyDescent="0.35">
      <c r="A15" s="6" t="s">
        <v>18</v>
      </c>
      <c r="B15" s="1" t="s">
        <v>23</v>
      </c>
      <c r="C15" s="17">
        <v>380</v>
      </c>
      <c r="D15" s="17">
        <v>134</v>
      </c>
      <c r="E15" s="17">
        <v>423</v>
      </c>
      <c r="F15" s="17">
        <v>0</v>
      </c>
      <c r="G15" s="33">
        <v>7321.19</v>
      </c>
      <c r="H15" s="17">
        <v>1046.8770000000004</v>
      </c>
      <c r="I15" s="17">
        <v>3567.6950000000002</v>
      </c>
      <c r="J15" s="17">
        <v>146</v>
      </c>
      <c r="K15" s="29">
        <v>687</v>
      </c>
      <c r="L15" s="17">
        <v>298</v>
      </c>
      <c r="M15" s="22">
        <v>849.43000000000029</v>
      </c>
      <c r="N15" s="13">
        <f t="shared" si="0"/>
        <v>14853.191999999999</v>
      </c>
    </row>
    <row r="16" spans="1:14" x14ac:dyDescent="0.35">
      <c r="A16" s="6" t="s">
        <v>24</v>
      </c>
      <c r="B16" s="1" t="s">
        <v>25</v>
      </c>
      <c r="C16" s="17">
        <v>766</v>
      </c>
      <c r="D16" s="17">
        <f>D17+D18</f>
        <v>2313</v>
      </c>
      <c r="E16" s="17">
        <v>1620</v>
      </c>
      <c r="F16" s="17">
        <v>20.678999999999998</v>
      </c>
      <c r="G16" s="33">
        <v>25746.03</v>
      </c>
      <c r="H16" s="19">
        <v>10361.632999999998</v>
      </c>
      <c r="I16" s="17">
        <f>I17+I18</f>
        <v>13695.206</v>
      </c>
      <c r="J16" s="17">
        <f t="shared" ref="J16" si="6">SUM(J17:J18)</f>
        <v>419</v>
      </c>
      <c r="K16" s="17">
        <f t="shared" ref="K16" si="7">K17+K18</f>
        <v>793</v>
      </c>
      <c r="L16" s="17">
        <v>629</v>
      </c>
      <c r="M16" s="22">
        <f>SUM(M17:M18)</f>
        <v>1515.3500000000026</v>
      </c>
      <c r="N16" s="13">
        <f t="shared" si="0"/>
        <v>57878.898000000001</v>
      </c>
    </row>
    <row r="17" spans="1:14" x14ac:dyDescent="0.35">
      <c r="A17" s="6" t="s">
        <v>16</v>
      </c>
      <c r="B17" s="1" t="s">
        <v>26</v>
      </c>
      <c r="C17" s="17">
        <v>323</v>
      </c>
      <c r="D17" s="17">
        <f t="shared" ref="D17:D18" si="8">D11+D14</f>
        <v>1022</v>
      </c>
      <c r="E17" s="17">
        <v>1116</v>
      </c>
      <c r="F17" s="17">
        <v>20.678999999999998</v>
      </c>
      <c r="G17" s="33">
        <v>310.42</v>
      </c>
      <c r="H17" s="17">
        <v>8378.8990000000049</v>
      </c>
      <c r="I17" s="17">
        <f t="shared" ref="I17:I18" si="9">I11+I14</f>
        <v>9842.3860000000004</v>
      </c>
      <c r="J17" s="17">
        <f t="shared" ref="J17:K18" si="10">J11+J14</f>
        <v>273</v>
      </c>
      <c r="K17" s="30">
        <f t="shared" si="10"/>
        <v>76</v>
      </c>
      <c r="L17" s="17">
        <v>121</v>
      </c>
      <c r="M17" s="22">
        <f>M11+M14</f>
        <v>400.07000000000011</v>
      </c>
      <c r="N17" s="13">
        <f t="shared" si="0"/>
        <v>21883.454000000005</v>
      </c>
    </row>
    <row r="18" spans="1:14" x14ac:dyDescent="0.35">
      <c r="A18" s="6" t="s">
        <v>18</v>
      </c>
      <c r="B18" s="1" t="s">
        <v>27</v>
      </c>
      <c r="C18" s="17">
        <v>443</v>
      </c>
      <c r="D18" s="17">
        <f t="shared" si="8"/>
        <v>1291</v>
      </c>
      <c r="E18" s="17">
        <v>504</v>
      </c>
      <c r="F18" s="17">
        <v>0</v>
      </c>
      <c r="G18" s="33">
        <v>25435.61</v>
      </c>
      <c r="H18" s="17">
        <v>1982.7340000000004</v>
      </c>
      <c r="I18" s="17">
        <f t="shared" si="9"/>
        <v>3852.82</v>
      </c>
      <c r="J18" s="17">
        <f t="shared" si="10"/>
        <v>146</v>
      </c>
      <c r="K18" s="30">
        <f t="shared" si="10"/>
        <v>717</v>
      </c>
      <c r="L18" s="17">
        <v>508</v>
      </c>
      <c r="M18" s="22">
        <f>M12+M15</f>
        <v>1115.2800000000025</v>
      </c>
      <c r="N18" s="13">
        <f t="shared" si="0"/>
        <v>35995.444000000003</v>
      </c>
    </row>
    <row r="19" spans="1:14" x14ac:dyDescent="0.35">
      <c r="A19" s="6" t="s">
        <v>28</v>
      </c>
      <c r="B19" s="1" t="s">
        <v>29</v>
      </c>
      <c r="C19" s="17">
        <v>17271</v>
      </c>
      <c r="D19" s="17">
        <f>D20+D25+D24</f>
        <v>11940</v>
      </c>
      <c r="E19" s="17">
        <v>15820</v>
      </c>
      <c r="F19" s="17">
        <v>5732.7638200000001</v>
      </c>
      <c r="G19" s="33">
        <v>8047.79</v>
      </c>
      <c r="H19" s="19">
        <f>H20+H24+H25</f>
        <v>14674.55395999999</v>
      </c>
      <c r="I19" s="17">
        <f t="shared" ref="I19" si="11">I20+I24+I25</f>
        <v>23201.236349999999</v>
      </c>
      <c r="J19" s="17">
        <f t="shared" ref="J19" si="12">SUM(J20,J24:J25)</f>
        <v>22052</v>
      </c>
      <c r="K19" s="17">
        <f t="shared" ref="K19" si="13">SUM(K21:K25)</f>
        <v>11236</v>
      </c>
      <c r="L19" s="17">
        <v>13907</v>
      </c>
      <c r="M19" s="22">
        <f>M20+M24+M25</f>
        <v>14492.359999999997</v>
      </c>
      <c r="N19" s="13">
        <f t="shared" si="0"/>
        <v>158374.70412999997</v>
      </c>
    </row>
    <row r="20" spans="1:14" x14ac:dyDescent="0.35">
      <c r="A20" s="6" t="s">
        <v>30</v>
      </c>
      <c r="B20" s="1" t="s">
        <v>31</v>
      </c>
      <c r="C20" s="17">
        <v>17034</v>
      </c>
      <c r="D20" s="17">
        <f>D21+D22+D23</f>
        <v>11940</v>
      </c>
      <c r="E20" s="17">
        <v>15820</v>
      </c>
      <c r="F20" s="17">
        <v>5732.7638200000001</v>
      </c>
      <c r="G20" s="33">
        <v>8046.7</v>
      </c>
      <c r="H20" s="19">
        <f>H21+H22+H23</f>
        <v>14302.415959999991</v>
      </c>
      <c r="I20" s="17">
        <f>I21+I22+I23</f>
        <v>23201.236349999999</v>
      </c>
      <c r="J20" s="17">
        <f t="shared" ref="J20" si="14">SUM(J21:J23)</f>
        <v>22052</v>
      </c>
      <c r="K20" s="17">
        <f t="shared" ref="K20" si="15">K21+K22+K23</f>
        <v>11236</v>
      </c>
      <c r="L20" s="17">
        <v>13905</v>
      </c>
      <c r="M20" s="22">
        <f>SUM(M21:M23)</f>
        <v>14492.359999999997</v>
      </c>
      <c r="N20" s="13">
        <f t="shared" si="0"/>
        <v>157762.47612999997</v>
      </c>
    </row>
    <row r="21" spans="1:14" x14ac:dyDescent="0.35">
      <c r="A21" s="6" t="s">
        <v>32</v>
      </c>
      <c r="B21" s="1" t="s">
        <v>33</v>
      </c>
      <c r="C21" s="17">
        <v>14501</v>
      </c>
      <c r="D21" s="17">
        <v>11716</v>
      </c>
      <c r="E21" s="17">
        <v>15424</v>
      </c>
      <c r="F21" s="17">
        <v>5669.6629999999996</v>
      </c>
      <c r="G21" s="33">
        <v>6691.09</v>
      </c>
      <c r="H21" s="17">
        <v>12994.149559999991</v>
      </c>
      <c r="I21" s="17">
        <v>17710.223999999998</v>
      </c>
      <c r="J21" s="17">
        <v>20410</v>
      </c>
      <c r="K21" s="29">
        <v>10977</v>
      </c>
      <c r="L21" s="17">
        <v>12432</v>
      </c>
      <c r="M21" s="22">
        <v>11910.279999999999</v>
      </c>
      <c r="N21" s="13">
        <f t="shared" si="0"/>
        <v>140435.40655999997</v>
      </c>
    </row>
    <row r="22" spans="1:14" x14ac:dyDescent="0.35">
      <c r="A22" s="6" t="s">
        <v>34</v>
      </c>
      <c r="B22" s="1" t="s">
        <v>35</v>
      </c>
      <c r="C22" s="17">
        <v>2533</v>
      </c>
      <c r="D22" s="17">
        <v>224</v>
      </c>
      <c r="E22" s="17">
        <v>396</v>
      </c>
      <c r="F22" s="17">
        <v>63.100820000000297</v>
      </c>
      <c r="G22" s="33">
        <v>1355.58</v>
      </c>
      <c r="H22" s="17">
        <v>1308.2664000000004</v>
      </c>
      <c r="I22" s="17">
        <v>5491.0123500000009</v>
      </c>
      <c r="J22" s="17">
        <v>1642</v>
      </c>
      <c r="K22" s="29">
        <v>29</v>
      </c>
      <c r="L22" s="17">
        <v>1473</v>
      </c>
      <c r="M22" s="22">
        <v>2582.0799999999981</v>
      </c>
      <c r="N22" s="13">
        <f t="shared" si="0"/>
        <v>17097.039570000001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33">
        <v>0.03</v>
      </c>
      <c r="H23" s="17">
        <v>0</v>
      </c>
      <c r="I23" s="17">
        <v>0</v>
      </c>
      <c r="J23" s="21"/>
      <c r="K23" s="29">
        <v>230</v>
      </c>
      <c r="L23" s="17">
        <v>0</v>
      </c>
      <c r="M23" s="22">
        <v>0</v>
      </c>
      <c r="N23" s="13">
        <f t="shared" si="0"/>
        <v>230.03</v>
      </c>
    </row>
    <row r="24" spans="1:14" x14ac:dyDescent="0.35">
      <c r="A24" s="6" t="s">
        <v>38</v>
      </c>
      <c r="B24" s="1" t="s">
        <v>39</v>
      </c>
      <c r="C24" s="17">
        <v>237</v>
      </c>
      <c r="D24" s="21">
        <v>0</v>
      </c>
      <c r="E24" s="17">
        <v>0</v>
      </c>
      <c r="F24" s="17">
        <v>0</v>
      </c>
      <c r="G24" s="33">
        <v>1.0900000000000001</v>
      </c>
      <c r="H24" s="17">
        <v>372.13799999999992</v>
      </c>
      <c r="I24" s="17">
        <v>0</v>
      </c>
      <c r="J24" s="21"/>
      <c r="K24" s="29">
        <v>0</v>
      </c>
      <c r="L24" s="17">
        <v>2</v>
      </c>
      <c r="M24" s="22">
        <v>0</v>
      </c>
      <c r="N24" s="13">
        <f t="shared" si="0"/>
        <v>612.22799999999995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33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2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33">
        <v>0</v>
      </c>
      <c r="H26" s="19">
        <v>0</v>
      </c>
      <c r="I26" s="17">
        <v>0</v>
      </c>
      <c r="J26" s="21"/>
      <c r="K26" s="17">
        <v>0</v>
      </c>
      <c r="L26" s="17">
        <v>0</v>
      </c>
      <c r="M26" s="22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33">
        <v>0</v>
      </c>
      <c r="H27" s="19">
        <v>0</v>
      </c>
      <c r="I27" s="17">
        <v>0</v>
      </c>
      <c r="J27" s="21"/>
      <c r="K27" s="17">
        <v>0</v>
      </c>
      <c r="L27" s="17">
        <v>0</v>
      </c>
      <c r="M27" s="22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17">
        <v>9</v>
      </c>
      <c r="D28" s="17">
        <v>0</v>
      </c>
      <c r="E28" s="17">
        <v>18</v>
      </c>
      <c r="F28" s="17">
        <v>42.78</v>
      </c>
      <c r="G28" s="33">
        <v>1067.08</v>
      </c>
      <c r="H28" s="19">
        <v>256.75399999999991</v>
      </c>
      <c r="I28" s="17">
        <v>50.951000000000001</v>
      </c>
      <c r="J28" s="17">
        <v>1198</v>
      </c>
      <c r="K28" s="17">
        <v>3</v>
      </c>
      <c r="L28" s="17">
        <v>90</v>
      </c>
      <c r="M28" s="22">
        <v>0</v>
      </c>
      <c r="N28" s="13">
        <f t="shared" si="0"/>
        <v>2735.5649999999996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33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2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33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2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33">
        <v>2.35</v>
      </c>
      <c r="H31" s="19">
        <v>0</v>
      </c>
      <c r="I31" s="17">
        <v>0</v>
      </c>
      <c r="J31" s="17"/>
      <c r="K31" s="17">
        <v>0</v>
      </c>
      <c r="L31" s="17">
        <v>0</v>
      </c>
      <c r="M31" s="22">
        <v>0</v>
      </c>
      <c r="N31" s="13">
        <f t="shared" si="0"/>
        <v>2.35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33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2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494</v>
      </c>
      <c r="D33" s="17">
        <v>1570</v>
      </c>
      <c r="E33" s="17">
        <v>84</v>
      </c>
      <c r="F33" s="17">
        <v>3.282</v>
      </c>
      <c r="G33" s="33">
        <v>14.46</v>
      </c>
      <c r="H33" s="19">
        <v>1761.8983000000017</v>
      </c>
      <c r="I33" s="17">
        <v>1135.3004599999997</v>
      </c>
      <c r="J33" s="17">
        <v>212</v>
      </c>
      <c r="K33" s="17">
        <v>4</v>
      </c>
      <c r="L33" s="17">
        <v>244</v>
      </c>
      <c r="M33" s="22">
        <v>590.5</v>
      </c>
      <c r="N33" s="13">
        <f t="shared" si="0"/>
        <v>6113.4407600000013</v>
      </c>
    </row>
    <row r="34" spans="1:14" x14ac:dyDescent="0.35">
      <c r="A34" s="7" t="s">
        <v>58</v>
      </c>
      <c r="B34" s="8" t="s">
        <v>59</v>
      </c>
      <c r="C34" s="17">
        <v>31841</v>
      </c>
      <c r="D34" s="27">
        <f>D3+D4+D5+D6+D7+D8+D9+D16+D19+D26+D27+D28+D29+D30+D31+D32+D33</f>
        <v>31526</v>
      </c>
      <c r="E34" s="17">
        <v>21903</v>
      </c>
      <c r="F34" s="17">
        <v>6998.1628199999959</v>
      </c>
      <c r="G34" s="34">
        <v>43689.32</v>
      </c>
      <c r="H34" s="19">
        <v>38677.244260000007</v>
      </c>
      <c r="I34" s="17">
        <f>I3+I5+I4+I6+I7+I8+I9+I16+I19+I26+I27+I28+I29+I30+I32+I31+I33</f>
        <v>53102.096809999995</v>
      </c>
      <c r="J34" s="20">
        <f t="shared" ref="J34" si="16">SUM(J3:J10,J13,J19,J26:J33)</f>
        <v>28741</v>
      </c>
      <c r="K34" s="20">
        <f>SUM(K3:K10)+K13+K19+SUM(K26:K33)</f>
        <v>15711</v>
      </c>
      <c r="L34" s="17">
        <v>19848</v>
      </c>
      <c r="M34" s="23">
        <f>SUM(M3:M9)+M16+M19+SUM(M26:M33)</f>
        <v>36549.000000000007</v>
      </c>
      <c r="N34" s="9">
        <f t="shared" si="0"/>
        <v>328585.82389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76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26">
        <v>9836</v>
      </c>
      <c r="D3" s="17">
        <v>4997</v>
      </c>
      <c r="E3" s="17">
        <v>2770</v>
      </c>
      <c r="F3" s="17">
        <v>4647</v>
      </c>
      <c r="G3" s="18">
        <v>2660</v>
      </c>
      <c r="H3" s="17">
        <v>11126</v>
      </c>
      <c r="I3" s="17">
        <v>4283</v>
      </c>
      <c r="J3" s="17">
        <v>6961</v>
      </c>
      <c r="K3" s="17">
        <v>6509</v>
      </c>
      <c r="L3" s="17">
        <v>5601</v>
      </c>
      <c r="M3" s="24">
        <v>5387</v>
      </c>
      <c r="N3" s="13">
        <f>SUM(C3:M3)</f>
        <v>64777</v>
      </c>
    </row>
    <row r="4" spans="1:14" x14ac:dyDescent="0.35">
      <c r="A4" s="6" t="s">
        <v>2</v>
      </c>
      <c r="B4" s="1" t="s">
        <v>3</v>
      </c>
      <c r="C4" s="26">
        <v>103</v>
      </c>
      <c r="D4" s="17">
        <v>89</v>
      </c>
      <c r="E4" s="17">
        <v>80</v>
      </c>
      <c r="F4" s="17">
        <v>0</v>
      </c>
      <c r="G4" s="18">
        <v>119</v>
      </c>
      <c r="H4" s="17">
        <v>2131</v>
      </c>
      <c r="I4" s="17">
        <v>664</v>
      </c>
      <c r="J4" s="17">
        <v>33</v>
      </c>
      <c r="K4" s="17">
        <v>23</v>
      </c>
      <c r="L4" s="17">
        <v>0</v>
      </c>
      <c r="M4" s="24">
        <v>11</v>
      </c>
      <c r="N4" s="13">
        <f t="shared" ref="N4:N34" si="0">SUM(C4:M4)</f>
        <v>3253</v>
      </c>
    </row>
    <row r="5" spans="1:14" x14ac:dyDescent="0.35">
      <c r="A5" s="6" t="s">
        <v>4</v>
      </c>
      <c r="B5" s="1" t="s">
        <v>5</v>
      </c>
      <c r="C5" s="26">
        <v>383</v>
      </c>
      <c r="D5" s="17">
        <v>408</v>
      </c>
      <c r="E5" s="17">
        <v>950</v>
      </c>
      <c r="F5" s="17">
        <v>92</v>
      </c>
      <c r="G5" s="18">
        <v>240</v>
      </c>
      <c r="H5" s="17">
        <v>642</v>
      </c>
      <c r="I5" s="17">
        <v>685</v>
      </c>
      <c r="J5" s="17">
        <v>388</v>
      </c>
      <c r="K5" s="17">
        <v>359</v>
      </c>
      <c r="L5" s="17">
        <v>431</v>
      </c>
      <c r="M5" s="24">
        <v>430</v>
      </c>
      <c r="N5" s="13">
        <f t="shared" si="0"/>
        <v>5008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21"/>
      <c r="K7" s="17">
        <v>3</v>
      </c>
      <c r="L7" s="17">
        <v>0</v>
      </c>
      <c r="M7" s="24">
        <v>0</v>
      </c>
      <c r="N7" s="13">
        <f t="shared" si="0"/>
        <v>3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1</v>
      </c>
      <c r="H8" s="17">
        <v>0</v>
      </c>
      <c r="I8" s="17">
        <v>0</v>
      </c>
      <c r="J8" s="21"/>
      <c r="K8" s="17">
        <v>0</v>
      </c>
      <c r="L8" s="17">
        <v>0</v>
      </c>
      <c r="M8" s="24">
        <v>0</v>
      </c>
      <c r="N8" s="13">
        <f t="shared" si="0"/>
        <v>1</v>
      </c>
    </row>
    <row r="9" spans="1:14" x14ac:dyDescent="0.35">
      <c r="A9" s="6" t="s">
        <v>12</v>
      </c>
      <c r="B9" s="1" t="s">
        <v>13</v>
      </c>
      <c r="C9" s="26">
        <v>3</v>
      </c>
      <c r="D9" s="17">
        <v>67</v>
      </c>
      <c r="E9" s="17">
        <v>44</v>
      </c>
      <c r="F9" s="17">
        <v>0</v>
      </c>
      <c r="G9" s="18">
        <v>21</v>
      </c>
      <c r="H9" s="17">
        <v>18</v>
      </c>
      <c r="I9" s="17">
        <v>93</v>
      </c>
      <c r="J9" s="17">
        <v>30</v>
      </c>
      <c r="K9" s="17">
        <v>21</v>
      </c>
      <c r="L9" s="17">
        <v>31</v>
      </c>
      <c r="M9" s="24">
        <v>18</v>
      </c>
      <c r="N9" s="13">
        <f t="shared" si="0"/>
        <v>346</v>
      </c>
    </row>
    <row r="10" spans="1:14" x14ac:dyDescent="0.35">
      <c r="A10" s="6" t="s">
        <v>14</v>
      </c>
      <c r="B10" s="1" t="s">
        <v>15</v>
      </c>
      <c r="C10" s="26">
        <v>1568</v>
      </c>
      <c r="D10" s="17">
        <f>D11+D12</f>
        <v>1331</v>
      </c>
      <c r="E10" s="17">
        <v>527</v>
      </c>
      <c r="F10" s="17">
        <v>206</v>
      </c>
      <c r="G10" s="18">
        <v>993</v>
      </c>
      <c r="H10" s="17">
        <v>1839</v>
      </c>
      <c r="I10" s="17">
        <f>I11+I12</f>
        <v>1710</v>
      </c>
      <c r="J10" s="17">
        <f t="shared" ref="J10" si="1">SUM(J11:J12)</f>
        <v>381</v>
      </c>
      <c r="K10" s="17">
        <f>K11+K12</f>
        <v>511</v>
      </c>
      <c r="L10" s="17">
        <v>563</v>
      </c>
      <c r="M10" s="24">
        <f>SUM(M11:M12)</f>
        <v>590</v>
      </c>
      <c r="N10" s="13">
        <f t="shared" si="0"/>
        <v>10219</v>
      </c>
    </row>
    <row r="11" spans="1:14" x14ac:dyDescent="0.35">
      <c r="A11" s="6" t="s">
        <v>16</v>
      </c>
      <c r="B11" s="1" t="s">
        <v>17</v>
      </c>
      <c r="C11" s="26">
        <v>1467</v>
      </c>
      <c r="D11" s="17">
        <v>1095</v>
      </c>
      <c r="E11" s="17">
        <v>383</v>
      </c>
      <c r="F11" s="17">
        <v>146</v>
      </c>
      <c r="G11" s="18">
        <v>798</v>
      </c>
      <c r="H11" s="17">
        <v>1349</v>
      </c>
      <c r="I11" s="17">
        <v>1531</v>
      </c>
      <c r="J11" s="17">
        <v>261</v>
      </c>
      <c r="K11" s="29">
        <v>315</v>
      </c>
      <c r="L11" s="17">
        <v>436</v>
      </c>
      <c r="M11" s="24">
        <v>183</v>
      </c>
      <c r="N11" s="13">
        <f t="shared" si="0"/>
        <v>7964</v>
      </c>
    </row>
    <row r="12" spans="1:14" x14ac:dyDescent="0.35">
      <c r="A12" s="6" t="s">
        <v>18</v>
      </c>
      <c r="B12" s="1" t="s">
        <v>19</v>
      </c>
      <c r="C12" s="26">
        <v>101</v>
      </c>
      <c r="D12" s="17">
        <v>236</v>
      </c>
      <c r="E12" s="17">
        <v>144</v>
      </c>
      <c r="F12" s="17">
        <v>60</v>
      </c>
      <c r="G12" s="18">
        <v>195</v>
      </c>
      <c r="H12" s="17">
        <v>490</v>
      </c>
      <c r="I12" s="17">
        <v>179</v>
      </c>
      <c r="J12" s="17">
        <v>120</v>
      </c>
      <c r="K12" s="29">
        <v>196</v>
      </c>
      <c r="L12" s="17">
        <v>127</v>
      </c>
      <c r="M12" s="24">
        <v>407</v>
      </c>
      <c r="N12" s="13">
        <f t="shared" si="0"/>
        <v>2255</v>
      </c>
    </row>
    <row r="13" spans="1:14" x14ac:dyDescent="0.35">
      <c r="A13" s="6" t="s">
        <v>20</v>
      </c>
      <c r="B13" s="1" t="s">
        <v>21</v>
      </c>
      <c r="C13" s="26">
        <v>930</v>
      </c>
      <c r="D13" s="17">
        <f>D14+D15</f>
        <v>1138</v>
      </c>
      <c r="E13" s="17">
        <v>175</v>
      </c>
      <c r="F13" s="17">
        <v>38</v>
      </c>
      <c r="G13" s="18">
        <v>1070</v>
      </c>
      <c r="H13" s="17">
        <v>2978</v>
      </c>
      <c r="I13" s="17">
        <f>I14+I15</f>
        <v>2126</v>
      </c>
      <c r="J13" s="17">
        <f t="shared" ref="J13" si="2">SUM(J14:J15)</f>
        <v>268</v>
      </c>
      <c r="K13" s="17">
        <f>K14+K15</f>
        <v>550</v>
      </c>
      <c r="L13" s="17">
        <v>291</v>
      </c>
      <c r="M13" s="24">
        <f>SUM(M14:M15)</f>
        <v>217</v>
      </c>
      <c r="N13" s="13">
        <f t="shared" si="0"/>
        <v>9781</v>
      </c>
    </row>
    <row r="14" spans="1:14" x14ac:dyDescent="0.35">
      <c r="A14" s="6" t="s">
        <v>16</v>
      </c>
      <c r="B14" s="1" t="s">
        <v>22</v>
      </c>
      <c r="C14" s="26">
        <v>831</v>
      </c>
      <c r="D14" s="17">
        <v>1001</v>
      </c>
      <c r="E14" s="17">
        <v>147</v>
      </c>
      <c r="F14" s="17">
        <v>22</v>
      </c>
      <c r="G14" s="18">
        <v>803</v>
      </c>
      <c r="H14" s="17">
        <v>2460</v>
      </c>
      <c r="I14" s="17">
        <v>1600</v>
      </c>
      <c r="J14" s="17">
        <v>130</v>
      </c>
      <c r="K14" s="29">
        <v>321</v>
      </c>
      <c r="L14" s="17">
        <v>233</v>
      </c>
      <c r="M14" s="24">
        <v>98</v>
      </c>
      <c r="N14" s="13">
        <f t="shared" si="0"/>
        <v>7646</v>
      </c>
    </row>
    <row r="15" spans="1:14" x14ac:dyDescent="0.35">
      <c r="A15" s="6" t="s">
        <v>18</v>
      </c>
      <c r="B15" s="1" t="s">
        <v>23</v>
      </c>
      <c r="C15" s="26">
        <v>99</v>
      </c>
      <c r="D15" s="17">
        <v>137</v>
      </c>
      <c r="E15" s="17">
        <v>28</v>
      </c>
      <c r="F15" s="17">
        <v>16</v>
      </c>
      <c r="G15" s="18">
        <v>267</v>
      </c>
      <c r="H15" s="17">
        <v>518</v>
      </c>
      <c r="I15" s="17">
        <v>526</v>
      </c>
      <c r="J15" s="17">
        <v>138</v>
      </c>
      <c r="K15" s="29">
        <v>229</v>
      </c>
      <c r="L15" s="17">
        <v>58</v>
      </c>
      <c r="M15" s="24">
        <v>119</v>
      </c>
      <c r="N15" s="13">
        <f t="shared" si="0"/>
        <v>2135</v>
      </c>
    </row>
    <row r="16" spans="1:14" x14ac:dyDescent="0.35">
      <c r="A16" s="6" t="s">
        <v>24</v>
      </c>
      <c r="B16" s="1" t="s">
        <v>25</v>
      </c>
      <c r="C16" s="26">
        <v>1679</v>
      </c>
      <c r="D16" s="17">
        <f>D17+D18</f>
        <v>1333</v>
      </c>
      <c r="E16" s="17">
        <v>558</v>
      </c>
      <c r="F16" s="17">
        <v>244</v>
      </c>
      <c r="G16" s="18">
        <v>1070</v>
      </c>
      <c r="H16" s="17">
        <v>3007</v>
      </c>
      <c r="I16" s="17">
        <f>I17+I18</f>
        <v>2126</v>
      </c>
      <c r="J16" s="17">
        <f t="shared" ref="J16" si="3">SUM(J17:J18)</f>
        <v>467</v>
      </c>
      <c r="K16" s="17">
        <f>K17+K18</f>
        <v>1061</v>
      </c>
      <c r="L16" s="17">
        <v>613</v>
      </c>
      <c r="M16" s="24">
        <f>SUM(M17:M18)</f>
        <v>472</v>
      </c>
      <c r="N16" s="13">
        <f t="shared" si="0"/>
        <v>12630</v>
      </c>
    </row>
    <row r="17" spans="1:14" x14ac:dyDescent="0.35">
      <c r="A17" s="6" t="s">
        <v>16</v>
      </c>
      <c r="B17" s="1" t="s">
        <v>26</v>
      </c>
      <c r="C17" s="26">
        <v>1482</v>
      </c>
      <c r="D17" s="17">
        <v>1101</v>
      </c>
      <c r="E17" s="17">
        <v>386</v>
      </c>
      <c r="F17" s="17">
        <v>168</v>
      </c>
      <c r="G17" s="18">
        <v>803</v>
      </c>
      <c r="H17" s="17">
        <v>2475</v>
      </c>
      <c r="I17" s="17">
        <f>I14</f>
        <v>1600</v>
      </c>
      <c r="J17" s="17">
        <v>269</v>
      </c>
      <c r="K17" s="30">
        <f>K11+K14</f>
        <v>636</v>
      </c>
      <c r="L17" s="17">
        <v>443</v>
      </c>
      <c r="M17" s="24">
        <v>175</v>
      </c>
      <c r="N17" s="13">
        <f t="shared" si="0"/>
        <v>9538</v>
      </c>
    </row>
    <row r="18" spans="1:14" x14ac:dyDescent="0.35">
      <c r="A18" s="6" t="s">
        <v>18</v>
      </c>
      <c r="B18" s="1" t="s">
        <v>27</v>
      </c>
      <c r="C18" s="26">
        <v>197</v>
      </c>
      <c r="D18" s="17">
        <v>232</v>
      </c>
      <c r="E18" s="17">
        <v>172</v>
      </c>
      <c r="F18" s="17">
        <v>76</v>
      </c>
      <c r="G18" s="18">
        <v>267</v>
      </c>
      <c r="H18" s="17">
        <v>532</v>
      </c>
      <c r="I18" s="17">
        <f>I15</f>
        <v>526</v>
      </c>
      <c r="J18" s="17">
        <v>198</v>
      </c>
      <c r="K18" s="30">
        <f>K12+K15</f>
        <v>425</v>
      </c>
      <c r="L18" s="17">
        <v>170</v>
      </c>
      <c r="M18" s="24">
        <v>297</v>
      </c>
      <c r="N18" s="13">
        <f t="shared" si="0"/>
        <v>3092</v>
      </c>
    </row>
    <row r="19" spans="1:14" x14ac:dyDescent="0.35">
      <c r="A19" s="6" t="s">
        <v>28</v>
      </c>
      <c r="B19" s="1" t="s">
        <v>29</v>
      </c>
      <c r="C19" s="26">
        <v>8665</v>
      </c>
      <c r="D19" s="17">
        <f>D20+D24+D25</f>
        <v>6637</v>
      </c>
      <c r="E19" s="17">
        <v>6405</v>
      </c>
      <c r="F19" s="17">
        <v>7462</v>
      </c>
      <c r="G19" s="18">
        <v>3814</v>
      </c>
      <c r="H19" s="19">
        <f>H20+H24+H25</f>
        <v>6713</v>
      </c>
      <c r="I19" s="17">
        <f>I20+I24+I25</f>
        <v>6687</v>
      </c>
      <c r="J19" s="17">
        <f t="shared" ref="J19" si="4">SUM(J20,J24:J25)</f>
        <v>12488</v>
      </c>
      <c r="K19" s="17">
        <f>SUM(K21:K25)</f>
        <v>9610</v>
      </c>
      <c r="L19" s="17">
        <v>8009</v>
      </c>
      <c r="M19" s="24">
        <f>M20+M24+M25</f>
        <v>5306</v>
      </c>
      <c r="N19" s="13">
        <f t="shared" si="0"/>
        <v>81796</v>
      </c>
    </row>
    <row r="20" spans="1:14" x14ac:dyDescent="0.35">
      <c r="A20" s="6" t="s">
        <v>30</v>
      </c>
      <c r="B20" s="1" t="s">
        <v>31</v>
      </c>
      <c r="C20" s="26">
        <v>8628</v>
      </c>
      <c r="D20" s="17">
        <f>SUM(D21:D23)</f>
        <v>6615</v>
      </c>
      <c r="E20" s="17">
        <v>6387</v>
      </c>
      <c r="F20" s="17">
        <v>7462</v>
      </c>
      <c r="G20" s="18">
        <v>3799</v>
      </c>
      <c r="H20" s="19">
        <f>H21+H22+H23</f>
        <v>6632</v>
      </c>
      <c r="I20" s="17">
        <f>I21+I22+I23</f>
        <v>6599</v>
      </c>
      <c r="J20" s="17">
        <f t="shared" ref="J20" si="5">SUM(J21:J23)</f>
        <v>12460</v>
      </c>
      <c r="K20" s="17">
        <f>K21+K22+K23</f>
        <v>9590</v>
      </c>
      <c r="L20" s="17">
        <v>7977</v>
      </c>
      <c r="M20" s="24">
        <f>SUM(M21:M23)</f>
        <v>5246</v>
      </c>
      <c r="N20" s="13">
        <f t="shared" si="0"/>
        <v>81395</v>
      </c>
    </row>
    <row r="21" spans="1:14" x14ac:dyDescent="0.35">
      <c r="A21" s="6" t="s">
        <v>32</v>
      </c>
      <c r="B21" s="1" t="s">
        <v>33</v>
      </c>
      <c r="C21" s="26">
        <v>6759</v>
      </c>
      <c r="D21" s="17">
        <v>5043</v>
      </c>
      <c r="E21" s="17">
        <v>3388</v>
      </c>
      <c r="F21" s="17">
        <v>5838</v>
      </c>
      <c r="G21" s="18">
        <v>2803</v>
      </c>
      <c r="H21" s="17">
        <v>4927</v>
      </c>
      <c r="I21" s="17">
        <v>4871</v>
      </c>
      <c r="J21" s="17">
        <v>9333</v>
      </c>
      <c r="K21" s="31">
        <v>7317</v>
      </c>
      <c r="L21" s="17">
        <v>6236</v>
      </c>
      <c r="M21" s="24">
        <v>3639</v>
      </c>
      <c r="N21" s="13">
        <f t="shared" si="0"/>
        <v>60154</v>
      </c>
    </row>
    <row r="22" spans="1:14" x14ac:dyDescent="0.35">
      <c r="A22" s="6" t="s">
        <v>34</v>
      </c>
      <c r="B22" s="1" t="s">
        <v>35</v>
      </c>
      <c r="C22" s="26">
        <v>1861</v>
      </c>
      <c r="D22" s="17">
        <v>1558</v>
      </c>
      <c r="E22" s="17">
        <v>862</v>
      </c>
      <c r="F22" s="17">
        <v>1599</v>
      </c>
      <c r="G22" s="18">
        <v>679</v>
      </c>
      <c r="H22" s="17">
        <v>1692</v>
      </c>
      <c r="I22" s="17">
        <v>1717</v>
      </c>
      <c r="J22" s="17">
        <v>3097</v>
      </c>
      <c r="K22" s="31">
        <v>2258</v>
      </c>
      <c r="L22" s="17">
        <v>1734</v>
      </c>
      <c r="M22" s="24">
        <v>1265</v>
      </c>
      <c r="N22" s="13">
        <f t="shared" si="0"/>
        <v>18322</v>
      </c>
    </row>
    <row r="23" spans="1:14" x14ac:dyDescent="0.35">
      <c r="A23" s="6" t="s">
        <v>36</v>
      </c>
      <c r="B23" s="1" t="s">
        <v>37</v>
      </c>
      <c r="C23" s="26">
        <v>8</v>
      </c>
      <c r="D23" s="17">
        <v>14</v>
      </c>
      <c r="E23" s="17">
        <v>2137</v>
      </c>
      <c r="F23" s="17">
        <v>23</v>
      </c>
      <c r="G23" s="18">
        <v>317</v>
      </c>
      <c r="H23" s="17">
        <v>13</v>
      </c>
      <c r="I23" s="17">
        <v>11</v>
      </c>
      <c r="J23" s="17">
        <v>30</v>
      </c>
      <c r="K23" s="31">
        <v>15</v>
      </c>
      <c r="L23" s="17">
        <v>7</v>
      </c>
      <c r="M23" s="24">
        <v>342</v>
      </c>
      <c r="N23" s="13">
        <f t="shared" si="0"/>
        <v>2917</v>
      </c>
    </row>
    <row r="24" spans="1:14" x14ac:dyDescent="0.35">
      <c r="A24" s="6" t="s">
        <v>38</v>
      </c>
      <c r="B24" s="1" t="s">
        <v>39</v>
      </c>
      <c r="C24" s="26">
        <v>37</v>
      </c>
      <c r="D24" s="21">
        <v>22</v>
      </c>
      <c r="E24" s="17">
        <v>18</v>
      </c>
      <c r="F24" s="17">
        <v>2</v>
      </c>
      <c r="G24" s="18">
        <v>15</v>
      </c>
      <c r="H24" s="17">
        <v>81</v>
      </c>
      <c r="I24" s="17">
        <v>88</v>
      </c>
      <c r="J24" s="17">
        <v>28</v>
      </c>
      <c r="K24" s="31">
        <v>20</v>
      </c>
      <c r="L24" s="17">
        <v>32</v>
      </c>
      <c r="M24" s="24">
        <v>60</v>
      </c>
      <c r="N24" s="13">
        <f t="shared" si="0"/>
        <v>403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31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21"/>
      <c r="K26" s="17">
        <v>4</v>
      </c>
      <c r="L26" s="17">
        <v>3</v>
      </c>
      <c r="M26" s="24">
        <v>0</v>
      </c>
      <c r="N26" s="13">
        <f t="shared" si="0"/>
        <v>7</v>
      </c>
    </row>
    <row r="27" spans="1:14" x14ac:dyDescent="0.35">
      <c r="A27" s="6" t="s">
        <v>44</v>
      </c>
      <c r="B27" s="1" t="s">
        <v>45</v>
      </c>
      <c r="C27" s="26">
        <v>1</v>
      </c>
      <c r="D27" s="17">
        <v>2</v>
      </c>
      <c r="E27" s="17">
        <v>6</v>
      </c>
      <c r="F27" s="17">
        <v>0</v>
      </c>
      <c r="G27" s="18">
        <v>1</v>
      </c>
      <c r="H27" s="17">
        <v>5</v>
      </c>
      <c r="I27" s="17">
        <v>0</v>
      </c>
      <c r="J27" s="17">
        <v>4</v>
      </c>
      <c r="K27" s="17">
        <v>0</v>
      </c>
      <c r="L27" s="17">
        <v>2</v>
      </c>
      <c r="M27" s="24">
        <v>2</v>
      </c>
      <c r="N27" s="13">
        <f t="shared" si="0"/>
        <v>23</v>
      </c>
    </row>
    <row r="28" spans="1:14" x14ac:dyDescent="0.35">
      <c r="A28" s="6" t="s">
        <v>46</v>
      </c>
      <c r="B28" s="1" t="s">
        <v>47</v>
      </c>
      <c r="C28" s="26">
        <v>882</v>
      </c>
      <c r="D28" s="17">
        <v>1389</v>
      </c>
      <c r="E28" s="17">
        <v>148</v>
      </c>
      <c r="F28" s="17">
        <v>41</v>
      </c>
      <c r="G28" s="18">
        <v>356</v>
      </c>
      <c r="H28" s="17">
        <v>1108</v>
      </c>
      <c r="I28" s="17">
        <v>986</v>
      </c>
      <c r="J28" s="17">
        <v>196</v>
      </c>
      <c r="K28" s="17">
        <v>276</v>
      </c>
      <c r="L28" s="17">
        <v>436</v>
      </c>
      <c r="M28" s="24">
        <v>40</v>
      </c>
      <c r="N28" s="13">
        <f t="shared" si="0"/>
        <v>5858</v>
      </c>
    </row>
    <row r="29" spans="1:14" x14ac:dyDescent="0.35">
      <c r="A29" s="6" t="s">
        <v>48</v>
      </c>
      <c r="B29" s="1" t="s">
        <v>49</v>
      </c>
      <c r="C29" s="26">
        <v>4</v>
      </c>
      <c r="D29" s="17">
        <v>0</v>
      </c>
      <c r="E29" s="17">
        <v>5</v>
      </c>
      <c r="F29" s="17">
        <v>0</v>
      </c>
      <c r="G29" s="18">
        <v>0</v>
      </c>
      <c r="H29" s="17">
        <v>5</v>
      </c>
      <c r="I29" s="17">
        <v>499</v>
      </c>
      <c r="J29" s="21"/>
      <c r="K29" s="17">
        <v>141</v>
      </c>
      <c r="L29" s="17">
        <v>0</v>
      </c>
      <c r="M29" s="24">
        <v>2</v>
      </c>
      <c r="N29" s="13">
        <f t="shared" si="0"/>
        <v>656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21"/>
      <c r="K30" s="17">
        <v>0</v>
      </c>
      <c r="L30" s="17">
        <v>0</v>
      </c>
      <c r="M30" s="24">
        <v>3</v>
      </c>
      <c r="N30" s="13">
        <f t="shared" si="0"/>
        <v>3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81</v>
      </c>
      <c r="E31" s="17">
        <v>0</v>
      </c>
      <c r="F31" s="17">
        <v>0</v>
      </c>
      <c r="G31" s="18">
        <v>6</v>
      </c>
      <c r="H31" s="17">
        <v>10</v>
      </c>
      <c r="I31" s="17">
        <v>1</v>
      </c>
      <c r="J31" s="17">
        <v>5</v>
      </c>
      <c r="K31" s="17">
        <v>0</v>
      </c>
      <c r="L31" s="17">
        <v>0</v>
      </c>
      <c r="M31" s="24">
        <v>0</v>
      </c>
      <c r="N31" s="13">
        <f t="shared" si="0"/>
        <v>103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2189</v>
      </c>
      <c r="D33" s="17">
        <v>5038</v>
      </c>
      <c r="E33" s="17">
        <v>1221</v>
      </c>
      <c r="F33" s="17">
        <v>545</v>
      </c>
      <c r="G33" s="18">
        <v>1024</v>
      </c>
      <c r="H33" s="17">
        <v>4917</v>
      </c>
      <c r="I33" s="17">
        <v>6161</v>
      </c>
      <c r="J33" s="17">
        <v>2350</v>
      </c>
      <c r="K33" s="17">
        <v>1349</v>
      </c>
      <c r="L33" s="17">
        <v>2215</v>
      </c>
      <c r="M33" s="24">
        <v>1240</v>
      </c>
      <c r="N33" s="13">
        <f t="shared" si="0"/>
        <v>28249</v>
      </c>
    </row>
    <row r="34" spans="1:14" x14ac:dyDescent="0.35">
      <c r="A34" s="7" t="s">
        <v>58</v>
      </c>
      <c r="B34" s="8" t="s">
        <v>59</v>
      </c>
      <c r="C34" s="26">
        <v>17185</v>
      </c>
      <c r="D34" s="35">
        <v>15270</v>
      </c>
      <c r="E34" s="17">
        <v>9318</v>
      </c>
      <c r="F34" s="17">
        <v>8260</v>
      </c>
      <c r="G34" s="32">
        <v>6419</v>
      </c>
      <c r="H34" s="17">
        <v>18872</v>
      </c>
      <c r="I34" s="17">
        <v>17183</v>
      </c>
      <c r="J34" s="20">
        <v>15943</v>
      </c>
      <c r="K34" s="20">
        <v>12340</v>
      </c>
      <c r="L34" s="17">
        <v>11588</v>
      </c>
      <c r="M34" s="25">
        <v>9915</v>
      </c>
      <c r="N34" s="9">
        <f t="shared" si="0"/>
        <v>142293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77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8880</v>
      </c>
      <c r="D3" s="17">
        <v>5021</v>
      </c>
      <c r="E3" s="17">
        <v>2966</v>
      </c>
      <c r="F3" s="17">
        <v>3358</v>
      </c>
      <c r="G3" s="18">
        <v>2680</v>
      </c>
      <c r="H3" s="19">
        <v>9655</v>
      </c>
      <c r="I3" s="17">
        <v>4661</v>
      </c>
      <c r="J3" s="17">
        <v>5663</v>
      </c>
      <c r="K3" s="17">
        <v>6753</v>
      </c>
      <c r="L3" s="17">
        <v>4927</v>
      </c>
      <c r="M3" s="24">
        <v>5180</v>
      </c>
      <c r="N3" s="13">
        <f>SUM(C3:M3)</f>
        <v>59744</v>
      </c>
    </row>
    <row r="4" spans="1:14" x14ac:dyDescent="0.35">
      <c r="A4" s="6" t="s">
        <v>2</v>
      </c>
      <c r="B4" s="1" t="s">
        <v>3</v>
      </c>
      <c r="C4" s="17">
        <v>77</v>
      </c>
      <c r="D4" s="17">
        <v>131</v>
      </c>
      <c r="E4" s="17">
        <v>108</v>
      </c>
      <c r="F4" s="17">
        <v>0</v>
      </c>
      <c r="G4" s="18">
        <v>88</v>
      </c>
      <c r="H4" s="19">
        <v>1931</v>
      </c>
      <c r="I4" s="17">
        <v>303</v>
      </c>
      <c r="J4" s="17">
        <v>26</v>
      </c>
      <c r="K4" s="17">
        <v>3</v>
      </c>
      <c r="L4" s="17">
        <v>0</v>
      </c>
      <c r="M4" s="24">
        <v>25</v>
      </c>
      <c r="N4" s="13">
        <f t="shared" ref="N4:N34" si="0">SUM(C4:M4)</f>
        <v>2692</v>
      </c>
    </row>
    <row r="5" spans="1:14" x14ac:dyDescent="0.35">
      <c r="A5" s="6" t="s">
        <v>4</v>
      </c>
      <c r="B5" s="1" t="s">
        <v>5</v>
      </c>
      <c r="C5" s="17">
        <v>336</v>
      </c>
      <c r="D5" s="17">
        <v>360</v>
      </c>
      <c r="E5" s="17">
        <v>842</v>
      </c>
      <c r="F5" s="17">
        <v>42</v>
      </c>
      <c r="G5" s="18">
        <v>218</v>
      </c>
      <c r="H5" s="19">
        <v>579</v>
      </c>
      <c r="I5" s="17">
        <v>566</v>
      </c>
      <c r="J5" s="17">
        <v>371</v>
      </c>
      <c r="K5" s="17">
        <v>322</v>
      </c>
      <c r="L5" s="17">
        <v>441</v>
      </c>
      <c r="M5" s="24">
        <v>394</v>
      </c>
      <c r="N5" s="13">
        <f t="shared" si="0"/>
        <v>4471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3</v>
      </c>
      <c r="L7" s="17">
        <v>2</v>
      </c>
      <c r="M7" s="24">
        <v>0</v>
      </c>
      <c r="N7" s="13">
        <f t="shared" si="0"/>
        <v>5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1</v>
      </c>
      <c r="H8" s="19">
        <v>0</v>
      </c>
      <c r="I8" s="17">
        <v>2</v>
      </c>
      <c r="J8" s="21"/>
      <c r="K8" s="17">
        <v>1</v>
      </c>
      <c r="L8" s="17">
        <v>0</v>
      </c>
      <c r="M8" s="24">
        <v>0</v>
      </c>
      <c r="N8" s="13">
        <f t="shared" si="0"/>
        <v>4</v>
      </c>
    </row>
    <row r="9" spans="1:14" x14ac:dyDescent="0.35">
      <c r="A9" s="6" t="s">
        <v>12</v>
      </c>
      <c r="B9" s="1" t="s">
        <v>13</v>
      </c>
      <c r="C9" s="17">
        <v>6</v>
      </c>
      <c r="D9" s="17">
        <v>38</v>
      </c>
      <c r="E9" s="17">
        <v>47</v>
      </c>
      <c r="F9" s="17">
        <v>0</v>
      </c>
      <c r="G9" s="18">
        <v>22</v>
      </c>
      <c r="H9" s="19">
        <v>12</v>
      </c>
      <c r="I9" s="17">
        <v>57</v>
      </c>
      <c r="J9" s="17">
        <v>27</v>
      </c>
      <c r="K9" s="17">
        <v>18</v>
      </c>
      <c r="L9" s="17">
        <v>13</v>
      </c>
      <c r="M9" s="24">
        <v>6</v>
      </c>
      <c r="N9" s="13">
        <f t="shared" si="0"/>
        <v>246</v>
      </c>
    </row>
    <row r="10" spans="1:14" x14ac:dyDescent="0.35">
      <c r="A10" s="6" t="s">
        <v>14</v>
      </c>
      <c r="B10" s="1" t="s">
        <v>15</v>
      </c>
      <c r="C10" s="17">
        <v>1572</v>
      </c>
      <c r="D10" s="17">
        <f>D11+D12</f>
        <v>1349</v>
      </c>
      <c r="E10" s="17">
        <v>460</v>
      </c>
      <c r="F10" s="17">
        <v>161</v>
      </c>
      <c r="G10" s="18">
        <v>815</v>
      </c>
      <c r="H10" s="19">
        <v>1645</v>
      </c>
      <c r="I10" s="17">
        <f>I11+I12</f>
        <v>1286</v>
      </c>
      <c r="J10" s="17">
        <f>SUM(J11:J12)</f>
        <v>361</v>
      </c>
      <c r="K10" s="17">
        <f>K11+K12</f>
        <v>532</v>
      </c>
      <c r="L10" s="17">
        <v>529</v>
      </c>
      <c r="M10" s="24">
        <f>SUM(M11:M12)</f>
        <v>526</v>
      </c>
      <c r="N10" s="13">
        <f t="shared" si="0"/>
        <v>9236</v>
      </c>
    </row>
    <row r="11" spans="1:14" x14ac:dyDescent="0.35">
      <c r="A11" s="6" t="s">
        <v>16</v>
      </c>
      <c r="B11" s="1" t="s">
        <v>17</v>
      </c>
      <c r="C11" s="17">
        <v>1488</v>
      </c>
      <c r="D11" s="17">
        <v>1129</v>
      </c>
      <c r="E11" s="17">
        <v>345</v>
      </c>
      <c r="F11" s="17">
        <v>148</v>
      </c>
      <c r="G11" s="18">
        <v>649</v>
      </c>
      <c r="H11" s="17">
        <v>1287</v>
      </c>
      <c r="I11" s="17">
        <v>1033</v>
      </c>
      <c r="J11" s="17">
        <v>223</v>
      </c>
      <c r="K11" s="29">
        <v>299</v>
      </c>
      <c r="L11" s="17">
        <v>399</v>
      </c>
      <c r="M11" s="24">
        <v>185</v>
      </c>
      <c r="N11" s="13">
        <f t="shared" si="0"/>
        <v>7185</v>
      </c>
    </row>
    <row r="12" spans="1:14" x14ac:dyDescent="0.35">
      <c r="A12" s="6" t="s">
        <v>18</v>
      </c>
      <c r="B12" s="1" t="s">
        <v>19</v>
      </c>
      <c r="C12" s="17">
        <v>84</v>
      </c>
      <c r="D12" s="17">
        <v>220</v>
      </c>
      <c r="E12" s="17">
        <v>115</v>
      </c>
      <c r="F12" s="17">
        <v>13</v>
      </c>
      <c r="G12" s="18">
        <v>166</v>
      </c>
      <c r="H12" s="17">
        <v>358</v>
      </c>
      <c r="I12" s="17">
        <v>253</v>
      </c>
      <c r="J12" s="17">
        <v>138</v>
      </c>
      <c r="K12" s="29">
        <v>233</v>
      </c>
      <c r="L12" s="17">
        <v>130</v>
      </c>
      <c r="M12" s="24">
        <v>341</v>
      </c>
      <c r="N12" s="13">
        <f t="shared" si="0"/>
        <v>2051</v>
      </c>
    </row>
    <row r="13" spans="1:14" x14ac:dyDescent="0.35">
      <c r="A13" s="6" t="s">
        <v>20</v>
      </c>
      <c r="B13" s="1" t="s">
        <v>21</v>
      </c>
      <c r="C13" s="17">
        <v>802</v>
      </c>
      <c r="D13" s="17">
        <f>D14+D15</f>
        <v>1156</v>
      </c>
      <c r="E13" s="17">
        <v>160</v>
      </c>
      <c r="F13" s="17">
        <v>23</v>
      </c>
      <c r="G13" s="18">
        <v>891</v>
      </c>
      <c r="H13" s="19">
        <v>2787</v>
      </c>
      <c r="I13" s="17">
        <f>I14+I15</f>
        <v>1459</v>
      </c>
      <c r="J13" s="17">
        <f>SUM(J14:J15)</f>
        <v>179</v>
      </c>
      <c r="K13" s="17">
        <f>K14+K15</f>
        <v>566</v>
      </c>
      <c r="L13" s="17">
        <v>278</v>
      </c>
      <c r="M13" s="24">
        <f>SUM(M14:M15)</f>
        <v>202</v>
      </c>
      <c r="N13" s="13">
        <f t="shared" si="0"/>
        <v>8503</v>
      </c>
    </row>
    <row r="14" spans="1:14" x14ac:dyDescent="0.35">
      <c r="A14" s="6" t="s">
        <v>16</v>
      </c>
      <c r="B14" s="1" t="s">
        <v>22</v>
      </c>
      <c r="C14" s="17">
        <v>743</v>
      </c>
      <c r="D14" s="17">
        <v>1023</v>
      </c>
      <c r="E14" s="17">
        <v>129</v>
      </c>
      <c r="F14" s="17">
        <v>17</v>
      </c>
      <c r="G14" s="18">
        <v>654</v>
      </c>
      <c r="H14" s="17">
        <v>2396</v>
      </c>
      <c r="I14" s="17">
        <v>1058</v>
      </c>
      <c r="J14" s="17">
        <v>112</v>
      </c>
      <c r="K14" s="29">
        <v>300</v>
      </c>
      <c r="L14" s="17">
        <v>221</v>
      </c>
      <c r="M14" s="24">
        <v>112</v>
      </c>
      <c r="N14" s="13">
        <f t="shared" si="0"/>
        <v>6765</v>
      </c>
    </row>
    <row r="15" spans="1:14" x14ac:dyDescent="0.35">
      <c r="A15" s="6" t="s">
        <v>18</v>
      </c>
      <c r="B15" s="1" t="s">
        <v>23</v>
      </c>
      <c r="C15" s="17">
        <v>59</v>
      </c>
      <c r="D15" s="17">
        <v>133</v>
      </c>
      <c r="E15" s="17">
        <v>31</v>
      </c>
      <c r="F15" s="17">
        <v>6</v>
      </c>
      <c r="G15" s="18">
        <v>237</v>
      </c>
      <c r="H15" s="17">
        <v>391</v>
      </c>
      <c r="I15" s="17">
        <v>401</v>
      </c>
      <c r="J15" s="17">
        <v>67</v>
      </c>
      <c r="K15" s="29">
        <v>266</v>
      </c>
      <c r="L15" s="17">
        <v>57</v>
      </c>
      <c r="M15" s="24">
        <v>90</v>
      </c>
      <c r="N15" s="13">
        <f t="shared" si="0"/>
        <v>1738</v>
      </c>
    </row>
    <row r="16" spans="1:14" x14ac:dyDescent="0.35">
      <c r="A16" s="6" t="s">
        <v>24</v>
      </c>
      <c r="B16" s="1" t="s">
        <v>25</v>
      </c>
      <c r="C16" s="17">
        <v>1640</v>
      </c>
      <c r="D16" s="17">
        <f>D17+D18</f>
        <v>1358</v>
      </c>
      <c r="E16" s="17">
        <v>491</v>
      </c>
      <c r="F16" s="17">
        <v>184</v>
      </c>
      <c r="G16" s="18">
        <v>891</v>
      </c>
      <c r="H16" s="19">
        <v>2806</v>
      </c>
      <c r="I16" s="17">
        <f>I17+I18</f>
        <v>1459</v>
      </c>
      <c r="J16" s="17">
        <f>SUM(J17:J18)</f>
        <v>398</v>
      </c>
      <c r="K16" s="17">
        <f>K17+K18</f>
        <v>1098</v>
      </c>
      <c r="L16" s="17">
        <v>575</v>
      </c>
      <c r="M16" s="24">
        <f>SUM(M17:M18)</f>
        <v>561</v>
      </c>
      <c r="N16" s="13">
        <f t="shared" si="0"/>
        <v>11461</v>
      </c>
    </row>
    <row r="17" spans="1:14" x14ac:dyDescent="0.35">
      <c r="A17" s="6" t="s">
        <v>16</v>
      </c>
      <c r="B17" s="1" t="s">
        <v>26</v>
      </c>
      <c r="C17" s="17">
        <v>1501</v>
      </c>
      <c r="D17" s="17">
        <v>1133</v>
      </c>
      <c r="E17" s="17">
        <v>346</v>
      </c>
      <c r="F17" s="17">
        <v>165</v>
      </c>
      <c r="G17" s="18">
        <v>654</v>
      </c>
      <c r="H17" s="17">
        <v>2413</v>
      </c>
      <c r="I17" s="17">
        <f>I14</f>
        <v>1058</v>
      </c>
      <c r="J17" s="17">
        <v>230</v>
      </c>
      <c r="K17" s="30">
        <f>K11+K14</f>
        <v>599</v>
      </c>
      <c r="L17" s="17">
        <v>404</v>
      </c>
      <c r="M17" s="24">
        <v>184</v>
      </c>
      <c r="N17" s="13">
        <f t="shared" si="0"/>
        <v>8687</v>
      </c>
    </row>
    <row r="18" spans="1:14" x14ac:dyDescent="0.35">
      <c r="A18" s="6" t="s">
        <v>18</v>
      </c>
      <c r="B18" s="1" t="s">
        <v>27</v>
      </c>
      <c r="C18" s="17">
        <v>139</v>
      </c>
      <c r="D18" s="17">
        <v>225</v>
      </c>
      <c r="E18" s="17">
        <v>145</v>
      </c>
      <c r="F18" s="17">
        <v>19</v>
      </c>
      <c r="G18" s="18">
        <v>237</v>
      </c>
      <c r="H18" s="17">
        <v>393</v>
      </c>
      <c r="I18" s="17">
        <f>I15</f>
        <v>401</v>
      </c>
      <c r="J18" s="17">
        <v>168</v>
      </c>
      <c r="K18" s="30">
        <f>K12+K15</f>
        <v>499</v>
      </c>
      <c r="L18" s="17">
        <v>171</v>
      </c>
      <c r="M18" s="24">
        <v>377</v>
      </c>
      <c r="N18" s="13">
        <f t="shared" si="0"/>
        <v>2774</v>
      </c>
    </row>
    <row r="19" spans="1:14" x14ac:dyDescent="0.35">
      <c r="A19" s="6" t="s">
        <v>28</v>
      </c>
      <c r="B19" s="1" t="s">
        <v>29</v>
      </c>
      <c r="C19" s="17">
        <v>6593</v>
      </c>
      <c r="D19" s="17">
        <f>D20+D24+D25</f>
        <v>6279</v>
      </c>
      <c r="E19" s="17">
        <v>6253</v>
      </c>
      <c r="F19" s="17">
        <v>5224</v>
      </c>
      <c r="G19" s="18">
        <v>3632</v>
      </c>
      <c r="H19" s="19">
        <f>H20+H24+H25</f>
        <v>6372</v>
      </c>
      <c r="I19" s="17">
        <f>I20+I24+I25</f>
        <v>7300</v>
      </c>
      <c r="J19" s="17">
        <f>SUM(J20,J24:J25)</f>
        <v>10022</v>
      </c>
      <c r="K19" s="17">
        <f>SUM(K21:K25)</f>
        <v>9447</v>
      </c>
      <c r="L19" s="17">
        <v>6955</v>
      </c>
      <c r="M19" s="24">
        <f>M20+M24+M25</f>
        <v>4539</v>
      </c>
      <c r="N19" s="13">
        <f t="shared" si="0"/>
        <v>72616</v>
      </c>
    </row>
    <row r="20" spans="1:14" x14ac:dyDescent="0.35">
      <c r="A20" s="6" t="s">
        <v>30</v>
      </c>
      <c r="B20" s="1" t="s">
        <v>31</v>
      </c>
      <c r="C20" s="17">
        <v>6565</v>
      </c>
      <c r="D20" s="17">
        <f>SUM(D21:D23)</f>
        <v>6257</v>
      </c>
      <c r="E20" s="17">
        <v>6224</v>
      </c>
      <c r="F20" s="17">
        <v>5224</v>
      </c>
      <c r="G20" s="18">
        <v>3612</v>
      </c>
      <c r="H20" s="19">
        <f>H21+H22+H23</f>
        <v>6298</v>
      </c>
      <c r="I20" s="17">
        <f>I21+I22+I23</f>
        <v>7203</v>
      </c>
      <c r="J20" s="17">
        <f>SUM(J21:J23)</f>
        <v>9995</v>
      </c>
      <c r="K20" s="17">
        <f>K21+K22+K23</f>
        <v>9430</v>
      </c>
      <c r="L20" s="17">
        <v>6917</v>
      </c>
      <c r="M20" s="24">
        <f>SUM(M21:M23)</f>
        <v>4486</v>
      </c>
      <c r="N20" s="13">
        <f t="shared" si="0"/>
        <v>72211</v>
      </c>
    </row>
    <row r="21" spans="1:14" x14ac:dyDescent="0.35">
      <c r="A21" s="6" t="s">
        <v>32</v>
      </c>
      <c r="B21" s="1" t="s">
        <v>33</v>
      </c>
      <c r="C21" s="17">
        <v>5127</v>
      </c>
      <c r="D21" s="17">
        <v>4917</v>
      </c>
      <c r="E21" s="17">
        <v>3663</v>
      </c>
      <c r="F21" s="17">
        <v>4234</v>
      </c>
      <c r="G21" s="18">
        <v>2750</v>
      </c>
      <c r="H21" s="17">
        <v>4587</v>
      </c>
      <c r="I21" s="17">
        <f>58295-52927</f>
        <v>5368</v>
      </c>
      <c r="J21" s="17">
        <v>7535</v>
      </c>
      <c r="K21" s="29">
        <v>7460</v>
      </c>
      <c r="L21" s="17">
        <v>5502</v>
      </c>
      <c r="M21" s="24">
        <v>3303</v>
      </c>
      <c r="N21" s="13">
        <f t="shared" si="0"/>
        <v>54446</v>
      </c>
    </row>
    <row r="22" spans="1:14" x14ac:dyDescent="0.35">
      <c r="A22" s="6" t="s">
        <v>34</v>
      </c>
      <c r="B22" s="1" t="s">
        <v>35</v>
      </c>
      <c r="C22" s="17">
        <v>1435</v>
      </c>
      <c r="D22" s="17">
        <v>1328</v>
      </c>
      <c r="E22" s="17">
        <v>923</v>
      </c>
      <c r="F22" s="17">
        <v>990</v>
      </c>
      <c r="G22" s="18">
        <v>642</v>
      </c>
      <c r="H22" s="17">
        <v>1536</v>
      </c>
      <c r="I22" s="17">
        <f>23702-21885</f>
        <v>1817</v>
      </c>
      <c r="J22" s="17">
        <v>2425</v>
      </c>
      <c r="K22" s="29">
        <v>1954</v>
      </c>
      <c r="L22" s="17">
        <v>1409</v>
      </c>
      <c r="M22" s="24">
        <v>1158</v>
      </c>
      <c r="N22" s="13">
        <f t="shared" si="0"/>
        <v>15617</v>
      </c>
    </row>
    <row r="23" spans="1:14" x14ac:dyDescent="0.35">
      <c r="A23" s="6" t="s">
        <v>36</v>
      </c>
      <c r="B23" s="1" t="s">
        <v>37</v>
      </c>
      <c r="C23" s="17">
        <v>3</v>
      </c>
      <c r="D23" s="17">
        <v>12</v>
      </c>
      <c r="E23" s="17">
        <v>1638</v>
      </c>
      <c r="F23" s="17">
        <v>0</v>
      </c>
      <c r="G23" s="18">
        <v>220</v>
      </c>
      <c r="H23" s="17">
        <v>175</v>
      </c>
      <c r="I23" s="17">
        <f>303-285</f>
        <v>18</v>
      </c>
      <c r="J23" s="17">
        <v>35</v>
      </c>
      <c r="K23" s="29">
        <v>16</v>
      </c>
      <c r="L23" s="17">
        <v>6</v>
      </c>
      <c r="M23" s="24">
        <v>25</v>
      </c>
      <c r="N23" s="13">
        <f t="shared" si="0"/>
        <v>2148</v>
      </c>
    </row>
    <row r="24" spans="1:14" x14ac:dyDescent="0.35">
      <c r="A24" s="6" t="s">
        <v>38</v>
      </c>
      <c r="B24" s="1" t="s">
        <v>39</v>
      </c>
      <c r="C24" s="17">
        <v>28</v>
      </c>
      <c r="D24" s="21">
        <v>22</v>
      </c>
      <c r="E24" s="17">
        <v>29</v>
      </c>
      <c r="F24" s="17">
        <v>0</v>
      </c>
      <c r="G24" s="18">
        <v>20</v>
      </c>
      <c r="H24" s="17">
        <v>74</v>
      </c>
      <c r="I24" s="17">
        <f>699-602</f>
        <v>97</v>
      </c>
      <c r="J24" s="17">
        <v>27</v>
      </c>
      <c r="K24" s="29">
        <v>17</v>
      </c>
      <c r="L24" s="17">
        <v>38</v>
      </c>
      <c r="M24" s="24">
        <v>53</v>
      </c>
      <c r="N24" s="13">
        <f t="shared" si="0"/>
        <v>405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21"/>
      <c r="K26" s="17">
        <v>4</v>
      </c>
      <c r="L26" s="17">
        <v>1</v>
      </c>
      <c r="M26" s="24">
        <v>0</v>
      </c>
      <c r="N26" s="13">
        <f t="shared" si="0"/>
        <v>5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1</v>
      </c>
      <c r="E27" s="17">
        <v>0</v>
      </c>
      <c r="F27" s="17">
        <v>0</v>
      </c>
      <c r="G27" s="18">
        <v>0</v>
      </c>
      <c r="H27" s="19">
        <v>6</v>
      </c>
      <c r="I27" s="17">
        <v>0</v>
      </c>
      <c r="J27" s="17">
        <v>3</v>
      </c>
      <c r="K27" s="17">
        <v>0</v>
      </c>
      <c r="L27" s="17">
        <v>0</v>
      </c>
      <c r="M27" s="24">
        <v>0</v>
      </c>
      <c r="N27" s="13">
        <f t="shared" si="0"/>
        <v>10</v>
      </c>
    </row>
    <row r="28" spans="1:14" x14ac:dyDescent="0.35">
      <c r="A28" s="6" t="s">
        <v>46</v>
      </c>
      <c r="B28" s="1" t="s">
        <v>47</v>
      </c>
      <c r="C28" s="17">
        <v>763</v>
      </c>
      <c r="D28" s="17">
        <v>1389</v>
      </c>
      <c r="E28" s="17">
        <v>25</v>
      </c>
      <c r="F28" s="17">
        <v>32</v>
      </c>
      <c r="G28" s="18">
        <v>309</v>
      </c>
      <c r="H28" s="19">
        <v>1059</v>
      </c>
      <c r="I28" s="17">
        <v>542</v>
      </c>
      <c r="J28" s="17">
        <v>175</v>
      </c>
      <c r="K28" s="17">
        <v>288</v>
      </c>
      <c r="L28" s="17">
        <v>401</v>
      </c>
      <c r="M28" s="24">
        <v>40</v>
      </c>
      <c r="N28" s="13">
        <f t="shared" si="0"/>
        <v>5023</v>
      </c>
    </row>
    <row r="29" spans="1:14" x14ac:dyDescent="0.35">
      <c r="A29" s="6" t="s">
        <v>48</v>
      </c>
      <c r="B29" s="1" t="s">
        <v>49</v>
      </c>
      <c r="C29" s="17">
        <v>26</v>
      </c>
      <c r="D29" s="17">
        <v>0</v>
      </c>
      <c r="E29" s="17">
        <v>2</v>
      </c>
      <c r="F29" s="17">
        <v>0</v>
      </c>
      <c r="G29" s="18">
        <v>0</v>
      </c>
      <c r="H29" s="19">
        <v>3</v>
      </c>
      <c r="I29" s="17">
        <v>1285</v>
      </c>
      <c r="J29" s="21"/>
      <c r="K29" s="17">
        <v>0</v>
      </c>
      <c r="L29" s="17">
        <v>0</v>
      </c>
      <c r="M29" s="24">
        <v>0</v>
      </c>
      <c r="N29" s="13">
        <f t="shared" si="0"/>
        <v>1316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21"/>
      <c r="K30" s="17">
        <v>0</v>
      </c>
      <c r="L30" s="17">
        <v>1</v>
      </c>
      <c r="M30" s="24">
        <v>2</v>
      </c>
      <c r="N30" s="13">
        <f t="shared" si="0"/>
        <v>3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79</v>
      </c>
      <c r="E31" s="17">
        <v>0</v>
      </c>
      <c r="F31" s="17">
        <v>0</v>
      </c>
      <c r="G31" s="18">
        <v>7</v>
      </c>
      <c r="H31" s="19">
        <v>5</v>
      </c>
      <c r="I31" s="17">
        <v>3</v>
      </c>
      <c r="J31" s="17">
        <v>4</v>
      </c>
      <c r="K31" s="17">
        <v>0</v>
      </c>
      <c r="L31" s="17">
        <v>0</v>
      </c>
      <c r="M31" s="24">
        <v>0</v>
      </c>
      <c r="N31" s="13">
        <f t="shared" si="0"/>
        <v>98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21"/>
      <c r="K32" s="17">
        <v>0</v>
      </c>
      <c r="L32" s="17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1783</v>
      </c>
      <c r="D33" s="17">
        <v>5430</v>
      </c>
      <c r="E33" s="17">
        <v>966</v>
      </c>
      <c r="F33" s="17">
        <v>433</v>
      </c>
      <c r="G33" s="18">
        <v>749</v>
      </c>
      <c r="H33" s="19">
        <v>3803</v>
      </c>
      <c r="I33" s="17">
        <v>5709</v>
      </c>
      <c r="J33" s="17">
        <v>1712</v>
      </c>
      <c r="K33" s="17">
        <v>1057</v>
      </c>
      <c r="L33" s="17">
        <v>2035</v>
      </c>
      <c r="M33" s="24">
        <v>999</v>
      </c>
      <c r="N33" s="13">
        <f t="shared" si="0"/>
        <v>24676</v>
      </c>
    </row>
    <row r="34" spans="1:14" x14ac:dyDescent="0.35">
      <c r="A34" s="7" t="s">
        <v>58</v>
      </c>
      <c r="B34" s="8" t="s">
        <v>59</v>
      </c>
      <c r="C34" s="17">
        <v>15077</v>
      </c>
      <c r="D34" s="28">
        <v>14933</v>
      </c>
      <c r="E34" s="17">
        <v>8740</v>
      </c>
      <c r="F34" s="17">
        <v>5803</v>
      </c>
      <c r="G34" s="32">
        <v>5713</v>
      </c>
      <c r="H34" s="19">
        <v>17176</v>
      </c>
      <c r="I34" s="17">
        <v>16879</v>
      </c>
      <c r="J34" s="20">
        <v>12730</v>
      </c>
      <c r="K34" s="20">
        <v>11686</v>
      </c>
      <c r="L34" s="17">
        <v>10263</v>
      </c>
      <c r="M34" s="25">
        <v>8794</v>
      </c>
      <c r="N34" s="9">
        <f t="shared" si="0"/>
        <v>127794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topLeftCell="C1" zoomScale="90" zoomScaleNormal="9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78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4" t="s">
        <v>71</v>
      </c>
    </row>
    <row r="3" spans="1:14" x14ac:dyDescent="0.35">
      <c r="A3" s="6" t="s">
        <v>0</v>
      </c>
      <c r="B3" s="1" t="s">
        <v>1</v>
      </c>
      <c r="C3" s="26">
        <v>185</v>
      </c>
      <c r="D3" s="17">
        <v>102</v>
      </c>
      <c r="E3" s="17">
        <v>22</v>
      </c>
      <c r="F3" s="17">
        <v>32</v>
      </c>
      <c r="G3" s="18">
        <v>46</v>
      </c>
      <c r="H3" s="17">
        <v>63</v>
      </c>
      <c r="I3" s="17">
        <v>106</v>
      </c>
      <c r="J3" s="17">
        <v>67</v>
      </c>
      <c r="K3" s="17">
        <v>29</v>
      </c>
      <c r="L3" s="17">
        <v>33</v>
      </c>
      <c r="M3" s="24">
        <v>42</v>
      </c>
      <c r="N3" s="15">
        <f>SUM(C3:M3)</f>
        <v>727</v>
      </c>
    </row>
    <row r="4" spans="1:14" x14ac:dyDescent="0.35">
      <c r="A4" s="6" t="s">
        <v>2</v>
      </c>
      <c r="B4" s="1" t="s">
        <v>3</v>
      </c>
      <c r="C4" s="26">
        <v>1556</v>
      </c>
      <c r="D4" s="17">
        <v>1129</v>
      </c>
      <c r="E4" s="17">
        <v>167</v>
      </c>
      <c r="F4" s="17">
        <v>0</v>
      </c>
      <c r="G4" s="18">
        <v>1223</v>
      </c>
      <c r="H4" s="17">
        <v>445</v>
      </c>
      <c r="I4" s="17">
        <v>920</v>
      </c>
      <c r="J4" s="17">
        <v>319</v>
      </c>
      <c r="K4" s="17">
        <v>60</v>
      </c>
      <c r="L4" s="17">
        <v>0</v>
      </c>
      <c r="M4" s="24">
        <v>385</v>
      </c>
      <c r="N4" s="15">
        <f t="shared" ref="N4:N34" si="0">SUM(C4:M4)</f>
        <v>6204</v>
      </c>
    </row>
    <row r="5" spans="1:14" x14ac:dyDescent="0.35">
      <c r="A5" s="6" t="s">
        <v>4</v>
      </c>
      <c r="B5" s="1" t="s">
        <v>5</v>
      </c>
      <c r="C5" s="26">
        <v>58</v>
      </c>
      <c r="D5" s="17">
        <v>51</v>
      </c>
      <c r="E5" s="17">
        <v>50</v>
      </c>
      <c r="F5" s="17">
        <v>10</v>
      </c>
      <c r="G5" s="18">
        <v>25</v>
      </c>
      <c r="H5" s="17">
        <v>109</v>
      </c>
      <c r="I5" s="17">
        <v>110</v>
      </c>
      <c r="J5" s="17">
        <v>44</v>
      </c>
      <c r="K5" s="17">
        <v>34</v>
      </c>
      <c r="L5" s="17">
        <v>46</v>
      </c>
      <c r="M5" s="24">
        <v>80</v>
      </c>
      <c r="N5" s="15">
        <f t="shared" si="0"/>
        <v>617</v>
      </c>
    </row>
    <row r="6" spans="1:14" x14ac:dyDescent="0.35">
      <c r="A6" s="6" t="s">
        <v>6</v>
      </c>
      <c r="B6" s="1" t="s">
        <v>7</v>
      </c>
      <c r="C6" s="26">
        <v>0</v>
      </c>
      <c r="D6" s="17">
        <v>0</v>
      </c>
      <c r="E6" s="17">
        <v>0</v>
      </c>
      <c r="F6" s="17">
        <v>0</v>
      </c>
      <c r="G6" s="18">
        <v>0</v>
      </c>
      <c r="H6" s="17">
        <v>0</v>
      </c>
      <c r="I6" s="17">
        <v>0</v>
      </c>
      <c r="J6" s="17"/>
      <c r="K6" s="17">
        <v>0</v>
      </c>
      <c r="L6" s="17">
        <v>0</v>
      </c>
      <c r="M6" s="24">
        <v>0</v>
      </c>
      <c r="N6" s="15">
        <f t="shared" si="0"/>
        <v>0</v>
      </c>
    </row>
    <row r="7" spans="1:14" x14ac:dyDescent="0.35">
      <c r="A7" s="6" t="s">
        <v>8</v>
      </c>
      <c r="B7" s="1" t="s">
        <v>9</v>
      </c>
      <c r="C7" s="26">
        <v>0</v>
      </c>
      <c r="D7" s="17">
        <v>0</v>
      </c>
      <c r="E7" s="17">
        <v>0</v>
      </c>
      <c r="F7" s="17">
        <v>0</v>
      </c>
      <c r="G7" s="18">
        <v>0</v>
      </c>
      <c r="H7" s="17">
        <v>0</v>
      </c>
      <c r="I7" s="17">
        <v>0</v>
      </c>
      <c r="J7" s="17"/>
      <c r="K7" s="17">
        <v>0</v>
      </c>
      <c r="L7" s="17">
        <v>0</v>
      </c>
      <c r="M7" s="24">
        <v>0</v>
      </c>
      <c r="N7" s="15">
        <f t="shared" si="0"/>
        <v>0</v>
      </c>
    </row>
    <row r="8" spans="1:14" x14ac:dyDescent="0.35">
      <c r="A8" s="6" t="s">
        <v>10</v>
      </c>
      <c r="B8" s="1" t="s">
        <v>11</v>
      </c>
      <c r="C8" s="26">
        <v>0</v>
      </c>
      <c r="D8" s="17">
        <v>0</v>
      </c>
      <c r="E8" s="17">
        <v>0</v>
      </c>
      <c r="F8" s="17">
        <v>0</v>
      </c>
      <c r="G8" s="18">
        <v>0</v>
      </c>
      <c r="H8" s="17">
        <v>0</v>
      </c>
      <c r="I8" s="17">
        <v>0</v>
      </c>
      <c r="J8" s="17"/>
      <c r="K8" s="17">
        <v>0</v>
      </c>
      <c r="L8" s="17">
        <v>0</v>
      </c>
      <c r="M8" s="24">
        <v>0</v>
      </c>
      <c r="N8" s="15">
        <f t="shared" si="0"/>
        <v>0</v>
      </c>
    </row>
    <row r="9" spans="1:14" x14ac:dyDescent="0.35">
      <c r="A9" s="6" t="s">
        <v>12</v>
      </c>
      <c r="B9" s="1" t="s">
        <v>13</v>
      </c>
      <c r="C9" s="26">
        <v>0</v>
      </c>
      <c r="D9" s="17">
        <v>0</v>
      </c>
      <c r="E9" s="17">
        <v>1</v>
      </c>
      <c r="F9" s="17">
        <v>0</v>
      </c>
      <c r="G9" s="18">
        <v>1</v>
      </c>
      <c r="H9" s="17">
        <v>0</v>
      </c>
      <c r="I9" s="17">
        <v>0</v>
      </c>
      <c r="J9" s="17"/>
      <c r="K9" s="17">
        <v>0</v>
      </c>
      <c r="L9" s="17">
        <v>1</v>
      </c>
      <c r="M9" s="24">
        <v>0</v>
      </c>
      <c r="N9" s="15">
        <f t="shared" si="0"/>
        <v>3</v>
      </c>
    </row>
    <row r="10" spans="1:14" x14ac:dyDescent="0.35">
      <c r="A10" s="6" t="s">
        <v>14</v>
      </c>
      <c r="B10" s="1" t="s">
        <v>15</v>
      </c>
      <c r="C10" s="26">
        <v>9</v>
      </c>
      <c r="D10" s="17">
        <f>D11+D12</f>
        <v>36</v>
      </c>
      <c r="E10" s="17">
        <v>2</v>
      </c>
      <c r="F10" s="17">
        <v>1</v>
      </c>
      <c r="G10" s="18">
        <v>6</v>
      </c>
      <c r="H10" s="17">
        <v>11</v>
      </c>
      <c r="I10" s="17">
        <f t="shared" ref="I10" si="1">I11+I12</f>
        <v>3</v>
      </c>
      <c r="J10" s="17">
        <f t="shared" ref="J10" si="2">SUM(J11:J12)</f>
        <v>3</v>
      </c>
      <c r="K10" s="17">
        <f t="shared" ref="K10" si="3">K11+K12</f>
        <v>1</v>
      </c>
      <c r="L10" s="17">
        <v>3</v>
      </c>
      <c r="M10" s="24">
        <f>SUM(M11:M12)</f>
        <v>4</v>
      </c>
      <c r="N10" s="15">
        <f t="shared" si="0"/>
        <v>79</v>
      </c>
    </row>
    <row r="11" spans="1:14" x14ac:dyDescent="0.35">
      <c r="A11" s="6" t="s">
        <v>16</v>
      </c>
      <c r="B11" s="1" t="s">
        <v>17</v>
      </c>
      <c r="C11" s="26">
        <v>4</v>
      </c>
      <c r="D11" s="17">
        <v>30</v>
      </c>
      <c r="E11" s="17">
        <v>2</v>
      </c>
      <c r="F11" s="17">
        <v>1</v>
      </c>
      <c r="G11" s="18">
        <v>2</v>
      </c>
      <c r="H11" s="17">
        <v>8</v>
      </c>
      <c r="I11" s="17">
        <v>2</v>
      </c>
      <c r="J11" s="17">
        <v>1</v>
      </c>
      <c r="K11" s="29">
        <v>1</v>
      </c>
      <c r="L11" s="17">
        <v>2</v>
      </c>
      <c r="M11" s="24">
        <v>1</v>
      </c>
      <c r="N11" s="15">
        <f t="shared" si="0"/>
        <v>54</v>
      </c>
    </row>
    <row r="12" spans="1:14" x14ac:dyDescent="0.35">
      <c r="A12" s="6" t="s">
        <v>18</v>
      </c>
      <c r="B12" s="1" t="s">
        <v>19</v>
      </c>
      <c r="C12" s="26">
        <v>5</v>
      </c>
      <c r="D12" s="17">
        <v>6</v>
      </c>
      <c r="E12" s="17">
        <v>0</v>
      </c>
      <c r="F12" s="17">
        <v>0</v>
      </c>
      <c r="G12" s="18">
        <v>4</v>
      </c>
      <c r="H12" s="17">
        <v>3</v>
      </c>
      <c r="I12" s="17">
        <v>1</v>
      </c>
      <c r="J12" s="17">
        <v>2</v>
      </c>
      <c r="K12" s="29">
        <v>0</v>
      </c>
      <c r="L12" s="17">
        <v>1</v>
      </c>
      <c r="M12" s="24">
        <v>3</v>
      </c>
      <c r="N12" s="15">
        <f t="shared" si="0"/>
        <v>25</v>
      </c>
    </row>
    <row r="13" spans="1:14" x14ac:dyDescent="0.35">
      <c r="A13" s="6" t="s">
        <v>20</v>
      </c>
      <c r="B13" s="1" t="s">
        <v>21</v>
      </c>
      <c r="C13" s="26">
        <v>15</v>
      </c>
      <c r="D13" s="17">
        <f>D14+D15</f>
        <v>16</v>
      </c>
      <c r="E13" s="17">
        <v>47</v>
      </c>
      <c r="F13" s="17">
        <v>0</v>
      </c>
      <c r="G13" s="18">
        <v>54</v>
      </c>
      <c r="H13" s="17">
        <v>223</v>
      </c>
      <c r="I13" s="17">
        <f>I14+I15</f>
        <v>216</v>
      </c>
      <c r="J13" s="17">
        <f t="shared" ref="J13" si="4">SUM(J14:J15)</f>
        <v>4</v>
      </c>
      <c r="K13" s="17">
        <f>K14+K15</f>
        <v>13</v>
      </c>
      <c r="L13" s="17">
        <v>2</v>
      </c>
      <c r="M13" s="24">
        <f>SUM(M14:M15)</f>
        <v>50</v>
      </c>
      <c r="N13" s="15">
        <f t="shared" si="0"/>
        <v>640</v>
      </c>
    </row>
    <row r="14" spans="1:14" x14ac:dyDescent="0.35">
      <c r="A14" s="6" t="s">
        <v>16</v>
      </c>
      <c r="B14" s="1" t="s">
        <v>22</v>
      </c>
      <c r="C14" s="26">
        <v>9</v>
      </c>
      <c r="D14" s="17">
        <v>10</v>
      </c>
      <c r="E14" s="17">
        <v>37</v>
      </c>
      <c r="F14" s="17">
        <v>0</v>
      </c>
      <c r="G14" s="18">
        <v>16</v>
      </c>
      <c r="H14" s="17">
        <v>202</v>
      </c>
      <c r="I14" s="17">
        <v>145</v>
      </c>
      <c r="J14" s="17"/>
      <c r="K14" s="29">
        <v>9</v>
      </c>
      <c r="L14" s="17">
        <v>1</v>
      </c>
      <c r="M14" s="24">
        <v>6</v>
      </c>
      <c r="N14" s="15">
        <f t="shared" si="0"/>
        <v>435</v>
      </c>
    </row>
    <row r="15" spans="1:14" x14ac:dyDescent="0.35">
      <c r="A15" s="6" t="s">
        <v>18</v>
      </c>
      <c r="B15" s="1" t="s">
        <v>23</v>
      </c>
      <c r="C15" s="26">
        <v>6</v>
      </c>
      <c r="D15" s="17">
        <v>6</v>
      </c>
      <c r="E15" s="17">
        <v>10</v>
      </c>
      <c r="F15" s="17">
        <v>0</v>
      </c>
      <c r="G15" s="18">
        <v>38</v>
      </c>
      <c r="H15" s="17">
        <v>21</v>
      </c>
      <c r="I15" s="17">
        <v>71</v>
      </c>
      <c r="J15" s="17">
        <v>4</v>
      </c>
      <c r="K15" s="29">
        <v>4</v>
      </c>
      <c r="L15" s="17">
        <v>1</v>
      </c>
      <c r="M15" s="24">
        <v>44</v>
      </c>
      <c r="N15" s="15">
        <f t="shared" si="0"/>
        <v>205</v>
      </c>
    </row>
    <row r="16" spans="1:14" x14ac:dyDescent="0.35">
      <c r="A16" s="6" t="s">
        <v>24</v>
      </c>
      <c r="B16" s="1" t="s">
        <v>25</v>
      </c>
      <c r="C16" s="26">
        <v>24</v>
      </c>
      <c r="D16" s="17">
        <f t="shared" ref="D16:D18" si="5">D10+D13</f>
        <v>52</v>
      </c>
      <c r="E16" s="17">
        <v>49</v>
      </c>
      <c r="F16" s="17">
        <v>1</v>
      </c>
      <c r="G16" s="18">
        <v>60</v>
      </c>
      <c r="H16" s="17">
        <v>234</v>
      </c>
      <c r="I16" s="17">
        <f t="shared" ref="I16" si="6">I17+I18</f>
        <v>219</v>
      </c>
      <c r="J16" s="17">
        <f t="shared" ref="J16" si="7">SUM(J17:J18)</f>
        <v>7</v>
      </c>
      <c r="K16" s="17">
        <f t="shared" ref="K16" si="8">K17+K18</f>
        <v>14</v>
      </c>
      <c r="L16" s="17">
        <v>5</v>
      </c>
      <c r="M16" s="24">
        <f>SUM(M17:M18)</f>
        <v>54</v>
      </c>
      <c r="N16" s="15">
        <f t="shared" si="0"/>
        <v>719</v>
      </c>
    </row>
    <row r="17" spans="1:14" x14ac:dyDescent="0.35">
      <c r="A17" s="6" t="s">
        <v>16</v>
      </c>
      <c r="B17" s="1" t="s">
        <v>26</v>
      </c>
      <c r="C17" s="26">
        <v>13</v>
      </c>
      <c r="D17" s="17">
        <f t="shared" si="5"/>
        <v>40</v>
      </c>
      <c r="E17" s="17">
        <v>39</v>
      </c>
      <c r="F17" s="17">
        <v>1</v>
      </c>
      <c r="G17" s="18">
        <v>18</v>
      </c>
      <c r="H17" s="17">
        <v>210</v>
      </c>
      <c r="I17" s="17">
        <f t="shared" ref="I17:I18" si="9">I11+I14</f>
        <v>147</v>
      </c>
      <c r="J17" s="17">
        <f t="shared" ref="J17:K18" si="10">J11+J14</f>
        <v>1</v>
      </c>
      <c r="K17" s="30">
        <f t="shared" si="10"/>
        <v>10</v>
      </c>
      <c r="L17" s="17">
        <v>3</v>
      </c>
      <c r="M17" s="24">
        <v>7</v>
      </c>
      <c r="N17" s="15">
        <f t="shared" si="0"/>
        <v>489</v>
      </c>
    </row>
    <row r="18" spans="1:14" x14ac:dyDescent="0.35">
      <c r="A18" s="6" t="s">
        <v>18</v>
      </c>
      <c r="B18" s="1" t="s">
        <v>27</v>
      </c>
      <c r="C18" s="26">
        <v>11</v>
      </c>
      <c r="D18" s="17">
        <f t="shared" si="5"/>
        <v>12</v>
      </c>
      <c r="E18" s="17">
        <v>10</v>
      </c>
      <c r="F18" s="17">
        <v>0</v>
      </c>
      <c r="G18" s="18">
        <v>42</v>
      </c>
      <c r="H18" s="17">
        <v>24</v>
      </c>
      <c r="I18" s="17">
        <f t="shared" si="9"/>
        <v>72</v>
      </c>
      <c r="J18" s="17">
        <f t="shared" si="10"/>
        <v>6</v>
      </c>
      <c r="K18" s="30">
        <f t="shared" si="10"/>
        <v>4</v>
      </c>
      <c r="L18" s="17">
        <v>2</v>
      </c>
      <c r="M18" s="24">
        <v>47</v>
      </c>
      <c r="N18" s="15">
        <f t="shared" si="0"/>
        <v>230</v>
      </c>
    </row>
    <row r="19" spans="1:14" x14ac:dyDescent="0.35">
      <c r="A19" s="6" t="s">
        <v>28</v>
      </c>
      <c r="B19" s="1" t="s">
        <v>29</v>
      </c>
      <c r="C19" s="26">
        <v>209</v>
      </c>
      <c r="D19" s="17">
        <f>D20+D25+D24</f>
        <v>132</v>
      </c>
      <c r="E19" s="17">
        <v>183</v>
      </c>
      <c r="F19" s="17">
        <v>252</v>
      </c>
      <c r="G19" s="18">
        <v>178</v>
      </c>
      <c r="H19" s="19">
        <f>H20+H24+H25</f>
        <v>219</v>
      </c>
      <c r="I19" s="17">
        <f t="shared" ref="I19" si="11">I20+I24+I25</f>
        <v>266</v>
      </c>
      <c r="J19" s="17">
        <f t="shared" ref="J19" si="12">SUM(J20,J24:J25)</f>
        <v>393</v>
      </c>
      <c r="K19" s="17">
        <f t="shared" ref="K19" si="13">SUM(K21:K25)</f>
        <v>168</v>
      </c>
      <c r="L19" s="17">
        <v>210</v>
      </c>
      <c r="M19" s="24">
        <f>M20+M24+M25</f>
        <v>172</v>
      </c>
      <c r="N19" s="15">
        <f t="shared" si="0"/>
        <v>2382</v>
      </c>
    </row>
    <row r="20" spans="1:14" x14ac:dyDescent="0.35">
      <c r="A20" s="6" t="s">
        <v>30</v>
      </c>
      <c r="B20" s="1" t="s">
        <v>31</v>
      </c>
      <c r="C20" s="26">
        <v>209</v>
      </c>
      <c r="D20" s="17">
        <f>D21+D22+D23</f>
        <v>132</v>
      </c>
      <c r="E20" s="17">
        <v>181</v>
      </c>
      <c r="F20" s="17">
        <v>252</v>
      </c>
      <c r="G20" s="18">
        <v>177</v>
      </c>
      <c r="H20" s="19">
        <f t="shared" ref="H20:I20" si="14">H21+H22+H23</f>
        <v>213</v>
      </c>
      <c r="I20" s="17">
        <f t="shared" si="14"/>
        <v>266</v>
      </c>
      <c r="J20" s="17">
        <f t="shared" ref="J20" si="15">SUM(J21:J23)</f>
        <v>392</v>
      </c>
      <c r="K20" s="17">
        <f t="shared" ref="K20" si="16">K21+K22+K23</f>
        <v>167</v>
      </c>
      <c r="L20" s="17">
        <v>210</v>
      </c>
      <c r="M20" s="24">
        <f>SUM(M21:M23)</f>
        <v>171</v>
      </c>
      <c r="N20" s="15">
        <f t="shared" si="0"/>
        <v>2370</v>
      </c>
    </row>
    <row r="21" spans="1:14" x14ac:dyDescent="0.35">
      <c r="A21" s="6" t="s">
        <v>32</v>
      </c>
      <c r="B21" s="1" t="s">
        <v>33</v>
      </c>
      <c r="C21" s="26">
        <v>197</v>
      </c>
      <c r="D21" s="17">
        <v>132</v>
      </c>
      <c r="E21" s="17">
        <v>173</v>
      </c>
      <c r="F21" s="17">
        <v>238</v>
      </c>
      <c r="G21" s="18">
        <v>170</v>
      </c>
      <c r="H21" s="17">
        <v>204</v>
      </c>
      <c r="I21" s="17">
        <f>2217-1970</f>
        <v>247</v>
      </c>
      <c r="J21" s="17">
        <v>378</v>
      </c>
      <c r="K21" s="29">
        <v>167</v>
      </c>
      <c r="L21" s="17">
        <v>198</v>
      </c>
      <c r="M21" s="24">
        <v>151</v>
      </c>
      <c r="N21" s="15">
        <f t="shared" si="0"/>
        <v>2255</v>
      </c>
    </row>
    <row r="22" spans="1:14" x14ac:dyDescent="0.35">
      <c r="A22" s="6" t="s">
        <v>34</v>
      </c>
      <c r="B22" s="1" t="s">
        <v>35</v>
      </c>
      <c r="C22" s="26">
        <v>12</v>
      </c>
      <c r="D22" s="17">
        <v>0</v>
      </c>
      <c r="E22" s="17">
        <v>8</v>
      </c>
      <c r="F22" s="17">
        <v>14</v>
      </c>
      <c r="G22" s="18">
        <v>7</v>
      </c>
      <c r="H22" s="17">
        <v>9</v>
      </c>
      <c r="I22" s="17">
        <f>210-191</f>
        <v>19</v>
      </c>
      <c r="J22" s="17">
        <v>14</v>
      </c>
      <c r="K22" s="29">
        <v>0</v>
      </c>
      <c r="L22" s="17">
        <v>12</v>
      </c>
      <c r="M22" s="24">
        <v>20</v>
      </c>
      <c r="N22" s="15">
        <f t="shared" si="0"/>
        <v>115</v>
      </c>
    </row>
    <row r="23" spans="1:14" x14ac:dyDescent="0.35">
      <c r="A23" s="6" t="s">
        <v>36</v>
      </c>
      <c r="B23" s="1" t="s">
        <v>37</v>
      </c>
      <c r="C23" s="26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/>
      <c r="K23" s="29">
        <v>0</v>
      </c>
      <c r="L23" s="17">
        <v>0</v>
      </c>
      <c r="M23" s="24">
        <v>0</v>
      </c>
      <c r="N23" s="15">
        <f t="shared" si="0"/>
        <v>0</v>
      </c>
    </row>
    <row r="24" spans="1:14" x14ac:dyDescent="0.35">
      <c r="A24" s="6" t="s">
        <v>38</v>
      </c>
      <c r="B24" s="1" t="s">
        <v>39</v>
      </c>
      <c r="C24" s="26">
        <v>0</v>
      </c>
      <c r="D24" s="21">
        <v>0</v>
      </c>
      <c r="E24" s="17">
        <v>2</v>
      </c>
      <c r="F24" s="17">
        <v>0</v>
      </c>
      <c r="G24" s="18">
        <v>1</v>
      </c>
      <c r="H24" s="17">
        <v>6</v>
      </c>
      <c r="I24" s="17">
        <v>0</v>
      </c>
      <c r="J24" s="17">
        <v>1</v>
      </c>
      <c r="K24" s="29">
        <v>1</v>
      </c>
      <c r="L24" s="17">
        <v>0</v>
      </c>
      <c r="M24" s="24">
        <v>1</v>
      </c>
      <c r="N24" s="15">
        <f t="shared" si="0"/>
        <v>12</v>
      </c>
    </row>
    <row r="25" spans="1:14" x14ac:dyDescent="0.35">
      <c r="A25" s="6" t="s">
        <v>40</v>
      </c>
      <c r="B25" s="1" t="s">
        <v>41</v>
      </c>
      <c r="C25" s="26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17"/>
      <c r="K25" s="29">
        <v>0</v>
      </c>
      <c r="L25" s="17">
        <v>0</v>
      </c>
      <c r="M25" s="24">
        <v>0</v>
      </c>
      <c r="N25" s="15">
        <f t="shared" si="0"/>
        <v>0</v>
      </c>
    </row>
    <row r="26" spans="1:14" x14ac:dyDescent="0.35">
      <c r="A26" s="6" t="s">
        <v>42</v>
      </c>
      <c r="B26" s="1" t="s">
        <v>43</v>
      </c>
      <c r="C26" s="26">
        <v>0</v>
      </c>
      <c r="D26" s="17">
        <v>0</v>
      </c>
      <c r="E26" s="17">
        <v>0</v>
      </c>
      <c r="F26" s="17">
        <v>0</v>
      </c>
      <c r="G26" s="18">
        <v>0</v>
      </c>
      <c r="H26" s="17">
        <v>0</v>
      </c>
      <c r="I26" s="17">
        <v>0</v>
      </c>
      <c r="J26" s="17"/>
      <c r="K26" s="17">
        <v>0</v>
      </c>
      <c r="L26" s="17">
        <v>0</v>
      </c>
      <c r="M26" s="24">
        <v>0</v>
      </c>
      <c r="N26" s="15">
        <f t="shared" si="0"/>
        <v>0</v>
      </c>
    </row>
    <row r="27" spans="1:14" x14ac:dyDescent="0.35">
      <c r="A27" s="6" t="s">
        <v>44</v>
      </c>
      <c r="B27" s="1" t="s">
        <v>45</v>
      </c>
      <c r="C27" s="26">
        <v>0</v>
      </c>
      <c r="D27" s="17">
        <v>0</v>
      </c>
      <c r="E27" s="17">
        <v>0</v>
      </c>
      <c r="F27" s="17">
        <v>0</v>
      </c>
      <c r="G27" s="18">
        <v>0</v>
      </c>
      <c r="H27" s="17">
        <v>0</v>
      </c>
      <c r="I27" s="17">
        <v>0</v>
      </c>
      <c r="J27" s="17"/>
      <c r="K27" s="17">
        <v>0</v>
      </c>
      <c r="L27" s="17">
        <v>0</v>
      </c>
      <c r="M27" s="24">
        <v>0</v>
      </c>
      <c r="N27" s="15">
        <f t="shared" si="0"/>
        <v>0</v>
      </c>
    </row>
    <row r="28" spans="1:14" x14ac:dyDescent="0.35">
      <c r="A28" s="6" t="s">
        <v>46</v>
      </c>
      <c r="B28" s="1" t="s">
        <v>47</v>
      </c>
      <c r="C28" s="26">
        <v>0</v>
      </c>
      <c r="D28" s="17">
        <v>1</v>
      </c>
      <c r="E28" s="17">
        <v>3</v>
      </c>
      <c r="F28" s="17">
        <v>0</v>
      </c>
      <c r="G28" s="18">
        <v>4</v>
      </c>
      <c r="H28" s="17">
        <v>2</v>
      </c>
      <c r="I28" s="17">
        <v>0</v>
      </c>
      <c r="J28" s="17"/>
      <c r="K28" s="17">
        <v>3</v>
      </c>
      <c r="L28" s="17">
        <v>6</v>
      </c>
      <c r="M28" s="24">
        <v>1</v>
      </c>
      <c r="N28" s="15">
        <f t="shared" si="0"/>
        <v>20</v>
      </c>
    </row>
    <row r="29" spans="1:14" x14ac:dyDescent="0.35">
      <c r="A29" s="6" t="s">
        <v>48</v>
      </c>
      <c r="B29" s="1" t="s">
        <v>49</v>
      </c>
      <c r="C29" s="26">
        <v>0</v>
      </c>
      <c r="D29" s="17">
        <v>0</v>
      </c>
      <c r="E29" s="17">
        <v>0</v>
      </c>
      <c r="F29" s="17">
        <v>0</v>
      </c>
      <c r="G29" s="18">
        <v>0</v>
      </c>
      <c r="H29" s="17">
        <v>0</v>
      </c>
      <c r="I29" s="17">
        <v>0</v>
      </c>
      <c r="J29" s="17"/>
      <c r="K29" s="17">
        <v>0</v>
      </c>
      <c r="L29" s="17">
        <v>0</v>
      </c>
      <c r="M29" s="24">
        <v>0</v>
      </c>
      <c r="N29" s="15">
        <f t="shared" si="0"/>
        <v>0</v>
      </c>
    </row>
    <row r="30" spans="1:14" x14ac:dyDescent="0.35">
      <c r="A30" s="6" t="s">
        <v>50</v>
      </c>
      <c r="B30" s="1" t="s">
        <v>51</v>
      </c>
      <c r="C30" s="26">
        <v>0</v>
      </c>
      <c r="D30" s="17">
        <v>0</v>
      </c>
      <c r="E30" s="17">
        <v>0</v>
      </c>
      <c r="F30" s="17">
        <v>0</v>
      </c>
      <c r="G30" s="18">
        <v>0</v>
      </c>
      <c r="H30" s="17">
        <v>0</v>
      </c>
      <c r="I30" s="17">
        <v>0</v>
      </c>
      <c r="J30" s="17"/>
      <c r="K30" s="17">
        <v>0</v>
      </c>
      <c r="L30" s="17">
        <v>0</v>
      </c>
      <c r="M30" s="24">
        <v>0</v>
      </c>
      <c r="N30" s="15">
        <f t="shared" si="0"/>
        <v>0</v>
      </c>
    </row>
    <row r="31" spans="1:14" x14ac:dyDescent="0.35">
      <c r="A31" s="6" t="s">
        <v>52</v>
      </c>
      <c r="B31" s="1" t="s">
        <v>53</v>
      </c>
      <c r="C31" s="26">
        <v>0</v>
      </c>
      <c r="D31" s="17">
        <v>0</v>
      </c>
      <c r="E31" s="17">
        <v>0</v>
      </c>
      <c r="F31" s="17">
        <v>0</v>
      </c>
      <c r="G31" s="18">
        <v>0</v>
      </c>
      <c r="H31" s="17">
        <v>0</v>
      </c>
      <c r="I31" s="17">
        <v>0</v>
      </c>
      <c r="J31" s="17"/>
      <c r="K31" s="17">
        <v>0</v>
      </c>
      <c r="L31" s="17">
        <v>0</v>
      </c>
      <c r="M31" s="24">
        <v>0</v>
      </c>
      <c r="N31" s="15">
        <f t="shared" si="0"/>
        <v>0</v>
      </c>
    </row>
    <row r="32" spans="1:14" x14ac:dyDescent="0.35">
      <c r="A32" s="6" t="s">
        <v>54</v>
      </c>
      <c r="B32" s="1" t="s">
        <v>55</v>
      </c>
      <c r="C32" s="26">
        <v>0</v>
      </c>
      <c r="D32" s="17">
        <v>0</v>
      </c>
      <c r="E32" s="17">
        <v>0</v>
      </c>
      <c r="F32" s="17">
        <v>0</v>
      </c>
      <c r="G32" s="18">
        <v>0</v>
      </c>
      <c r="H32" s="17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5">
        <f t="shared" si="0"/>
        <v>0</v>
      </c>
    </row>
    <row r="33" spans="1:14" x14ac:dyDescent="0.35">
      <c r="A33" s="6" t="s">
        <v>56</v>
      </c>
      <c r="B33" s="1" t="s">
        <v>57</v>
      </c>
      <c r="C33" s="26">
        <v>20</v>
      </c>
      <c r="D33" s="17">
        <v>71</v>
      </c>
      <c r="E33" s="17">
        <v>17</v>
      </c>
      <c r="F33" s="17">
        <v>10</v>
      </c>
      <c r="G33" s="18">
        <v>15</v>
      </c>
      <c r="H33" s="17">
        <v>47</v>
      </c>
      <c r="I33" s="17">
        <v>67</v>
      </c>
      <c r="J33" s="17">
        <v>15</v>
      </c>
      <c r="K33" s="17">
        <v>15</v>
      </c>
      <c r="L33" s="17">
        <v>24</v>
      </c>
      <c r="M33" s="24">
        <v>13</v>
      </c>
      <c r="N33" s="15">
        <f t="shared" si="0"/>
        <v>314</v>
      </c>
    </row>
    <row r="34" spans="1:14" x14ac:dyDescent="0.35">
      <c r="A34" s="7" t="s">
        <v>58</v>
      </c>
      <c r="B34" s="8" t="s">
        <v>59</v>
      </c>
      <c r="C34" s="26">
        <v>2052</v>
      </c>
      <c r="D34" s="27">
        <f>D3+D4+D5+D6+D7+D8+D9+D16+D19+D26+D27+D28+D29+D30+D31+D32+D33</f>
        <v>1538</v>
      </c>
      <c r="E34" s="17">
        <v>492</v>
      </c>
      <c r="F34" s="17">
        <v>305</v>
      </c>
      <c r="G34" s="32">
        <v>1552</v>
      </c>
      <c r="H34" s="17">
        <v>1119</v>
      </c>
      <c r="I34" s="17">
        <f>I3+I5+I4+I6+I7+I8+I9+I16+I19+I26+I27+I28+I29+I30+I32+I31+I33</f>
        <v>1688</v>
      </c>
      <c r="J34" s="20">
        <f t="shared" ref="J34" si="17">SUM(J3:J10,J13,J19,J26:J33)</f>
        <v>845</v>
      </c>
      <c r="K34" s="20">
        <f>SUM(K3:K10)+K13+K19+SUM(K26:K33)</f>
        <v>323</v>
      </c>
      <c r="L34" s="17">
        <v>325</v>
      </c>
      <c r="M34" s="25">
        <v>747</v>
      </c>
      <c r="N34" s="9">
        <f t="shared" si="0"/>
        <v>10986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>
      <selection activeCell="D3" sqref="D3:D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79</v>
      </c>
    </row>
    <row r="2" spans="1:14" s="3" customFormat="1" ht="29" x14ac:dyDescent="0.35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1" t="s">
        <v>70</v>
      </c>
      <c r="N2" s="12" t="s">
        <v>71</v>
      </c>
    </row>
    <row r="3" spans="1:14" x14ac:dyDescent="0.35">
      <c r="A3" s="6" t="s">
        <v>0</v>
      </c>
      <c r="B3" s="1" t="s">
        <v>1</v>
      </c>
      <c r="C3" s="17">
        <v>102</v>
      </c>
      <c r="D3" s="17">
        <v>140</v>
      </c>
      <c r="E3" s="17">
        <v>25</v>
      </c>
      <c r="F3" s="17">
        <v>23</v>
      </c>
      <c r="G3" s="18">
        <v>51</v>
      </c>
      <c r="H3" s="19">
        <v>73</v>
      </c>
      <c r="I3" s="17">
        <v>122</v>
      </c>
      <c r="J3" s="17">
        <v>49</v>
      </c>
      <c r="K3" s="17">
        <v>33</v>
      </c>
      <c r="L3" s="17">
        <v>22</v>
      </c>
      <c r="M3" s="24">
        <v>53</v>
      </c>
      <c r="N3" s="13">
        <f>SUM(C3:M3)</f>
        <v>693</v>
      </c>
    </row>
    <row r="4" spans="1:14" x14ac:dyDescent="0.35">
      <c r="A4" s="6" t="s">
        <v>2</v>
      </c>
      <c r="B4" s="1" t="s">
        <v>3</v>
      </c>
      <c r="C4" s="17">
        <v>924</v>
      </c>
      <c r="D4" s="17">
        <v>719</v>
      </c>
      <c r="E4" s="17">
        <v>147</v>
      </c>
      <c r="F4" s="17">
        <v>0</v>
      </c>
      <c r="G4" s="18">
        <v>464</v>
      </c>
      <c r="H4" s="19">
        <v>263</v>
      </c>
      <c r="I4" s="17">
        <v>505</v>
      </c>
      <c r="J4" s="17">
        <v>129</v>
      </c>
      <c r="K4" s="17">
        <v>0</v>
      </c>
      <c r="L4" s="17">
        <v>0</v>
      </c>
      <c r="M4" s="24">
        <v>901</v>
      </c>
      <c r="N4" s="13">
        <f t="shared" ref="N4:N34" si="0">SUM(C4:M4)</f>
        <v>4052</v>
      </c>
    </row>
    <row r="5" spans="1:14" x14ac:dyDescent="0.35">
      <c r="A5" s="6" t="s">
        <v>4</v>
      </c>
      <c r="B5" s="1" t="s">
        <v>5</v>
      </c>
      <c r="C5" s="17">
        <v>47</v>
      </c>
      <c r="D5" s="17">
        <v>50</v>
      </c>
      <c r="E5" s="17">
        <v>57</v>
      </c>
      <c r="F5" s="17">
        <v>13</v>
      </c>
      <c r="G5" s="18">
        <v>52</v>
      </c>
      <c r="H5" s="19">
        <v>93</v>
      </c>
      <c r="I5" s="17">
        <v>113</v>
      </c>
      <c r="J5" s="17">
        <v>44</v>
      </c>
      <c r="K5" s="17">
        <v>26</v>
      </c>
      <c r="L5" s="17">
        <v>67</v>
      </c>
      <c r="M5" s="24">
        <v>29</v>
      </c>
      <c r="N5" s="13">
        <f t="shared" si="0"/>
        <v>591</v>
      </c>
    </row>
    <row r="6" spans="1:14" x14ac:dyDescent="0.35">
      <c r="A6" s="6" t="s">
        <v>6</v>
      </c>
      <c r="B6" s="1" t="s">
        <v>7</v>
      </c>
      <c r="C6" s="17">
        <v>0</v>
      </c>
      <c r="D6" s="17">
        <v>0</v>
      </c>
      <c r="E6" s="17">
        <v>0</v>
      </c>
      <c r="F6" s="17">
        <v>0</v>
      </c>
      <c r="G6" s="18">
        <v>0</v>
      </c>
      <c r="H6" s="19">
        <v>0</v>
      </c>
      <c r="I6" s="17">
        <v>0</v>
      </c>
      <c r="J6" s="21"/>
      <c r="K6" s="17">
        <v>0</v>
      </c>
      <c r="L6" s="17">
        <v>0</v>
      </c>
      <c r="M6" s="24">
        <v>0</v>
      </c>
      <c r="N6" s="13">
        <f t="shared" si="0"/>
        <v>0</v>
      </c>
    </row>
    <row r="7" spans="1:14" x14ac:dyDescent="0.35">
      <c r="A7" s="6" t="s">
        <v>8</v>
      </c>
      <c r="B7" s="1" t="s">
        <v>9</v>
      </c>
      <c r="C7" s="17">
        <v>0</v>
      </c>
      <c r="D7" s="17">
        <v>0</v>
      </c>
      <c r="E7" s="17">
        <v>0</v>
      </c>
      <c r="F7" s="17">
        <v>0</v>
      </c>
      <c r="G7" s="18">
        <v>0</v>
      </c>
      <c r="H7" s="19">
        <v>0</v>
      </c>
      <c r="I7" s="17">
        <v>0</v>
      </c>
      <c r="J7" s="21"/>
      <c r="K7" s="17">
        <v>0</v>
      </c>
      <c r="L7" s="17">
        <v>0</v>
      </c>
      <c r="M7" s="24">
        <v>0</v>
      </c>
      <c r="N7" s="13">
        <f t="shared" si="0"/>
        <v>0</v>
      </c>
    </row>
    <row r="8" spans="1:14" x14ac:dyDescent="0.35">
      <c r="A8" s="6" t="s">
        <v>10</v>
      </c>
      <c r="B8" s="1" t="s">
        <v>11</v>
      </c>
      <c r="C8" s="17">
        <v>0</v>
      </c>
      <c r="D8" s="17">
        <v>0</v>
      </c>
      <c r="E8" s="17">
        <v>0</v>
      </c>
      <c r="F8" s="17">
        <v>0</v>
      </c>
      <c r="G8" s="18">
        <v>0</v>
      </c>
      <c r="H8" s="19">
        <v>0</v>
      </c>
      <c r="I8" s="17">
        <v>0</v>
      </c>
      <c r="J8" s="21"/>
      <c r="K8" s="17">
        <v>0</v>
      </c>
      <c r="L8" s="17">
        <v>0</v>
      </c>
      <c r="M8" s="24">
        <v>0</v>
      </c>
      <c r="N8" s="13">
        <f t="shared" si="0"/>
        <v>0</v>
      </c>
    </row>
    <row r="9" spans="1:14" x14ac:dyDescent="0.35">
      <c r="A9" s="6" t="s">
        <v>12</v>
      </c>
      <c r="B9" s="1" t="s">
        <v>13</v>
      </c>
      <c r="C9" s="17">
        <v>0</v>
      </c>
      <c r="D9" s="17">
        <v>0</v>
      </c>
      <c r="E9" s="17">
        <v>0</v>
      </c>
      <c r="F9" s="17">
        <v>0</v>
      </c>
      <c r="G9" s="18">
        <v>0</v>
      </c>
      <c r="H9" s="19">
        <v>1</v>
      </c>
      <c r="I9" s="17">
        <v>0</v>
      </c>
      <c r="J9" s="17">
        <v>1</v>
      </c>
      <c r="K9" s="17">
        <v>0</v>
      </c>
      <c r="L9" s="17">
        <v>0</v>
      </c>
      <c r="M9" s="24">
        <v>0</v>
      </c>
      <c r="N9" s="13">
        <f t="shared" si="0"/>
        <v>2</v>
      </c>
    </row>
    <row r="10" spans="1:14" x14ac:dyDescent="0.35">
      <c r="A10" s="6" t="s">
        <v>14</v>
      </c>
      <c r="B10" s="1" t="s">
        <v>15</v>
      </c>
      <c r="C10" s="17">
        <v>5</v>
      </c>
      <c r="D10" s="17">
        <f>D11+D12</f>
        <v>35</v>
      </c>
      <c r="E10" s="17">
        <v>3</v>
      </c>
      <c r="F10" s="17">
        <v>1</v>
      </c>
      <c r="G10" s="18">
        <v>24</v>
      </c>
      <c r="H10" s="19">
        <v>18</v>
      </c>
      <c r="I10" s="17">
        <f t="shared" ref="I10" si="1">I11+I12</f>
        <v>20</v>
      </c>
      <c r="J10" s="17">
        <f t="shared" ref="J10" si="2">SUM(J11:J12)</f>
        <v>2</v>
      </c>
      <c r="K10" s="17">
        <f t="shared" ref="K10" si="3">K11+K12</f>
        <v>2</v>
      </c>
      <c r="L10" s="17">
        <v>13</v>
      </c>
      <c r="M10" s="24">
        <f>SUM(M11:M12)</f>
        <v>5</v>
      </c>
      <c r="N10" s="13">
        <f t="shared" si="0"/>
        <v>128</v>
      </c>
    </row>
    <row r="11" spans="1:14" x14ac:dyDescent="0.35">
      <c r="A11" s="6" t="s">
        <v>16</v>
      </c>
      <c r="B11" s="1" t="s">
        <v>17</v>
      </c>
      <c r="C11" s="17">
        <v>3</v>
      </c>
      <c r="D11" s="17">
        <v>26</v>
      </c>
      <c r="E11" s="17">
        <v>2</v>
      </c>
      <c r="F11" s="17">
        <v>1</v>
      </c>
      <c r="G11" s="18">
        <v>14</v>
      </c>
      <c r="H11" s="17">
        <v>12</v>
      </c>
      <c r="I11" s="17">
        <v>16</v>
      </c>
      <c r="J11" s="17">
        <v>2</v>
      </c>
      <c r="K11" s="29">
        <v>1</v>
      </c>
      <c r="L11" s="17">
        <v>9</v>
      </c>
      <c r="M11" s="24">
        <v>4</v>
      </c>
      <c r="N11" s="13">
        <f t="shared" si="0"/>
        <v>90</v>
      </c>
    </row>
    <row r="12" spans="1:14" x14ac:dyDescent="0.35">
      <c r="A12" s="6" t="s">
        <v>18</v>
      </c>
      <c r="B12" s="1" t="s">
        <v>19</v>
      </c>
      <c r="C12" s="17">
        <v>2</v>
      </c>
      <c r="D12" s="17">
        <v>9</v>
      </c>
      <c r="E12" s="17">
        <v>1</v>
      </c>
      <c r="F12" s="17">
        <v>0</v>
      </c>
      <c r="G12" s="18">
        <v>10</v>
      </c>
      <c r="H12" s="17">
        <v>6</v>
      </c>
      <c r="I12" s="17">
        <v>4</v>
      </c>
      <c r="J12" s="17">
        <v>0</v>
      </c>
      <c r="K12" s="29">
        <v>1</v>
      </c>
      <c r="L12" s="17">
        <v>4</v>
      </c>
      <c r="M12" s="24">
        <v>1</v>
      </c>
      <c r="N12" s="13">
        <f t="shared" si="0"/>
        <v>38</v>
      </c>
    </row>
    <row r="13" spans="1:14" x14ac:dyDescent="0.35">
      <c r="A13" s="6" t="s">
        <v>20</v>
      </c>
      <c r="B13" s="1" t="s">
        <v>21</v>
      </c>
      <c r="C13" s="17">
        <v>33</v>
      </c>
      <c r="D13" s="17">
        <f>D14+D15</f>
        <v>24</v>
      </c>
      <c r="E13" s="17">
        <v>36</v>
      </c>
      <c r="F13" s="17">
        <v>0</v>
      </c>
      <c r="G13" s="18">
        <v>83</v>
      </c>
      <c r="H13" s="19">
        <v>182</v>
      </c>
      <c r="I13" s="17">
        <f>I14+I15</f>
        <v>226</v>
      </c>
      <c r="J13" s="17">
        <f t="shared" ref="J13" si="4">SUM(J14:J15)</f>
        <v>42</v>
      </c>
      <c r="K13" s="17">
        <f t="shared" ref="K13" si="5">K14+K15</f>
        <v>24</v>
      </c>
      <c r="L13" s="17">
        <v>23</v>
      </c>
      <c r="M13" s="24">
        <f>SUM(M14:M15)</f>
        <v>31</v>
      </c>
      <c r="N13" s="13">
        <f t="shared" si="0"/>
        <v>704</v>
      </c>
    </row>
    <row r="14" spans="1:14" x14ac:dyDescent="0.35">
      <c r="A14" s="6" t="s">
        <v>16</v>
      </c>
      <c r="B14" s="1" t="s">
        <v>22</v>
      </c>
      <c r="C14" s="17">
        <v>20</v>
      </c>
      <c r="D14" s="17">
        <v>22</v>
      </c>
      <c r="E14" s="17">
        <v>29</v>
      </c>
      <c r="F14" s="17">
        <v>0</v>
      </c>
      <c r="G14" s="18">
        <v>12</v>
      </c>
      <c r="H14" s="17">
        <v>168</v>
      </c>
      <c r="I14" s="17">
        <v>182</v>
      </c>
      <c r="J14" s="17">
        <v>7</v>
      </c>
      <c r="K14" s="29">
        <v>4</v>
      </c>
      <c r="L14" s="17">
        <v>0</v>
      </c>
      <c r="M14" s="24">
        <v>1</v>
      </c>
      <c r="N14" s="13">
        <f t="shared" si="0"/>
        <v>445</v>
      </c>
    </row>
    <row r="15" spans="1:14" x14ac:dyDescent="0.35">
      <c r="A15" s="6" t="s">
        <v>18</v>
      </c>
      <c r="B15" s="1" t="s">
        <v>23</v>
      </c>
      <c r="C15" s="17">
        <v>13</v>
      </c>
      <c r="D15" s="17">
        <v>2</v>
      </c>
      <c r="E15" s="17">
        <v>7</v>
      </c>
      <c r="F15" s="17">
        <v>0</v>
      </c>
      <c r="G15" s="18">
        <v>71</v>
      </c>
      <c r="H15" s="17">
        <v>14</v>
      </c>
      <c r="I15" s="17">
        <v>44</v>
      </c>
      <c r="J15" s="17">
        <v>35</v>
      </c>
      <c r="K15" s="29">
        <v>20</v>
      </c>
      <c r="L15" s="17">
        <v>23</v>
      </c>
      <c r="M15" s="24">
        <v>30</v>
      </c>
      <c r="N15" s="13">
        <f t="shared" si="0"/>
        <v>259</v>
      </c>
    </row>
    <row r="16" spans="1:14" x14ac:dyDescent="0.35">
      <c r="A16" s="6" t="s">
        <v>24</v>
      </c>
      <c r="B16" s="1" t="s">
        <v>25</v>
      </c>
      <c r="C16" s="17">
        <v>38</v>
      </c>
      <c r="D16" s="17">
        <f>D17+D18</f>
        <v>59</v>
      </c>
      <c r="E16" s="17">
        <v>39</v>
      </c>
      <c r="F16" s="17">
        <v>1</v>
      </c>
      <c r="G16" s="18">
        <v>107</v>
      </c>
      <c r="H16" s="19">
        <v>200</v>
      </c>
      <c r="I16" s="17">
        <f t="shared" ref="I16" si="6">I17+I18</f>
        <v>246</v>
      </c>
      <c r="J16" s="17">
        <f t="shared" ref="J16" si="7">SUM(J17:J18)</f>
        <v>44</v>
      </c>
      <c r="K16" s="17">
        <f t="shared" ref="K16" si="8">K17+K18</f>
        <v>26</v>
      </c>
      <c r="L16" s="17">
        <v>36</v>
      </c>
      <c r="M16" s="24">
        <f>SUM(M17:M18)</f>
        <v>36</v>
      </c>
      <c r="N16" s="13">
        <f t="shared" si="0"/>
        <v>832</v>
      </c>
    </row>
    <row r="17" spans="1:14" x14ac:dyDescent="0.35">
      <c r="A17" s="6" t="s">
        <v>16</v>
      </c>
      <c r="B17" s="1" t="s">
        <v>26</v>
      </c>
      <c r="C17" s="17">
        <v>23</v>
      </c>
      <c r="D17" s="17">
        <f t="shared" ref="D17:D18" si="9">D11+D14</f>
        <v>48</v>
      </c>
      <c r="E17" s="17">
        <v>31</v>
      </c>
      <c r="F17" s="17">
        <v>1</v>
      </c>
      <c r="G17" s="18">
        <v>26</v>
      </c>
      <c r="H17" s="17">
        <v>180</v>
      </c>
      <c r="I17" s="17">
        <f t="shared" ref="I17:I18" si="10">I11+I14</f>
        <v>198</v>
      </c>
      <c r="J17" s="17">
        <f t="shared" ref="J17:K18" si="11">J11+J14</f>
        <v>9</v>
      </c>
      <c r="K17" s="30">
        <f t="shared" si="11"/>
        <v>5</v>
      </c>
      <c r="L17" s="17">
        <v>9</v>
      </c>
      <c r="M17" s="24">
        <v>5</v>
      </c>
      <c r="N17" s="13">
        <f t="shared" si="0"/>
        <v>535</v>
      </c>
    </row>
    <row r="18" spans="1:14" x14ac:dyDescent="0.35">
      <c r="A18" s="6" t="s">
        <v>18</v>
      </c>
      <c r="B18" s="1" t="s">
        <v>27</v>
      </c>
      <c r="C18" s="17">
        <v>15</v>
      </c>
      <c r="D18" s="17">
        <f t="shared" si="9"/>
        <v>11</v>
      </c>
      <c r="E18" s="17">
        <v>8</v>
      </c>
      <c r="F18" s="17">
        <v>0</v>
      </c>
      <c r="G18" s="18">
        <v>81</v>
      </c>
      <c r="H18" s="17">
        <v>20</v>
      </c>
      <c r="I18" s="17">
        <f t="shared" si="10"/>
        <v>48</v>
      </c>
      <c r="J18" s="17">
        <f t="shared" si="11"/>
        <v>35</v>
      </c>
      <c r="K18" s="30">
        <f t="shared" si="11"/>
        <v>21</v>
      </c>
      <c r="L18" s="17">
        <v>27</v>
      </c>
      <c r="M18" s="24">
        <v>31</v>
      </c>
      <c r="N18" s="13">
        <f t="shared" si="0"/>
        <v>297</v>
      </c>
    </row>
    <row r="19" spans="1:14" x14ac:dyDescent="0.35">
      <c r="A19" s="6" t="s">
        <v>28</v>
      </c>
      <c r="B19" s="1" t="s">
        <v>29</v>
      </c>
      <c r="C19" s="17">
        <v>210</v>
      </c>
      <c r="D19" s="17">
        <f>D20+D25+D24</f>
        <v>199</v>
      </c>
      <c r="E19" s="17">
        <v>187</v>
      </c>
      <c r="F19" s="17">
        <v>140</v>
      </c>
      <c r="G19" s="18">
        <v>131</v>
      </c>
      <c r="H19" s="19">
        <f t="shared" ref="H19:I19" si="12">H20+H24+H25</f>
        <v>195</v>
      </c>
      <c r="I19" s="17">
        <f t="shared" si="12"/>
        <v>253</v>
      </c>
      <c r="J19" s="17">
        <f t="shared" ref="J19" si="13">SUM(J20,J24:J25)</f>
        <v>272</v>
      </c>
      <c r="K19" s="17">
        <f t="shared" ref="K19" si="14">SUM(K21:K25)</f>
        <v>163</v>
      </c>
      <c r="L19" s="17">
        <v>248</v>
      </c>
      <c r="M19" s="24">
        <f>M20+M24+M25</f>
        <v>224</v>
      </c>
      <c r="N19" s="13">
        <f t="shared" si="0"/>
        <v>2222</v>
      </c>
    </row>
    <row r="20" spans="1:14" x14ac:dyDescent="0.35">
      <c r="A20" s="6" t="s">
        <v>30</v>
      </c>
      <c r="B20" s="1" t="s">
        <v>31</v>
      </c>
      <c r="C20" s="17">
        <v>207</v>
      </c>
      <c r="D20" s="17">
        <f>D21+D22+D23</f>
        <v>199</v>
      </c>
      <c r="E20" s="17">
        <v>187</v>
      </c>
      <c r="F20" s="17">
        <v>140</v>
      </c>
      <c r="G20" s="18">
        <v>131</v>
      </c>
      <c r="H20" s="19">
        <f t="shared" ref="H20:I20" si="15">H21+H22+H23</f>
        <v>193</v>
      </c>
      <c r="I20" s="17">
        <f t="shared" si="15"/>
        <v>252</v>
      </c>
      <c r="J20" s="17">
        <f t="shared" ref="J20" si="16">SUM(J21:J23)</f>
        <v>272</v>
      </c>
      <c r="K20" s="17">
        <f t="shared" ref="K20" si="17">K21+K22+K23</f>
        <v>163</v>
      </c>
      <c r="L20" s="17">
        <v>248</v>
      </c>
      <c r="M20" s="24">
        <f>SUM(M21:M23)</f>
        <v>224</v>
      </c>
      <c r="N20" s="13">
        <f t="shared" si="0"/>
        <v>2216</v>
      </c>
    </row>
    <row r="21" spans="1:14" x14ac:dyDescent="0.35">
      <c r="A21" s="6" t="s">
        <v>32</v>
      </c>
      <c r="B21" s="1" t="s">
        <v>33</v>
      </c>
      <c r="C21" s="17">
        <v>201</v>
      </c>
      <c r="D21" s="17">
        <v>196</v>
      </c>
      <c r="E21" s="17">
        <v>182</v>
      </c>
      <c r="F21" s="17">
        <v>136</v>
      </c>
      <c r="G21" s="18">
        <v>127</v>
      </c>
      <c r="H21" s="17">
        <v>180</v>
      </c>
      <c r="I21" s="17">
        <v>232</v>
      </c>
      <c r="J21" s="17">
        <v>257</v>
      </c>
      <c r="K21" s="29">
        <v>158</v>
      </c>
      <c r="L21" s="17">
        <v>242</v>
      </c>
      <c r="M21" s="24">
        <v>207</v>
      </c>
      <c r="N21" s="13">
        <f t="shared" si="0"/>
        <v>2118</v>
      </c>
    </row>
    <row r="22" spans="1:14" x14ac:dyDescent="0.35">
      <c r="A22" s="6" t="s">
        <v>34</v>
      </c>
      <c r="B22" s="1" t="s">
        <v>35</v>
      </c>
      <c r="C22" s="17">
        <v>6</v>
      </c>
      <c r="D22" s="17">
        <v>3</v>
      </c>
      <c r="E22" s="17">
        <v>5</v>
      </c>
      <c r="F22" s="17">
        <v>4</v>
      </c>
      <c r="G22" s="18">
        <v>4</v>
      </c>
      <c r="H22" s="17">
        <v>13</v>
      </c>
      <c r="I22" s="17">
        <v>20</v>
      </c>
      <c r="J22" s="17">
        <v>15</v>
      </c>
      <c r="K22" s="29">
        <v>2</v>
      </c>
      <c r="L22" s="17">
        <v>6</v>
      </c>
      <c r="M22" s="24">
        <v>17</v>
      </c>
      <c r="N22" s="13">
        <f t="shared" si="0"/>
        <v>95</v>
      </c>
    </row>
    <row r="23" spans="1:14" x14ac:dyDescent="0.35">
      <c r="A23" s="6" t="s">
        <v>36</v>
      </c>
      <c r="B23" s="1" t="s">
        <v>37</v>
      </c>
      <c r="C23" s="17">
        <v>0</v>
      </c>
      <c r="D23" s="17">
        <v>0</v>
      </c>
      <c r="E23" s="17">
        <v>0</v>
      </c>
      <c r="F23" s="17">
        <v>0</v>
      </c>
      <c r="G23" s="18">
        <v>0</v>
      </c>
      <c r="H23" s="17">
        <v>0</v>
      </c>
      <c r="I23" s="17">
        <v>0</v>
      </c>
      <c r="J23" s="17"/>
      <c r="K23" s="29">
        <v>3</v>
      </c>
      <c r="L23" s="17">
        <v>0</v>
      </c>
      <c r="M23" s="24">
        <v>0</v>
      </c>
      <c r="N23" s="13">
        <f t="shared" si="0"/>
        <v>3</v>
      </c>
    </row>
    <row r="24" spans="1:14" x14ac:dyDescent="0.35">
      <c r="A24" s="6" t="s">
        <v>38</v>
      </c>
      <c r="B24" s="1" t="s">
        <v>39</v>
      </c>
      <c r="C24" s="17">
        <v>3</v>
      </c>
      <c r="D24" s="21">
        <v>0</v>
      </c>
      <c r="E24" s="17">
        <v>0</v>
      </c>
      <c r="F24" s="17">
        <v>0</v>
      </c>
      <c r="G24" s="18">
        <v>0</v>
      </c>
      <c r="H24" s="17">
        <v>2</v>
      </c>
      <c r="I24" s="17">
        <v>1</v>
      </c>
      <c r="J24" s="21"/>
      <c r="K24" s="29">
        <v>0</v>
      </c>
      <c r="L24" s="17">
        <v>0</v>
      </c>
      <c r="M24" s="24">
        <v>0</v>
      </c>
      <c r="N24" s="13">
        <f t="shared" si="0"/>
        <v>6</v>
      </c>
    </row>
    <row r="25" spans="1:14" x14ac:dyDescent="0.35">
      <c r="A25" s="6" t="s">
        <v>40</v>
      </c>
      <c r="B25" s="1" t="s">
        <v>41</v>
      </c>
      <c r="C25" s="17">
        <v>0</v>
      </c>
      <c r="D25" s="17">
        <v>0</v>
      </c>
      <c r="E25" s="17">
        <v>0</v>
      </c>
      <c r="F25" s="17">
        <v>0</v>
      </c>
      <c r="G25" s="18">
        <v>0</v>
      </c>
      <c r="H25" s="17">
        <v>0</v>
      </c>
      <c r="I25" s="17">
        <v>0</v>
      </c>
      <c r="J25" s="21"/>
      <c r="K25" s="29">
        <v>0</v>
      </c>
      <c r="L25" s="17">
        <v>0</v>
      </c>
      <c r="M25" s="24">
        <v>0</v>
      </c>
      <c r="N25" s="13">
        <f t="shared" si="0"/>
        <v>0</v>
      </c>
    </row>
    <row r="26" spans="1:14" x14ac:dyDescent="0.35">
      <c r="A26" s="6" t="s">
        <v>42</v>
      </c>
      <c r="B26" s="1" t="s">
        <v>43</v>
      </c>
      <c r="C26" s="17">
        <v>0</v>
      </c>
      <c r="D26" s="17">
        <v>0</v>
      </c>
      <c r="E26" s="17">
        <v>0</v>
      </c>
      <c r="F26" s="17">
        <v>0</v>
      </c>
      <c r="G26" s="18">
        <v>0</v>
      </c>
      <c r="H26" s="19">
        <v>0</v>
      </c>
      <c r="I26" s="17">
        <v>0</v>
      </c>
      <c r="J26" s="21"/>
      <c r="K26" s="17">
        <v>0</v>
      </c>
      <c r="L26" s="17">
        <v>0</v>
      </c>
      <c r="M26" s="24">
        <v>0</v>
      </c>
      <c r="N26" s="13">
        <f t="shared" si="0"/>
        <v>0</v>
      </c>
    </row>
    <row r="27" spans="1:14" x14ac:dyDescent="0.35">
      <c r="A27" s="6" t="s">
        <v>44</v>
      </c>
      <c r="B27" s="1" t="s">
        <v>45</v>
      </c>
      <c r="C27" s="17">
        <v>0</v>
      </c>
      <c r="D27" s="17">
        <v>0</v>
      </c>
      <c r="E27" s="17">
        <v>0</v>
      </c>
      <c r="F27" s="17">
        <v>0</v>
      </c>
      <c r="G27" s="18">
        <v>0</v>
      </c>
      <c r="H27" s="19">
        <v>0</v>
      </c>
      <c r="I27" s="17">
        <v>0</v>
      </c>
      <c r="J27" s="21"/>
      <c r="K27" s="17">
        <v>0</v>
      </c>
      <c r="L27" s="17">
        <v>0</v>
      </c>
      <c r="M27" s="24">
        <v>0</v>
      </c>
      <c r="N27" s="13">
        <f t="shared" si="0"/>
        <v>0</v>
      </c>
    </row>
    <row r="28" spans="1:14" x14ac:dyDescent="0.35">
      <c r="A28" s="6" t="s">
        <v>46</v>
      </c>
      <c r="B28" s="1" t="s">
        <v>47</v>
      </c>
      <c r="C28" s="17">
        <v>2</v>
      </c>
      <c r="D28" s="17">
        <v>0</v>
      </c>
      <c r="E28" s="17">
        <v>1</v>
      </c>
      <c r="F28" s="17">
        <v>1</v>
      </c>
      <c r="G28" s="18">
        <v>21</v>
      </c>
      <c r="H28" s="19">
        <v>4</v>
      </c>
      <c r="I28" s="17">
        <v>1</v>
      </c>
      <c r="J28" s="17">
        <v>3</v>
      </c>
      <c r="K28" s="17">
        <v>0</v>
      </c>
      <c r="L28" s="17">
        <v>5</v>
      </c>
      <c r="M28" s="24">
        <v>0</v>
      </c>
      <c r="N28" s="13">
        <f t="shared" si="0"/>
        <v>38</v>
      </c>
    </row>
    <row r="29" spans="1:14" x14ac:dyDescent="0.35">
      <c r="A29" s="6" t="s">
        <v>48</v>
      </c>
      <c r="B29" s="1" t="s">
        <v>49</v>
      </c>
      <c r="C29" s="17">
        <v>0</v>
      </c>
      <c r="D29" s="17">
        <v>0</v>
      </c>
      <c r="E29" s="17">
        <v>0</v>
      </c>
      <c r="F29" s="17">
        <v>0</v>
      </c>
      <c r="G29" s="18">
        <v>0</v>
      </c>
      <c r="H29" s="19">
        <v>0</v>
      </c>
      <c r="I29" s="17">
        <v>0</v>
      </c>
      <c r="J29" s="17"/>
      <c r="K29" s="17">
        <v>0</v>
      </c>
      <c r="L29" s="17">
        <v>0</v>
      </c>
      <c r="M29" s="24">
        <v>0</v>
      </c>
      <c r="N29" s="13">
        <f t="shared" si="0"/>
        <v>0</v>
      </c>
    </row>
    <row r="30" spans="1:14" x14ac:dyDescent="0.35">
      <c r="A30" s="6" t="s">
        <v>50</v>
      </c>
      <c r="B30" s="1" t="s">
        <v>51</v>
      </c>
      <c r="C30" s="17">
        <v>0</v>
      </c>
      <c r="D30" s="17">
        <v>0</v>
      </c>
      <c r="E30" s="17">
        <v>0</v>
      </c>
      <c r="F30" s="17">
        <v>0</v>
      </c>
      <c r="G30" s="18">
        <v>0</v>
      </c>
      <c r="H30" s="19">
        <v>0</v>
      </c>
      <c r="I30" s="17">
        <v>0</v>
      </c>
      <c r="J30" s="17"/>
      <c r="K30" s="17">
        <v>0</v>
      </c>
      <c r="L30" s="17">
        <v>0</v>
      </c>
      <c r="M30" s="24">
        <v>0</v>
      </c>
      <c r="N30" s="13">
        <f t="shared" si="0"/>
        <v>0</v>
      </c>
    </row>
    <row r="31" spans="1:14" x14ac:dyDescent="0.35">
      <c r="A31" s="6" t="s">
        <v>52</v>
      </c>
      <c r="B31" s="1" t="s">
        <v>53</v>
      </c>
      <c r="C31" s="17">
        <v>0</v>
      </c>
      <c r="D31" s="17">
        <v>0</v>
      </c>
      <c r="E31" s="17">
        <v>0</v>
      </c>
      <c r="F31" s="17">
        <v>0</v>
      </c>
      <c r="G31" s="18">
        <v>8</v>
      </c>
      <c r="H31" s="19">
        <v>0</v>
      </c>
      <c r="I31" s="17">
        <v>0</v>
      </c>
      <c r="J31" s="17"/>
      <c r="K31" s="17">
        <v>0</v>
      </c>
      <c r="L31" s="17">
        <v>0</v>
      </c>
      <c r="M31" s="24">
        <v>0</v>
      </c>
      <c r="N31" s="13">
        <f t="shared" si="0"/>
        <v>8</v>
      </c>
    </row>
    <row r="32" spans="1:14" x14ac:dyDescent="0.35">
      <c r="A32" s="6" t="s">
        <v>54</v>
      </c>
      <c r="B32" s="1" t="s">
        <v>55</v>
      </c>
      <c r="C32" s="17">
        <v>0</v>
      </c>
      <c r="D32" s="17">
        <v>0</v>
      </c>
      <c r="E32" s="17">
        <v>0</v>
      </c>
      <c r="F32" s="17">
        <v>0</v>
      </c>
      <c r="G32" s="18">
        <v>0</v>
      </c>
      <c r="H32" s="19">
        <v>0</v>
      </c>
      <c r="I32" s="17">
        <v>0</v>
      </c>
      <c r="J32" s="17"/>
      <c r="K32" s="17">
        <v>0</v>
      </c>
      <c r="L32" s="17">
        <v>0</v>
      </c>
      <c r="M32" s="24">
        <v>0</v>
      </c>
      <c r="N32" s="13">
        <f t="shared" si="0"/>
        <v>0</v>
      </c>
    </row>
    <row r="33" spans="1:14" x14ac:dyDescent="0.35">
      <c r="A33" s="6" t="s">
        <v>56</v>
      </c>
      <c r="B33" s="1" t="s">
        <v>57</v>
      </c>
      <c r="C33" s="17">
        <v>23</v>
      </c>
      <c r="D33" s="17">
        <v>86</v>
      </c>
      <c r="E33" s="17">
        <v>14</v>
      </c>
      <c r="F33" s="17">
        <v>6</v>
      </c>
      <c r="G33" s="18">
        <v>4</v>
      </c>
      <c r="H33" s="19">
        <v>93</v>
      </c>
      <c r="I33" s="17">
        <v>69</v>
      </c>
      <c r="J33" s="17">
        <v>10</v>
      </c>
      <c r="K33" s="17">
        <v>1</v>
      </c>
      <c r="L33" s="17">
        <v>15</v>
      </c>
      <c r="M33" s="24">
        <v>17</v>
      </c>
      <c r="N33" s="13">
        <f t="shared" si="0"/>
        <v>338</v>
      </c>
    </row>
    <row r="34" spans="1:14" x14ac:dyDescent="0.35">
      <c r="A34" s="7" t="s">
        <v>58</v>
      </c>
      <c r="B34" s="8" t="s">
        <v>59</v>
      </c>
      <c r="C34" s="17">
        <v>1346</v>
      </c>
      <c r="D34" s="27">
        <f>D3+D4+D5+D6+D7+D8+D9+D16+D19+D26+D27+D28+D29+D30+D31+D32+D33</f>
        <v>1253</v>
      </c>
      <c r="E34" s="17">
        <v>470</v>
      </c>
      <c r="F34" s="17">
        <v>184</v>
      </c>
      <c r="G34" s="32">
        <v>838</v>
      </c>
      <c r="H34" s="19">
        <v>922</v>
      </c>
      <c r="I34" s="17">
        <f>I3+I5+I4+I6+I7+I8+I9+I16+I19+I26+I27+I28+I29+I30+I32+I31+I33</f>
        <v>1309</v>
      </c>
      <c r="J34" s="20">
        <f t="shared" ref="J34" si="18">SUM(J3:J10,J13,J19,J26:J33)</f>
        <v>552</v>
      </c>
      <c r="K34" s="20">
        <f>SUM(K3:K10)+K13+K19+SUM(K26:K33)</f>
        <v>249</v>
      </c>
      <c r="L34" s="17">
        <v>393</v>
      </c>
      <c r="M34" s="25">
        <v>1260</v>
      </c>
      <c r="N34" s="9">
        <f t="shared" si="0"/>
        <v>8776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BPP23</vt:lpstr>
      <vt:lpstr>BPP22</vt:lpstr>
      <vt:lpstr>BIS23</vt:lpstr>
      <vt:lpstr>BIS22</vt:lpstr>
      <vt:lpstr>Broj_dogovori23</vt:lpstr>
      <vt:lpstr>Broj_dogovori22</vt:lpstr>
      <vt:lpstr>Broj_steti23</vt:lpstr>
      <vt:lpstr>Broj_steti22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2023-11-12T08:09:26Z</dcterms:modified>
</cp:coreProperties>
</file>