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firstSheet="1" activeTab="7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10" l="1"/>
  <c r="J35" i="10"/>
  <c r="J22" i="10" s="1"/>
  <c r="J29" i="10"/>
  <c r="J23" i="10"/>
  <c r="J21" i="10"/>
  <c r="J20" i="10"/>
  <c r="J19" i="10"/>
  <c r="J18" i="10" s="1"/>
  <c r="J12" i="10"/>
  <c r="I29" i="10"/>
  <c r="I23" i="10"/>
  <c r="I22" i="10" s="1"/>
  <c r="I12" i="10"/>
  <c r="I5" i="10" s="1"/>
  <c r="I6" i="10"/>
  <c r="J45" i="9"/>
  <c r="J35" i="9"/>
  <c r="J29" i="9"/>
  <c r="J23" i="9"/>
  <c r="J22" i="9"/>
  <c r="J21" i="9"/>
  <c r="J20" i="9"/>
  <c r="J19" i="9"/>
  <c r="J18" i="9" s="1"/>
  <c r="J12" i="9"/>
  <c r="I29" i="9"/>
  <c r="I23" i="9"/>
  <c r="I22" i="9" s="1"/>
  <c r="I4" i="9" s="1"/>
  <c r="I45" i="9" s="1"/>
  <c r="I12" i="9"/>
  <c r="I9" i="9"/>
  <c r="I6" i="9"/>
  <c r="I5" i="9"/>
  <c r="F28" i="4"/>
  <c r="F22" i="4"/>
  <c r="F21" i="4"/>
  <c r="F11" i="4"/>
  <c r="F4" i="4" s="1"/>
  <c r="F3" i="4" s="1"/>
  <c r="F44" i="4" s="1"/>
  <c r="F5" i="4"/>
  <c r="F28" i="2"/>
  <c r="F22" i="2"/>
  <c r="F21" i="2" s="1"/>
  <c r="F11" i="2"/>
  <c r="F4" i="2" s="1"/>
  <c r="F5" i="2"/>
  <c r="J45" i="11"/>
  <c r="J35" i="11"/>
  <c r="J29" i="11"/>
  <c r="J23" i="11"/>
  <c r="J22" i="11"/>
  <c r="J21" i="11"/>
  <c r="J20" i="11"/>
  <c r="J19" i="11"/>
  <c r="J18" i="11"/>
  <c r="J12" i="11"/>
  <c r="I29" i="11"/>
  <c r="I23" i="11"/>
  <c r="I22" i="11" s="1"/>
  <c r="I12" i="11"/>
  <c r="I5" i="11" s="1"/>
  <c r="I4" i="11" s="1"/>
  <c r="I45" i="11" s="1"/>
  <c r="I6" i="11"/>
  <c r="J45" i="5"/>
  <c r="J35" i="5"/>
  <c r="J29" i="5"/>
  <c r="J23" i="5"/>
  <c r="J22" i="5" s="1"/>
  <c r="J21" i="5"/>
  <c r="J20" i="5"/>
  <c r="J19" i="5"/>
  <c r="J18" i="5" s="1"/>
  <c r="J12" i="5"/>
  <c r="I29" i="5"/>
  <c r="I23" i="5"/>
  <c r="I22" i="5" s="1"/>
  <c r="I12" i="5"/>
  <c r="I5" i="5" s="1"/>
  <c r="I4" i="5" s="1"/>
  <c r="I45" i="5" s="1"/>
  <c r="I6" i="5"/>
  <c r="F28" i="3"/>
  <c r="F22" i="3"/>
  <c r="F21" i="3"/>
  <c r="F11" i="3"/>
  <c r="F4" i="3" s="1"/>
  <c r="F3" i="3" s="1"/>
  <c r="F44" i="3" s="1"/>
  <c r="F5" i="3"/>
  <c r="F28" i="1"/>
  <c r="F22" i="1"/>
  <c r="F21" i="1" s="1"/>
  <c r="F11" i="1"/>
  <c r="F4" i="1" s="1"/>
  <c r="F3" i="1" s="1"/>
  <c r="F44" i="1" s="1"/>
  <c r="F5" i="1"/>
  <c r="I4" i="10" l="1"/>
  <c r="I45" i="10" s="1"/>
  <c r="F3" i="2"/>
  <c r="F44" i="2" s="1"/>
  <c r="D45" i="10" l="1"/>
  <c r="D18" i="10"/>
  <c r="D5" i="10" s="1"/>
  <c r="D4" i="10" s="1"/>
  <c r="C29" i="10"/>
  <c r="C23" i="10"/>
  <c r="C22" i="10" s="1"/>
  <c r="C12" i="10"/>
  <c r="C6" i="10"/>
  <c r="C5" i="10" s="1"/>
  <c r="D45" i="9"/>
  <c r="D18" i="9"/>
  <c r="D5" i="9" s="1"/>
  <c r="D4" i="9" s="1"/>
  <c r="C29" i="9"/>
  <c r="C23" i="9"/>
  <c r="C22" i="9" s="1"/>
  <c r="C12" i="9"/>
  <c r="C6" i="9"/>
  <c r="C5" i="9" s="1"/>
  <c r="C4" i="9" s="1"/>
  <c r="C45" i="9" s="1"/>
  <c r="C22" i="4"/>
  <c r="C21" i="4" s="1"/>
  <c r="C17" i="4"/>
  <c r="C5" i="4"/>
  <c r="C4" i="4" s="1"/>
  <c r="C3" i="4" s="1"/>
  <c r="C44" i="4" s="1"/>
  <c r="C28" i="2"/>
  <c r="C22" i="2"/>
  <c r="C21" i="2" s="1"/>
  <c r="C11" i="2"/>
  <c r="C5" i="2"/>
  <c r="C44" i="2" s="1"/>
  <c r="D45" i="11"/>
  <c r="D35" i="11"/>
  <c r="D29" i="11"/>
  <c r="D23" i="11"/>
  <c r="D22" i="11" s="1"/>
  <c r="D18" i="11"/>
  <c r="D12" i="11"/>
  <c r="D6" i="11"/>
  <c r="D5" i="11" s="1"/>
  <c r="D4" i="11" s="1"/>
  <c r="C35" i="11"/>
  <c r="C22" i="11" s="1"/>
  <c r="C29" i="11"/>
  <c r="C23" i="11"/>
  <c r="C18" i="11"/>
  <c r="C12" i="11"/>
  <c r="C6" i="11"/>
  <c r="C45" i="11" s="1"/>
  <c r="D45" i="5"/>
  <c r="D35" i="5"/>
  <c r="D29" i="5"/>
  <c r="D23" i="5"/>
  <c r="D22" i="5" s="1"/>
  <c r="D18" i="5"/>
  <c r="D5" i="5" s="1"/>
  <c r="D4" i="5" s="1"/>
  <c r="D12" i="5"/>
  <c r="D6" i="5"/>
  <c r="C35" i="5"/>
  <c r="C29" i="5"/>
  <c r="C23" i="5"/>
  <c r="C22" i="5" s="1"/>
  <c r="C18" i="5"/>
  <c r="C12" i="5"/>
  <c r="C6" i="5"/>
  <c r="C45" i="5" s="1"/>
  <c r="C34" i="3"/>
  <c r="C22" i="3"/>
  <c r="C21" i="3" s="1"/>
  <c r="C17" i="3"/>
  <c r="C5" i="3"/>
  <c r="C4" i="3" s="1"/>
  <c r="C34" i="1"/>
  <c r="C21" i="1" s="1"/>
  <c r="C3" i="1" s="1"/>
  <c r="C44" i="1" s="1"/>
  <c r="C28" i="1"/>
  <c r="C22" i="1"/>
  <c r="C17" i="1"/>
  <c r="C11" i="1"/>
  <c r="C5" i="1"/>
  <c r="C4" i="1"/>
  <c r="C4" i="10" l="1"/>
  <c r="C45" i="10" s="1"/>
  <c r="C4" i="2"/>
  <c r="C3" i="2" s="1"/>
  <c r="C5" i="11"/>
  <c r="C4" i="11" s="1"/>
  <c r="C5" i="5"/>
  <c r="C4" i="5" s="1"/>
  <c r="C3" i="3"/>
  <c r="C44" i="3" s="1"/>
  <c r="H35" i="10" l="1"/>
  <c r="H29" i="10"/>
  <c r="H23" i="10"/>
  <c r="H22" i="10"/>
  <c r="H18" i="10"/>
  <c r="H12" i="10"/>
  <c r="H6" i="10"/>
  <c r="H5" i="10"/>
  <c r="H4" i="10" s="1"/>
  <c r="H45" i="10" s="1"/>
  <c r="G35" i="10"/>
  <c r="G29" i="10"/>
  <c r="G23" i="10"/>
  <c r="G22" i="10"/>
  <c r="G18" i="10"/>
  <c r="G12" i="10"/>
  <c r="G6" i="10"/>
  <c r="G5" i="10"/>
  <c r="G4" i="10" s="1"/>
  <c r="G45" i="10" s="1"/>
  <c r="H35" i="9"/>
  <c r="H29" i="9"/>
  <c r="H23" i="9"/>
  <c r="H22" i="9"/>
  <c r="H18" i="9"/>
  <c r="H12" i="9"/>
  <c r="H6" i="9"/>
  <c r="H5" i="9"/>
  <c r="H4" i="9" s="1"/>
  <c r="H45" i="9" s="1"/>
  <c r="G35" i="9"/>
  <c r="G22" i="9" s="1"/>
  <c r="G29" i="9"/>
  <c r="G23" i="9"/>
  <c r="G18" i="9"/>
  <c r="G12" i="9"/>
  <c r="G6" i="9"/>
  <c r="G5" i="9" s="1"/>
  <c r="G4" i="9" s="1"/>
  <c r="G45" i="9" s="1"/>
  <c r="E34" i="4"/>
  <c r="E22" i="4"/>
  <c r="E21" i="4"/>
  <c r="E17" i="4"/>
  <c r="E5" i="4"/>
  <c r="E4" i="4"/>
  <c r="E3" i="4"/>
  <c r="E44" i="4" s="1"/>
  <c r="E34" i="2"/>
  <c r="E28" i="2"/>
  <c r="E22" i="2"/>
  <c r="E21" i="2"/>
  <c r="E17" i="2"/>
  <c r="E11" i="2"/>
  <c r="E5" i="2"/>
  <c r="E4" i="2"/>
  <c r="E3" i="2" s="1"/>
  <c r="E44" i="2" s="1"/>
  <c r="H35" i="11" l="1"/>
  <c r="H29" i="11"/>
  <c r="H23" i="11"/>
  <c r="H22" i="11"/>
  <c r="H18" i="11"/>
  <c r="H12" i="11"/>
  <c r="H6" i="11"/>
  <c r="H5" i="11"/>
  <c r="H4" i="11" s="1"/>
  <c r="H45" i="11" s="1"/>
  <c r="G35" i="11"/>
  <c r="G29" i="11"/>
  <c r="G22" i="11" s="1"/>
  <c r="G23" i="11"/>
  <c r="G18" i="11"/>
  <c r="G12" i="11"/>
  <c r="G6" i="11"/>
  <c r="G5" i="11" s="1"/>
  <c r="H35" i="5"/>
  <c r="H22" i="5" s="1"/>
  <c r="H29" i="5"/>
  <c r="H23" i="5"/>
  <c r="H18" i="5"/>
  <c r="H5" i="5" s="1"/>
  <c r="H4" i="5" s="1"/>
  <c r="H45" i="5" s="1"/>
  <c r="H12" i="5"/>
  <c r="H6" i="5"/>
  <c r="G35" i="5"/>
  <c r="G29" i="5"/>
  <c r="G23" i="5"/>
  <c r="G22" i="5"/>
  <c r="G18" i="5"/>
  <c r="G12" i="5"/>
  <c r="G6" i="5"/>
  <c r="G5" i="5"/>
  <c r="G4" i="5" s="1"/>
  <c r="G45" i="5" s="1"/>
  <c r="E34" i="3"/>
  <c r="E24" i="3"/>
  <c r="E22" i="3" s="1"/>
  <c r="E21" i="3" s="1"/>
  <c r="E17" i="3"/>
  <c r="E5" i="3"/>
  <c r="E4" i="3"/>
  <c r="E34" i="1"/>
  <c r="E28" i="1"/>
  <c r="E22" i="1"/>
  <c r="E21" i="1"/>
  <c r="E17" i="1"/>
  <c r="E11" i="1"/>
  <c r="E5" i="1"/>
  <c r="E4" i="1"/>
  <c r="E3" i="1" s="1"/>
  <c r="E44" i="1" s="1"/>
  <c r="G4" i="11" l="1"/>
  <c r="G45" i="11" s="1"/>
  <c r="E3" i="3"/>
  <c r="E44" i="3" s="1"/>
  <c r="M45" i="5" l="1"/>
  <c r="N45" i="11"/>
  <c r="N45" i="10"/>
  <c r="N38" i="10"/>
  <c r="N35" i="10"/>
  <c r="N29" i="10"/>
  <c r="N18" i="10"/>
  <c r="N14" i="10"/>
  <c r="N12" i="10"/>
  <c r="N45" i="9"/>
  <c r="N38" i="9"/>
  <c r="N35" i="9"/>
  <c r="N18" i="9"/>
  <c r="N14" i="9"/>
  <c r="N12" i="9"/>
  <c r="N43" i="11"/>
  <c r="N35" i="11"/>
  <c r="N29" i="11"/>
  <c r="N18" i="11"/>
  <c r="N12" i="11"/>
  <c r="N11" i="11"/>
  <c r="M12" i="11"/>
  <c r="N40" i="5"/>
  <c r="N45" i="5"/>
  <c r="N38" i="5"/>
  <c r="N35" i="5"/>
  <c r="N32" i="5"/>
  <c r="N29" i="5"/>
  <c r="N24" i="5"/>
  <c r="N18" i="5"/>
  <c r="N16" i="5"/>
  <c r="N14" i="5"/>
  <c r="N12" i="5"/>
  <c r="N7" i="5"/>
  <c r="N44" i="11"/>
  <c r="M44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M35" i="11"/>
  <c r="N34" i="11"/>
  <c r="M34" i="11"/>
  <c r="N33" i="11"/>
  <c r="M33" i="11"/>
  <c r="N32" i="11"/>
  <c r="M32" i="11"/>
  <c r="N31" i="11"/>
  <c r="M31" i="11"/>
  <c r="N30" i="11"/>
  <c r="M30" i="11"/>
  <c r="M29" i="11"/>
  <c r="N28" i="11"/>
  <c r="M28" i="11"/>
  <c r="N27" i="11"/>
  <c r="M27" i="11"/>
  <c r="N26" i="11"/>
  <c r="M26" i="11"/>
  <c r="N25" i="11"/>
  <c r="M25" i="11"/>
  <c r="N24" i="11"/>
  <c r="M24" i="11"/>
  <c r="M23" i="11"/>
  <c r="M22" i="11"/>
  <c r="N21" i="11"/>
  <c r="M21" i="11"/>
  <c r="N20" i="11"/>
  <c r="M20" i="11"/>
  <c r="N19" i="11"/>
  <c r="M19" i="11"/>
  <c r="M18" i="11"/>
  <c r="N17" i="11"/>
  <c r="M17" i="11"/>
  <c r="N16" i="11"/>
  <c r="M16" i="11"/>
  <c r="N15" i="11"/>
  <c r="M15" i="11"/>
  <c r="N14" i="11"/>
  <c r="M14" i="11"/>
  <c r="N13" i="11"/>
  <c r="M13" i="11"/>
  <c r="M11" i="11"/>
  <c r="N10" i="11"/>
  <c r="M10" i="11"/>
  <c r="N9" i="11"/>
  <c r="M9" i="11"/>
  <c r="N8" i="11"/>
  <c r="M8" i="11"/>
  <c r="N7" i="11"/>
  <c r="M7" i="11"/>
  <c r="N6" i="11"/>
  <c r="M6" i="11"/>
  <c r="N5" i="11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M38" i="10"/>
  <c r="N37" i="10"/>
  <c r="M37" i="10"/>
  <c r="N36" i="10"/>
  <c r="M36" i="10"/>
  <c r="M35" i="10"/>
  <c r="N34" i="10"/>
  <c r="M34" i="10"/>
  <c r="N33" i="10"/>
  <c r="M33" i="10"/>
  <c r="N32" i="10"/>
  <c r="M32" i="10"/>
  <c r="N31" i="10"/>
  <c r="M31" i="10"/>
  <c r="M30" i="10"/>
  <c r="M29" i="10"/>
  <c r="N28" i="10"/>
  <c r="M28" i="10"/>
  <c r="N27" i="10"/>
  <c r="M27" i="10"/>
  <c r="N26" i="10"/>
  <c r="M26" i="10"/>
  <c r="N25" i="10"/>
  <c r="M25" i="10"/>
  <c r="N24" i="10"/>
  <c r="M24" i="10"/>
  <c r="M23" i="10"/>
  <c r="M22" i="10"/>
  <c r="N21" i="10"/>
  <c r="M21" i="10"/>
  <c r="N20" i="10"/>
  <c r="M20" i="10"/>
  <c r="N19" i="10"/>
  <c r="M19" i="10"/>
  <c r="M18" i="10"/>
  <c r="N17" i="10"/>
  <c r="M17" i="10"/>
  <c r="N16" i="10"/>
  <c r="M16" i="10"/>
  <c r="N15" i="10"/>
  <c r="M15" i="10"/>
  <c r="M14" i="10"/>
  <c r="N13" i="10"/>
  <c r="M13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M38" i="9"/>
  <c r="N37" i="9"/>
  <c r="M37" i="9"/>
  <c r="N36" i="9"/>
  <c r="M36" i="9"/>
  <c r="M35" i="9"/>
  <c r="N34" i="9"/>
  <c r="M34" i="9"/>
  <c r="N33" i="9"/>
  <c r="M33" i="9"/>
  <c r="N32" i="9"/>
  <c r="M32" i="9"/>
  <c r="N31" i="9"/>
  <c r="M31" i="9"/>
  <c r="M30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M22" i="9"/>
  <c r="N21" i="9"/>
  <c r="M21" i="9"/>
  <c r="N20" i="9"/>
  <c r="M20" i="9"/>
  <c r="N19" i="9"/>
  <c r="M19" i="9"/>
  <c r="M18" i="9"/>
  <c r="N17" i="9"/>
  <c r="M17" i="9"/>
  <c r="N16" i="9"/>
  <c r="M16" i="9"/>
  <c r="N15" i="9"/>
  <c r="M15" i="9"/>
  <c r="M14" i="9"/>
  <c r="N13" i="9"/>
  <c r="M13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M8" i="5"/>
  <c r="N8" i="5"/>
  <c r="M9" i="5"/>
  <c r="N9" i="5"/>
  <c r="M10" i="5"/>
  <c r="N10" i="5"/>
  <c r="M11" i="5"/>
  <c r="N11" i="5"/>
  <c r="M12" i="5"/>
  <c r="M13" i="5"/>
  <c r="N13" i="5"/>
  <c r="M14" i="5"/>
  <c r="M15" i="5"/>
  <c r="N15" i="5"/>
  <c r="M16" i="5"/>
  <c r="M17" i="5"/>
  <c r="N17" i="5"/>
  <c r="M18" i="5"/>
  <c r="M19" i="5"/>
  <c r="N19" i="5"/>
  <c r="M20" i="5"/>
  <c r="N20" i="5"/>
  <c r="M21" i="5"/>
  <c r="N21" i="5"/>
  <c r="M23" i="5"/>
  <c r="M24" i="5"/>
  <c r="M25" i="5"/>
  <c r="N25" i="5"/>
  <c r="M26" i="5"/>
  <c r="N26" i="5"/>
  <c r="M27" i="5"/>
  <c r="N27" i="5"/>
  <c r="M28" i="5"/>
  <c r="N28" i="5"/>
  <c r="M29" i="5"/>
  <c r="M30" i="5"/>
  <c r="M31" i="5"/>
  <c r="N31" i="5"/>
  <c r="M32" i="5"/>
  <c r="M33" i="5"/>
  <c r="N33" i="5"/>
  <c r="M34" i="5"/>
  <c r="N34" i="5"/>
  <c r="M35" i="5"/>
  <c r="M36" i="5"/>
  <c r="N36" i="5"/>
  <c r="M37" i="5"/>
  <c r="N37" i="5"/>
  <c r="M38" i="5"/>
  <c r="M39" i="5"/>
  <c r="N39" i="5"/>
  <c r="M40" i="5"/>
  <c r="M41" i="5"/>
  <c r="N41" i="5"/>
  <c r="M42" i="5"/>
  <c r="N42" i="5"/>
  <c r="M43" i="5"/>
  <c r="N43" i="5"/>
  <c r="M44" i="5"/>
  <c r="N44" i="5"/>
  <c r="N4" i="5"/>
  <c r="N4" i="11" l="1"/>
  <c r="M22" i="5"/>
  <c r="N22" i="10"/>
  <c r="N23" i="10"/>
  <c r="N30" i="10"/>
  <c r="N22" i="9"/>
  <c r="N29" i="9"/>
  <c r="N30" i="9"/>
  <c r="N23" i="11"/>
  <c r="N22" i="11"/>
  <c r="N30" i="5"/>
  <c r="M4" i="5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M5" i="11" l="1"/>
  <c r="N23" i="5"/>
  <c r="N22" i="5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  <c r="M4" i="11" l="1"/>
  <c r="M45" i="11"/>
</calcChain>
</file>

<file path=xl/sharedStrings.xml><?xml version="1.0" encoding="utf-8"?>
<sst xmlns="http://schemas.openxmlformats.org/spreadsheetml/2006/main" count="912" uniqueCount="129">
  <si>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</si>
  <si>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</si>
  <si>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</si>
  <si>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</si>
  <si>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</si>
  <si>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</si>
  <si>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</si>
  <si>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</si>
  <si>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</si>
  <si>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</si>
  <si>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</si>
  <si>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</si>
  <si>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</si>
  <si>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</si>
  <si>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</si>
  <si>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</si>
  <si>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</si>
  <si>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</si>
  <si>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</si>
  <si>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</si>
  <si>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</si>
  <si>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</si>
  <si>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</si>
  <si>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</si>
  <si>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</si>
  <si>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</si>
  <si>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</si>
  <si>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</si>
  <si>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</si>
  <si>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</si>
  <si>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</si>
  <si>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</si>
  <si>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</si>
  <si>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</si>
  <si>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</si>
  <si>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</si>
  <si>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</si>
  <si>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</si>
  <si>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</si>
  <si>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</si>
  <si>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</si>
  <si>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</si>
  <si>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</si>
  <si>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</si>
  <si>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</si>
  <si>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</si>
  <si>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</si>
  <si>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</si>
  <si>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</si>
  <si>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</si>
  <si>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</si>
  <si>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</si>
  <si>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</si>
  <si>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</si>
  <si>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</si>
  <si>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</si>
  <si>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</si>
  <si>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</si>
  <si>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</si>
  <si>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</si>
  <si>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</si>
  <si>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</si>
  <si>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</si>
  <si>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</si>
  <si>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</si>
  <si>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</si>
  <si>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</si>
  <si>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</si>
  <si>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</si>
  <si>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</si>
  <si>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</si>
  <si>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</si>
  <si>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</si>
  <si>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</si>
  <si>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</si>
  <si>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</si>
  <si>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</si>
  <si>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</si>
  <si>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</si>
  <si>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</si>
  <si>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</si>
  <si>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</si>
  <si>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</si>
  <si>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</si>
  <si>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</si>
  <si>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</si>
  <si>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 xml:space="preserve">Бруто полисирана премија, во илјади денари, на друштвата за осигурување на живот, за периодот 1.10.2023 - 31.10.2023 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</si>
  <si>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</si>
  <si>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</si>
  <si>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</si>
  <si>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</si>
  <si>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</si>
  <si>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</si>
  <si>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</si>
  <si>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</si>
  <si>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</si>
  <si>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</si>
  <si>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</si>
  <si>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</si>
  <si>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</si>
  <si>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</si>
  <si>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</si>
  <si>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</si>
  <si>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</si>
  <si>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</si>
  <si>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</si>
  <si>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</si>
  <si>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</si>
  <si>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</si>
  <si>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</si>
  <si>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</si>
  <si>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</si>
  <si>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</si>
  <si>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</si>
  <si>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</si>
  <si>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</si>
  <si>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</si>
  <si>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</si>
  <si>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Totali jetë</t>
  </si>
  <si>
    <t>Primi i shkruar bruto, në mijëra denarë, të shoqërive të sigurimeve jetë, për periudhën  1.10.2022 - 31.10.2022</t>
  </si>
  <si>
    <t xml:space="preserve">Primi i shkruar bruto, në mijëra denarë, të shoqërive të sigurimeve jetë, për periudhën 1.10.2023 - 31.10.2023 </t>
  </si>
  <si>
    <t>Numri i kontratave të lidhura të shoqërive të jetës, për periudhën 1.10.2022 - 31.10.2022</t>
  </si>
  <si>
    <t xml:space="preserve">Numri i dëmeve të paguara  për shoqëritë e sigurimeve jetë, për periudhën 1.10.2023 - 31.10.2023 </t>
  </si>
  <si>
    <t>Viner jetë</t>
  </si>
  <si>
    <t xml:space="preserve">shuma individuale </t>
  </si>
  <si>
    <t>anuitet</t>
  </si>
  <si>
    <t>Dëme të paguara bruto, në mijëra denarë,  për shoqëritë e sigurimeve jetë, për periudhën1.10.2022 - 31.10.2022</t>
  </si>
  <si>
    <t>Dëme të paguara bruto, në mijëra denarë,  për shoqëritë e sigurimeve jetë, për periudhën 1.10.2023 - 31.10.2023</t>
  </si>
  <si>
    <t>Numri i dëmeve të paguara  për shoqëritë e sigurimeve jetë, për periudhën   1.10.2022 - 31.10.2022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</si>
</sst>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"/>
    <numFmt numFmtId="165" formatCode="_(* #,##0_);_(* \(#,##0\);_(* &quot;-&quot;??_);_(@_)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8"/>
      <name val="MS Sans Serif"/>
    </font>
    <font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9" fontId="5" fillId="0" borderId="0"/>
    <xf numFmtId="49" fontId="5" fillId="0" borderId="0"/>
    <xf numFmtId="164" fontId="5" fillId="0" borderId="0"/>
    <xf numFmtId="49" fontId="5" fillId="0" borderId="0"/>
    <xf numFmtId="49" fontId="5" fillId="0" borderId="0"/>
    <xf numFmtId="0" fontId="5" fillId="0" borderId="0"/>
    <xf numFmtId="43" fontId="6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0" fontId="0" fillId="0" borderId="11" xfId="0" applyBorder="1"/>
    <xf numFmtId="3" fontId="1" fillId="3" borderId="12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4" borderId="13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165" fontId="1" fillId="3" borderId="1" xfId="7" applyNumberFormat="1" applyFont="1" applyFill="1" applyBorder="1" applyAlignment="1">
      <alignment vertical="center" wrapText="1"/>
    </xf>
    <xf numFmtId="165" fontId="1" fillId="6" borderId="1" xfId="7" applyNumberFormat="1" applyFont="1" applyFill="1" applyBorder="1" applyAlignment="1">
      <alignment vertical="center" wrapText="1"/>
    </xf>
    <xf numFmtId="165" fontId="1" fillId="4" borderId="1" xfId="7" applyNumberFormat="1" applyFont="1" applyFill="1" applyBorder="1" applyAlignment="1">
      <alignment vertical="center" wrapText="1"/>
    </xf>
    <xf numFmtId="165" fontId="1" fillId="0" borderId="1" xfId="7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5" fontId="1" fillId="0" borderId="0" xfId="7" applyNumberFormat="1" applyFont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165" fontId="6" fillId="6" borderId="0" xfId="7" applyNumberFormat="1" applyFont="1" applyFill="1"/>
    <xf numFmtId="3" fontId="1" fillId="7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5" fontId="6" fillId="0" borderId="10" xfId="7" applyNumberFormat="1" applyFont="1" applyBorder="1"/>
    <xf numFmtId="3" fontId="7" fillId="0" borderId="15" xfId="0" applyNumberFormat="1" applyFont="1" applyBorder="1" applyAlignment="1">
      <alignment horizontal="right"/>
    </xf>
    <xf numFmtId="165" fontId="6" fillId="0" borderId="0" xfId="7" applyNumberFormat="1" applyFont="1"/>
    <xf numFmtId="3" fontId="8" fillId="0" borderId="15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8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8">
    <cellStyle name="aqt13" xfId="5"/>
    <cellStyle name="aqt21" xfId="6"/>
    <cellStyle name="aqt32" xfId="4"/>
    <cellStyle name="aqt33" xfId="1"/>
    <cellStyle name="aqt34" xfId="2"/>
    <cellStyle name="aqt8" xfId="3"/>
    <cellStyle name="Comma" xfId="7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topLeftCell="A10"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86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49">
        <f t="shared" ref="C3" si="0">C4+C21</f>
        <v>14570</v>
      </c>
      <c r="D3" s="32">
        <v>2422</v>
      </c>
      <c r="E3" s="32">
        <f t="shared" ref="E3" si="1">E4+E21</f>
        <v>1999</v>
      </c>
      <c r="F3" s="28">
        <f>SUM(F4,F21,F28)</f>
        <v>5981</v>
      </c>
      <c r="G3" s="35">
        <v>22857.3</v>
      </c>
      <c r="H3" s="20">
        <f>SUM(C3:G3)</f>
        <v>47829.3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49">
        <f>C5+C11</f>
        <v>3273</v>
      </c>
      <c r="D4" s="32">
        <v>2357</v>
      </c>
      <c r="E4" s="32">
        <f t="shared" ref="E4" si="2">SUM(E5,E17,E11)</f>
        <v>426</v>
      </c>
      <c r="F4" s="28">
        <f>SUM(F11,F5)</f>
        <v>431</v>
      </c>
      <c r="G4" s="35">
        <v>5967.4500000000007</v>
      </c>
      <c r="H4" s="20">
        <f t="shared" ref="H4:H44" si="3">SUM(C4:G4)</f>
        <v>12454.45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49">
        <f t="shared" ref="C5" si="4">SUM(C6:C10)</f>
        <v>3200</v>
      </c>
      <c r="D5" s="32">
        <v>2057</v>
      </c>
      <c r="E5" s="32">
        <f t="shared" ref="E5" si="5">SUM(E6:E10)</f>
        <v>378</v>
      </c>
      <c r="F5" s="28">
        <f>SUM(F6:F10)</f>
        <v>397</v>
      </c>
      <c r="G5" s="35">
        <v>5904.7900000000009</v>
      </c>
      <c r="H5" s="22">
        <f t="shared" si="3"/>
        <v>11936.79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15" t="s">
        <v>7</v>
      </c>
      <c r="B6" s="16" t="s">
        <v>8</v>
      </c>
      <c r="C6" s="52">
        <v>3053</v>
      </c>
      <c r="D6" s="12">
        <v>226</v>
      </c>
      <c r="E6" s="12">
        <v>209</v>
      </c>
      <c r="F6" s="12">
        <v>261</v>
      </c>
      <c r="G6" s="62">
        <v>5553.1200000000008</v>
      </c>
      <c r="H6" s="22">
        <f t="shared" si="3"/>
        <v>9302.1200000000008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46">
        <v>0</v>
      </c>
      <c r="D7" s="12">
        <v>97</v>
      </c>
      <c r="E7" s="12"/>
      <c r="F7" s="29">
        <v>0</v>
      </c>
      <c r="G7" s="62"/>
      <c r="H7" s="22">
        <f t="shared" si="3"/>
        <v>97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46">
        <v>147</v>
      </c>
      <c r="D8" s="12">
        <v>838</v>
      </c>
      <c r="E8" s="12"/>
      <c r="F8" s="12">
        <v>92</v>
      </c>
      <c r="G8" s="62">
        <v>351.67</v>
      </c>
      <c r="H8" s="22">
        <f t="shared" si="3"/>
        <v>1428.67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46">
        <v>0</v>
      </c>
      <c r="D9" s="12">
        <v>896</v>
      </c>
      <c r="E9" s="12">
        <v>169</v>
      </c>
      <c r="F9" s="12">
        <v>44</v>
      </c>
      <c r="G9" s="36"/>
      <c r="H9" s="22">
        <f t="shared" si="3"/>
        <v>1109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5">
      <c r="A10" s="15" t="s">
        <v>15</v>
      </c>
      <c r="B10" s="16" t="s">
        <v>16</v>
      </c>
      <c r="C10" s="52">
        <v>0</v>
      </c>
      <c r="D10" s="12">
        <v>0</v>
      </c>
      <c r="E10" s="12"/>
      <c r="F10" s="29">
        <v>0</v>
      </c>
      <c r="G10" s="36"/>
      <c r="H10" s="22">
        <f t="shared" si="3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31">
        <f t="shared" ref="C11" si="6">SUM(C12:C16)</f>
        <v>73</v>
      </c>
      <c r="D11" s="32">
        <v>300</v>
      </c>
      <c r="E11" s="34">
        <f t="shared" ref="E11" si="7">SUM(E12:E16)</f>
        <v>48</v>
      </c>
      <c r="F11" s="30">
        <f>SUM(F16,F13)</f>
        <v>34</v>
      </c>
      <c r="G11" s="35">
        <v>62.66</v>
      </c>
      <c r="H11" s="22">
        <f t="shared" si="3"/>
        <v>517.66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46">
        <v>20</v>
      </c>
      <c r="D12" s="12">
        <v>111</v>
      </c>
      <c r="E12" s="12">
        <v>7</v>
      </c>
      <c r="F12" s="29"/>
      <c r="G12" s="62">
        <v>4.29</v>
      </c>
      <c r="H12" s="22">
        <f t="shared" si="3"/>
        <v>142.29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46">
        <v>17</v>
      </c>
      <c r="D13" s="12">
        <v>173</v>
      </c>
      <c r="E13" s="12">
        <v>28</v>
      </c>
      <c r="F13" s="12">
        <v>10</v>
      </c>
      <c r="G13" s="62">
        <v>44.3</v>
      </c>
      <c r="H13" s="22">
        <f t="shared" si="3"/>
        <v>272.3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46">
        <v>0</v>
      </c>
      <c r="D14" s="12">
        <v>0</v>
      </c>
      <c r="E14" s="12"/>
      <c r="F14" s="29">
        <v>0</v>
      </c>
      <c r="G14" s="63"/>
      <c r="H14" s="22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46">
        <v>0</v>
      </c>
      <c r="D15" s="12">
        <v>0</v>
      </c>
      <c r="E15" s="12"/>
      <c r="F15" s="29">
        <v>0</v>
      </c>
      <c r="G15" s="63"/>
      <c r="H15" s="22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46">
        <v>36</v>
      </c>
      <c r="D16" s="12">
        <v>16</v>
      </c>
      <c r="E16" s="12">
        <v>13</v>
      </c>
      <c r="F16" s="12">
        <v>24</v>
      </c>
      <c r="G16" s="62">
        <v>14.07</v>
      </c>
      <c r="H16" s="22">
        <f t="shared" si="3"/>
        <v>103.07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31">
        <f t="shared" ref="C17" si="8">SUM(C18:C20)</f>
        <v>0</v>
      </c>
      <c r="D17" s="32">
        <v>0</v>
      </c>
      <c r="E17" s="32">
        <f t="shared" ref="E17" si="9">SUM(E18:E20)</f>
        <v>0</v>
      </c>
      <c r="F17" s="30">
        <v>0</v>
      </c>
      <c r="G17" s="35"/>
      <c r="H17" s="22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46">
        <v>0</v>
      </c>
      <c r="D18" s="12">
        <v>0</v>
      </c>
      <c r="E18" s="12"/>
      <c r="F18" s="29">
        <v>0</v>
      </c>
      <c r="G18" s="36"/>
      <c r="H18" s="22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46"/>
      <c r="D19" s="12">
        <v>0</v>
      </c>
      <c r="E19" s="12"/>
      <c r="F19" s="29">
        <v>0</v>
      </c>
      <c r="G19" s="36"/>
      <c r="H19" s="22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46"/>
      <c r="D20" s="12">
        <v>0</v>
      </c>
      <c r="E20" s="12"/>
      <c r="F20" s="29">
        <v>0</v>
      </c>
      <c r="G20" s="36"/>
      <c r="H20" s="22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32">
        <f>C22+C28+C34</f>
        <v>11297</v>
      </c>
      <c r="D21" s="32">
        <v>65</v>
      </c>
      <c r="E21" s="32">
        <f t="shared" ref="E21" si="10">SUM(E22,E28,E34)</f>
        <v>1573</v>
      </c>
      <c r="F21" s="31">
        <f>SUM(F22,F34)</f>
        <v>5232</v>
      </c>
      <c r="G21" s="35">
        <v>16889.849999999999</v>
      </c>
      <c r="H21" s="20">
        <f t="shared" si="3"/>
        <v>35056.85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32">
        <f>SUM(C23:C27)</f>
        <v>10165</v>
      </c>
      <c r="D22" s="32">
        <v>65</v>
      </c>
      <c r="E22" s="32">
        <f t="shared" ref="E22:F22" si="11">SUM(E23:E27)</f>
        <v>1573</v>
      </c>
      <c r="F22" s="31">
        <f t="shared" si="11"/>
        <v>5232</v>
      </c>
      <c r="G22" s="35">
        <v>16889.849999999999</v>
      </c>
      <c r="H22" s="22">
        <f t="shared" si="3"/>
        <v>33924.85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48">
        <v>0</v>
      </c>
      <c r="D23" s="12">
        <v>0</v>
      </c>
      <c r="E23" s="12"/>
      <c r="F23" s="29">
        <v>0</v>
      </c>
      <c r="G23" s="36"/>
      <c r="H23" s="22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48">
        <v>10165</v>
      </c>
      <c r="D24" s="12">
        <v>65</v>
      </c>
      <c r="E24" s="12">
        <v>1573</v>
      </c>
      <c r="F24" s="12">
        <v>5232</v>
      </c>
      <c r="G24" s="36">
        <v>16889.849999999999</v>
      </c>
      <c r="H24" s="22">
        <f t="shared" si="3"/>
        <v>33924.85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48">
        <v>0</v>
      </c>
      <c r="D25" s="12">
        <v>0</v>
      </c>
      <c r="E25" s="12"/>
      <c r="F25" s="29">
        <v>0</v>
      </c>
      <c r="G25" s="36"/>
      <c r="H25" s="22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48">
        <v>0</v>
      </c>
      <c r="D26" s="12">
        <v>0</v>
      </c>
      <c r="E26" s="12"/>
      <c r="F26" s="29">
        <v>0</v>
      </c>
      <c r="G26" s="36"/>
      <c r="H26" s="22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48">
        <v>0</v>
      </c>
      <c r="D27" s="12">
        <v>0</v>
      </c>
      <c r="E27" s="12"/>
      <c r="F27" s="29">
        <v>0</v>
      </c>
      <c r="G27" s="36"/>
      <c r="H27" s="22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32">
        <f t="shared" ref="C28" si="12">SUM(C29:C33)</f>
        <v>1132</v>
      </c>
      <c r="D28" s="32">
        <v>0</v>
      </c>
      <c r="E28" s="32">
        <f>SUM(E29:E33)</f>
        <v>0</v>
      </c>
      <c r="F28" s="31">
        <f>SUM(F29:F33)</f>
        <v>318</v>
      </c>
      <c r="G28" s="35">
        <v>0</v>
      </c>
      <c r="H28" s="22">
        <f t="shared" si="3"/>
        <v>1450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46">
        <v>82</v>
      </c>
      <c r="D29" s="12">
        <v>0</v>
      </c>
      <c r="E29" s="12"/>
      <c r="F29" s="12">
        <v>0</v>
      </c>
      <c r="G29" s="36"/>
      <c r="H29" s="22">
        <f t="shared" si="3"/>
        <v>82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46">
        <v>925</v>
      </c>
      <c r="D30" s="12">
        <v>0</v>
      </c>
      <c r="E30" s="12"/>
      <c r="F30" s="12">
        <v>288</v>
      </c>
      <c r="G30" s="36"/>
      <c r="H30" s="22">
        <f t="shared" si="3"/>
        <v>1213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46">
        <v>0</v>
      </c>
      <c r="D31" s="12">
        <v>0</v>
      </c>
      <c r="E31" s="12"/>
      <c r="F31" s="29">
        <v>0</v>
      </c>
      <c r="G31" s="36"/>
      <c r="H31" s="22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46">
        <v>0</v>
      </c>
      <c r="D32" s="12">
        <v>0</v>
      </c>
      <c r="E32" s="12"/>
      <c r="F32" s="29">
        <v>0</v>
      </c>
      <c r="G32" s="36"/>
      <c r="H32" s="22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46">
        <v>125</v>
      </c>
      <c r="D33" s="12">
        <v>0</v>
      </c>
      <c r="E33" s="12"/>
      <c r="F33" s="12">
        <v>30</v>
      </c>
      <c r="G33" s="36"/>
      <c r="H33" s="22">
        <f t="shared" si="3"/>
        <v>155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32">
        <f t="shared" ref="C34" si="13">SUM(C35:C37)</f>
        <v>0</v>
      </c>
      <c r="D34" s="32">
        <v>0</v>
      </c>
      <c r="E34" s="32">
        <f t="shared" ref="E34" si="14">SUM(E35:E37)</f>
        <v>0</v>
      </c>
      <c r="F34" s="30">
        <v>0</v>
      </c>
      <c r="G34" s="35"/>
      <c r="H34" s="22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48">
        <v>0</v>
      </c>
      <c r="D35" s="12">
        <v>0</v>
      </c>
      <c r="E35" s="12"/>
      <c r="F35" s="29">
        <v>0</v>
      </c>
      <c r="G35" s="36"/>
      <c r="H35" s="22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48">
        <v>0</v>
      </c>
      <c r="D36" s="12">
        <v>0</v>
      </c>
      <c r="E36" s="12"/>
      <c r="F36" s="29">
        <v>0</v>
      </c>
      <c r="G36" s="36"/>
      <c r="H36" s="22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48">
        <v>0</v>
      </c>
      <c r="D37" s="12">
        <v>0</v>
      </c>
      <c r="E37" s="12"/>
      <c r="F37" s="29">
        <v>0</v>
      </c>
      <c r="G37" s="36"/>
      <c r="H37" s="22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48">
        <v>0</v>
      </c>
      <c r="D38" s="12">
        <v>0</v>
      </c>
      <c r="E38" s="12"/>
      <c r="F38" s="29">
        <v>0</v>
      </c>
      <c r="G38" s="36"/>
      <c r="H38" s="20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46">
        <v>6705</v>
      </c>
      <c r="D39" s="32">
        <v>1913</v>
      </c>
      <c r="E39" s="12">
        <v>8403</v>
      </c>
      <c r="F39" s="12">
        <v>3701</v>
      </c>
      <c r="G39" s="36">
        <v>12343.929999999998</v>
      </c>
      <c r="H39" s="20">
        <f t="shared" si="3"/>
        <v>33065.93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48">
        <v>0</v>
      </c>
      <c r="D40" s="12">
        <v>0</v>
      </c>
      <c r="E40" s="12"/>
      <c r="F40" s="29">
        <v>0</v>
      </c>
      <c r="G40" s="36"/>
      <c r="H40" s="2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48">
        <v>0</v>
      </c>
      <c r="D41" s="12">
        <v>0</v>
      </c>
      <c r="E41" s="12"/>
      <c r="F41" s="12">
        <v>0</v>
      </c>
      <c r="G41" s="36"/>
      <c r="H41" s="20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48">
        <v>0</v>
      </c>
      <c r="D42" s="12">
        <v>0</v>
      </c>
      <c r="E42" s="12"/>
      <c r="F42" s="12">
        <v>0</v>
      </c>
      <c r="G42" s="36"/>
      <c r="H42" s="20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48">
        <v>0</v>
      </c>
      <c r="D43" s="12">
        <v>0</v>
      </c>
      <c r="E43" s="12"/>
      <c r="F43" s="12">
        <v>0</v>
      </c>
      <c r="G43" s="36"/>
      <c r="H43" s="20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49">
        <f>C39+C3</f>
        <v>21275</v>
      </c>
      <c r="D44" s="32">
        <v>4335</v>
      </c>
      <c r="E44" s="32">
        <f t="shared" ref="E44" si="15">SUM(E3,E38:E43)</f>
        <v>10402</v>
      </c>
      <c r="F44" s="61">
        <f>SUM(F3,F39)</f>
        <v>9682</v>
      </c>
      <c r="G44" s="37">
        <v>35201.229999999996</v>
      </c>
      <c r="H44" s="24">
        <f t="shared" si="3"/>
        <v>80895.23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119</v>
      </c>
    </row>
    <row r="2" spans="1:38" s="7" customFormat="1" x14ac:dyDescent="0.25">
      <c r="A2" s="8"/>
      <c r="B2" s="9"/>
      <c r="C2" s="59" t="s">
        <v>113</v>
      </c>
      <c r="D2" s="59" t="s">
        <v>114</v>
      </c>
      <c r="E2" s="59" t="s">
        <v>115</v>
      </c>
      <c r="F2" s="59" t="s">
        <v>116</v>
      </c>
      <c r="G2" s="59" t="s">
        <v>117</v>
      </c>
      <c r="H2" s="60" t="s">
        <v>118</v>
      </c>
    </row>
    <row r="3" spans="1:38" s="1" customFormat="1" ht="15" x14ac:dyDescent="0.2">
      <c r="A3" s="64" t="s">
        <v>87</v>
      </c>
      <c r="B3" s="11" t="s">
        <v>2</v>
      </c>
      <c r="C3" s="32">
        <f t="shared" ref="C3" si="0">C4+C21</f>
        <v>12921</v>
      </c>
      <c r="D3" s="32">
        <v>3236</v>
      </c>
      <c r="E3" s="32">
        <f t="shared" ref="E3" si="1">E4+E21</f>
        <v>2652</v>
      </c>
      <c r="F3" s="28">
        <f>SUM(F4,F21,F28)</f>
        <v>6464</v>
      </c>
      <c r="G3" s="35">
        <v>12985.720000000001</v>
      </c>
      <c r="H3" s="20">
        <f>SUM(C3:G3)</f>
        <v>38258.720000000001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4" t="s">
        <v>88</v>
      </c>
      <c r="B4" s="11" t="s">
        <v>4</v>
      </c>
      <c r="C4" s="32">
        <f>C5+C11</f>
        <v>1859</v>
      </c>
      <c r="D4" s="32">
        <v>3073</v>
      </c>
      <c r="E4" s="32">
        <f t="shared" ref="E4" si="2">SUM(E5,E17,E11)</f>
        <v>1223</v>
      </c>
      <c r="F4" s="28">
        <f>SUM(F11,F5)</f>
        <v>606</v>
      </c>
      <c r="G4" s="35">
        <v>2776.3900000000003</v>
      </c>
      <c r="H4" s="20">
        <f t="shared" ref="H4:H44" si="3">SUM(C4:G4)</f>
        <v>9537.39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5" t="s">
        <v>89</v>
      </c>
      <c r="B5" s="16" t="s">
        <v>6</v>
      </c>
      <c r="C5" s="32">
        <f>SUM(C6:C10)</f>
        <v>1844</v>
      </c>
      <c r="D5" s="32">
        <v>2704</v>
      </c>
      <c r="E5" s="32">
        <f t="shared" ref="E5" si="4">SUM(E6:E10)</f>
        <v>1194</v>
      </c>
      <c r="F5" s="28">
        <f>SUM(F6:F10)</f>
        <v>603</v>
      </c>
      <c r="G5" s="35">
        <v>2670.8100000000004</v>
      </c>
      <c r="H5" s="22">
        <f t="shared" si="3"/>
        <v>9015.8100000000013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65" t="s">
        <v>90</v>
      </c>
      <c r="B6" s="16" t="s">
        <v>8</v>
      </c>
      <c r="C6" s="55">
        <v>1714</v>
      </c>
      <c r="D6" s="12">
        <v>707</v>
      </c>
      <c r="E6" s="12">
        <v>1013</v>
      </c>
      <c r="F6" s="12">
        <v>578</v>
      </c>
      <c r="G6" s="36">
        <v>2670.8100000000004</v>
      </c>
      <c r="H6" s="22">
        <f t="shared" si="3"/>
        <v>6682.81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5" t="s">
        <v>91</v>
      </c>
      <c r="B7" s="16" t="s">
        <v>10</v>
      </c>
      <c r="C7" s="48">
        <v>0</v>
      </c>
      <c r="D7" s="12">
        <v>0</v>
      </c>
      <c r="E7" s="12"/>
      <c r="F7" s="29">
        <v>0</v>
      </c>
      <c r="G7" s="36"/>
      <c r="H7" s="22">
        <f t="shared" si="3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65" t="s">
        <v>92</v>
      </c>
      <c r="B8" s="16" t="s">
        <v>12</v>
      </c>
      <c r="C8" s="55">
        <v>130</v>
      </c>
      <c r="D8" s="12">
        <v>616</v>
      </c>
      <c r="E8" s="12"/>
      <c r="F8" s="12">
        <v>0</v>
      </c>
      <c r="G8" s="36">
        <v>0</v>
      </c>
      <c r="H8" s="22">
        <f t="shared" si="3"/>
        <v>746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5" t="s">
        <v>93</v>
      </c>
      <c r="B9" s="16" t="s">
        <v>14</v>
      </c>
      <c r="C9" s="48">
        <v>0</v>
      </c>
      <c r="D9" s="12">
        <v>1381</v>
      </c>
      <c r="E9" s="12">
        <v>181</v>
      </c>
      <c r="F9" s="12">
        <v>25</v>
      </c>
      <c r="G9" s="36"/>
      <c r="H9" s="22">
        <f t="shared" si="3"/>
        <v>1587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5" t="s">
        <v>94</v>
      </c>
      <c r="B10" s="16" t="s">
        <v>16</v>
      </c>
      <c r="C10" s="48"/>
      <c r="D10" s="12">
        <v>0</v>
      </c>
      <c r="E10" s="12"/>
      <c r="F10" s="29">
        <v>0</v>
      </c>
      <c r="G10" s="36"/>
      <c r="H10" s="22">
        <f t="shared" si="3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5" t="s">
        <v>95</v>
      </c>
      <c r="B11" s="16" t="s">
        <v>18</v>
      </c>
      <c r="C11" s="31">
        <f>C12+C13+C14+C15+C16</f>
        <v>15</v>
      </c>
      <c r="D11" s="32">
        <v>369</v>
      </c>
      <c r="E11" s="34">
        <f t="shared" ref="E11" si="5">SUM(E12:E16)</f>
        <v>29</v>
      </c>
      <c r="F11" s="30">
        <f>SUM(F16,F13)</f>
        <v>3</v>
      </c>
      <c r="G11" s="35">
        <v>105.58</v>
      </c>
      <c r="H11" s="22">
        <f t="shared" si="3"/>
        <v>521.58000000000004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5">
      <c r="A12" s="65" t="s">
        <v>96</v>
      </c>
      <c r="B12" s="16" t="s">
        <v>20</v>
      </c>
      <c r="C12" s="57">
        <v>3</v>
      </c>
      <c r="D12" s="12">
        <v>89</v>
      </c>
      <c r="E12" s="12">
        <v>9</v>
      </c>
      <c r="F12" s="29">
        <v>0</v>
      </c>
      <c r="G12" s="36">
        <v>5.38</v>
      </c>
      <c r="H12" s="22">
        <f t="shared" si="3"/>
        <v>106.38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5">
      <c r="A13" s="65" t="s">
        <v>97</v>
      </c>
      <c r="B13" s="16" t="s">
        <v>22</v>
      </c>
      <c r="C13" s="57">
        <v>9</v>
      </c>
      <c r="D13" s="12">
        <v>280</v>
      </c>
      <c r="E13" s="12">
        <v>18</v>
      </c>
      <c r="F13" s="12">
        <v>3</v>
      </c>
      <c r="G13" s="36">
        <v>58.55</v>
      </c>
      <c r="H13" s="22">
        <f t="shared" si="3"/>
        <v>368.55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5" t="s">
        <v>98</v>
      </c>
      <c r="B14" s="16" t="s">
        <v>24</v>
      </c>
      <c r="C14" s="48">
        <v>0</v>
      </c>
      <c r="D14" s="12">
        <v>0</v>
      </c>
      <c r="E14" s="12"/>
      <c r="F14" s="29">
        <v>0</v>
      </c>
      <c r="G14" s="36"/>
      <c r="H14" s="22">
        <f t="shared" si="3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5" t="s">
        <v>99</v>
      </c>
      <c r="B15" s="16" t="s">
        <v>26</v>
      </c>
      <c r="C15" s="48">
        <v>0</v>
      </c>
      <c r="D15" s="12">
        <v>0</v>
      </c>
      <c r="E15" s="12"/>
      <c r="F15" s="29">
        <v>0</v>
      </c>
      <c r="G15" s="36"/>
      <c r="H15" s="22">
        <f t="shared" si="3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5" t="s">
        <v>100</v>
      </c>
      <c r="B16" s="16" t="s">
        <v>28</v>
      </c>
      <c r="C16" s="48">
        <v>3</v>
      </c>
      <c r="D16" s="12">
        <v>0</v>
      </c>
      <c r="E16" s="12">
        <v>2</v>
      </c>
      <c r="F16" s="12">
        <v>0</v>
      </c>
      <c r="G16" s="36">
        <v>41.65</v>
      </c>
      <c r="H16" s="22">
        <f t="shared" si="3"/>
        <v>46.65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5" t="s">
        <v>101</v>
      </c>
      <c r="B17" s="16" t="s">
        <v>30</v>
      </c>
      <c r="C17" s="45">
        <v>0</v>
      </c>
      <c r="D17" s="32">
        <v>0</v>
      </c>
      <c r="E17" s="32">
        <f t="shared" ref="E17" si="6">SUM(E18:E20)</f>
        <v>0</v>
      </c>
      <c r="F17" s="30">
        <v>0</v>
      </c>
      <c r="G17" s="35"/>
      <c r="H17" s="22">
        <f t="shared" si="3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5" t="s">
        <v>102</v>
      </c>
      <c r="B18" s="16" t="s">
        <v>32</v>
      </c>
      <c r="C18" s="48">
        <v>0</v>
      </c>
      <c r="D18" s="12">
        <v>0</v>
      </c>
      <c r="E18" s="12"/>
      <c r="F18" s="29">
        <v>0</v>
      </c>
      <c r="G18" s="36"/>
      <c r="H18" s="22">
        <f t="shared" si="3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5" t="s">
        <v>103</v>
      </c>
      <c r="B19" s="16" t="s">
        <v>34</v>
      </c>
      <c r="C19" s="48"/>
      <c r="D19" s="12">
        <v>0</v>
      </c>
      <c r="E19" s="12"/>
      <c r="F19" s="29">
        <v>0</v>
      </c>
      <c r="G19" s="36"/>
      <c r="H19" s="22">
        <f t="shared" si="3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104</v>
      </c>
      <c r="B20" s="16" t="s">
        <v>36</v>
      </c>
      <c r="C20" s="48">
        <v>0</v>
      </c>
      <c r="D20" s="12">
        <v>0</v>
      </c>
      <c r="E20" s="12"/>
      <c r="F20" s="29">
        <v>0</v>
      </c>
      <c r="G20" s="36"/>
      <c r="H20" s="22">
        <f t="shared" si="3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88</v>
      </c>
      <c r="B21" s="11" t="s">
        <v>38</v>
      </c>
      <c r="C21" s="45">
        <f>C22+C28</f>
        <v>11062</v>
      </c>
      <c r="D21" s="32">
        <v>163</v>
      </c>
      <c r="E21" s="32">
        <f t="shared" ref="E21" si="7">SUM(E22,E28,E34)</f>
        <v>1429</v>
      </c>
      <c r="F21" s="31">
        <f>SUM(F22,F34)</f>
        <v>5352</v>
      </c>
      <c r="G21" s="35">
        <v>10209.33</v>
      </c>
      <c r="H21" s="20">
        <f t="shared" si="3"/>
        <v>28215.33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5" t="s">
        <v>90</v>
      </c>
      <c r="B22" s="16" t="s">
        <v>39</v>
      </c>
      <c r="C22" s="31">
        <f>SUM(C23:C27)</f>
        <v>10183</v>
      </c>
      <c r="D22" s="32">
        <v>163</v>
      </c>
      <c r="E22" s="32">
        <f t="shared" ref="E22:F22" si="8">SUM(E23:E27)</f>
        <v>1429</v>
      </c>
      <c r="F22" s="31">
        <f t="shared" si="8"/>
        <v>5352</v>
      </c>
      <c r="G22" s="35">
        <v>10209.33</v>
      </c>
      <c r="H22" s="22">
        <f t="shared" si="3"/>
        <v>27336.33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5" t="s">
        <v>91</v>
      </c>
      <c r="B23" s="16" t="s">
        <v>40</v>
      </c>
      <c r="C23" s="48">
        <v>0</v>
      </c>
      <c r="D23" s="12">
        <v>0</v>
      </c>
      <c r="E23" s="12"/>
      <c r="F23" s="29">
        <v>0</v>
      </c>
      <c r="G23" s="36"/>
      <c r="H23" s="22">
        <f t="shared" si="3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65" t="s">
        <v>92</v>
      </c>
      <c r="B24" s="16" t="s">
        <v>41</v>
      </c>
      <c r="C24" s="50">
        <v>10183</v>
      </c>
      <c r="D24" s="12">
        <v>163</v>
      </c>
      <c r="E24" s="12">
        <v>1429</v>
      </c>
      <c r="F24" s="12">
        <v>5352</v>
      </c>
      <c r="G24" s="36">
        <v>10209.33</v>
      </c>
      <c r="H24" s="22">
        <f t="shared" si="3"/>
        <v>27336.33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5" t="s">
        <v>93</v>
      </c>
      <c r="B25" s="16" t="s">
        <v>42</v>
      </c>
      <c r="C25" s="48">
        <v>0</v>
      </c>
      <c r="D25" s="12">
        <v>0</v>
      </c>
      <c r="E25" s="12"/>
      <c r="F25" s="29">
        <v>0</v>
      </c>
      <c r="G25" s="36"/>
      <c r="H25" s="22">
        <f t="shared" si="3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5" t="s">
        <v>94</v>
      </c>
      <c r="B26" s="16" t="s">
        <v>43</v>
      </c>
      <c r="C26" s="48">
        <v>0</v>
      </c>
      <c r="D26" s="12">
        <v>0</v>
      </c>
      <c r="E26" s="12"/>
      <c r="F26" s="29">
        <v>0</v>
      </c>
      <c r="G26" s="36"/>
      <c r="H26" s="22">
        <f t="shared" si="3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5" t="s">
        <v>95</v>
      </c>
      <c r="B27" s="16" t="s">
        <v>44</v>
      </c>
      <c r="C27" s="48">
        <v>0</v>
      </c>
      <c r="D27" s="12">
        <v>0</v>
      </c>
      <c r="E27" s="12"/>
      <c r="F27" s="29">
        <v>0</v>
      </c>
      <c r="G27" s="36"/>
      <c r="H27" s="22">
        <f t="shared" si="3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5" t="s">
        <v>96</v>
      </c>
      <c r="B28" s="16" t="s">
        <v>45</v>
      </c>
      <c r="C28" s="31">
        <f>SUM(C29:C33)</f>
        <v>879</v>
      </c>
      <c r="D28" s="32">
        <v>0</v>
      </c>
      <c r="E28" s="32">
        <f>SUM(E29:E33)</f>
        <v>0</v>
      </c>
      <c r="F28" s="31">
        <f>SUM(F29:F33)</f>
        <v>506</v>
      </c>
      <c r="G28" s="35">
        <v>0</v>
      </c>
      <c r="H28" s="22">
        <f t="shared" si="3"/>
        <v>1385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65" t="s">
        <v>97</v>
      </c>
      <c r="B29" s="16" t="s">
        <v>46</v>
      </c>
      <c r="C29" s="57">
        <v>6</v>
      </c>
      <c r="D29" s="12">
        <v>0</v>
      </c>
      <c r="E29" s="12"/>
      <c r="F29" s="12">
        <v>0</v>
      </c>
      <c r="G29" s="36"/>
      <c r="H29" s="22">
        <f t="shared" si="3"/>
        <v>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65" t="s">
        <v>98</v>
      </c>
      <c r="B30" s="16" t="s">
        <v>47</v>
      </c>
      <c r="C30" s="57">
        <v>785</v>
      </c>
      <c r="D30" s="12">
        <v>0</v>
      </c>
      <c r="E30" s="12"/>
      <c r="F30" s="12">
        <v>384</v>
      </c>
      <c r="G30" s="36"/>
      <c r="H30" s="22">
        <f t="shared" si="3"/>
        <v>1169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5" t="s">
        <v>99</v>
      </c>
      <c r="B31" s="16" t="s">
        <v>48</v>
      </c>
      <c r="C31" s="48">
        <v>0</v>
      </c>
      <c r="D31" s="12">
        <v>0</v>
      </c>
      <c r="E31" s="12"/>
      <c r="F31" s="29">
        <v>0</v>
      </c>
      <c r="G31" s="36"/>
      <c r="H31" s="22">
        <f t="shared" si="3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5" t="s">
        <v>100</v>
      </c>
      <c r="B32" s="16" t="s">
        <v>49</v>
      </c>
      <c r="C32" s="48">
        <v>0</v>
      </c>
      <c r="D32" s="12">
        <v>0</v>
      </c>
      <c r="E32" s="12"/>
      <c r="F32" s="29">
        <v>0</v>
      </c>
      <c r="G32" s="36"/>
      <c r="H32" s="22">
        <f t="shared" si="3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5" t="s">
        <v>101</v>
      </c>
      <c r="B33" s="16" t="s">
        <v>50</v>
      </c>
      <c r="C33" s="48">
        <v>88</v>
      </c>
      <c r="D33" s="12">
        <v>0</v>
      </c>
      <c r="E33" s="12"/>
      <c r="F33" s="12">
        <v>122</v>
      </c>
      <c r="G33" s="36"/>
      <c r="H33" s="22">
        <f t="shared" si="3"/>
        <v>210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5" t="s">
        <v>102</v>
      </c>
      <c r="B34" s="16" t="s">
        <v>51</v>
      </c>
      <c r="C34" s="47">
        <v>0</v>
      </c>
      <c r="D34" s="32">
        <v>0</v>
      </c>
      <c r="E34" s="32">
        <f t="shared" ref="E34" si="9">SUM(E35:E37)</f>
        <v>0</v>
      </c>
      <c r="F34" s="30">
        <v>0</v>
      </c>
      <c r="G34" s="35"/>
      <c r="H34" s="22">
        <f t="shared" si="3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105</v>
      </c>
      <c r="B35" s="16" t="s">
        <v>52</v>
      </c>
      <c r="C35" s="48">
        <v>0</v>
      </c>
      <c r="D35" s="12">
        <v>0</v>
      </c>
      <c r="E35" s="12"/>
      <c r="F35" s="29">
        <v>0</v>
      </c>
      <c r="G35" s="36"/>
      <c r="H35" s="22">
        <f t="shared" si="3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5" t="s">
        <v>103</v>
      </c>
      <c r="B36" s="16" t="s">
        <v>53</v>
      </c>
      <c r="C36" s="48">
        <v>0</v>
      </c>
      <c r="D36" s="12">
        <v>0</v>
      </c>
      <c r="E36" s="12"/>
      <c r="F36" s="29">
        <v>0</v>
      </c>
      <c r="G36" s="36"/>
      <c r="H36" s="22">
        <f t="shared" si="3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104</v>
      </c>
      <c r="B37" s="16" t="s">
        <v>54</v>
      </c>
      <c r="C37" s="48">
        <v>0</v>
      </c>
      <c r="D37" s="12">
        <v>0</v>
      </c>
      <c r="E37" s="12"/>
      <c r="F37" s="29">
        <v>0</v>
      </c>
      <c r="G37" s="36"/>
      <c r="H37" s="22">
        <f t="shared" si="3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4" t="s">
        <v>106</v>
      </c>
      <c r="B38" s="11" t="s">
        <v>56</v>
      </c>
      <c r="C38" s="48">
        <v>0</v>
      </c>
      <c r="D38" s="12">
        <v>0</v>
      </c>
      <c r="E38" s="12"/>
      <c r="F38" s="29">
        <v>0</v>
      </c>
      <c r="G38" s="36"/>
      <c r="H38" s="20">
        <f t="shared" si="3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107</v>
      </c>
      <c r="B39" s="11" t="s">
        <v>58</v>
      </c>
      <c r="C39" s="55">
        <v>2256</v>
      </c>
      <c r="D39" s="32">
        <v>3904</v>
      </c>
      <c r="E39" s="12">
        <v>5246</v>
      </c>
      <c r="F39" s="12">
        <v>3700</v>
      </c>
      <c r="G39" s="36">
        <v>4473.1099999999997</v>
      </c>
      <c r="H39" s="20">
        <f t="shared" si="3"/>
        <v>19579.11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108</v>
      </c>
      <c r="B40" s="11" t="s">
        <v>60</v>
      </c>
      <c r="C40" s="48">
        <v>0</v>
      </c>
      <c r="D40" s="12">
        <v>0</v>
      </c>
      <c r="E40" s="12"/>
      <c r="F40" s="29">
        <v>0</v>
      </c>
      <c r="G40" s="36"/>
      <c r="H40" s="20">
        <f t="shared" si="3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109</v>
      </c>
      <c r="B41" s="11" t="s">
        <v>62</v>
      </c>
      <c r="C41" s="48">
        <v>0</v>
      </c>
      <c r="D41" s="12">
        <v>0</v>
      </c>
      <c r="E41" s="12"/>
      <c r="F41" s="12">
        <v>0</v>
      </c>
      <c r="G41" s="36"/>
      <c r="H41" s="20">
        <f t="shared" si="3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110</v>
      </c>
      <c r="B42" s="11" t="s">
        <v>64</v>
      </c>
      <c r="C42" s="48">
        <v>0</v>
      </c>
      <c r="D42" s="12">
        <v>0</v>
      </c>
      <c r="E42" s="12"/>
      <c r="F42" s="12">
        <v>0</v>
      </c>
      <c r="G42" s="36"/>
      <c r="H42" s="20">
        <f t="shared" si="3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111</v>
      </c>
      <c r="B43" s="11" t="s">
        <v>66</v>
      </c>
      <c r="C43" s="48">
        <v>0</v>
      </c>
      <c r="D43" s="12">
        <v>0</v>
      </c>
      <c r="E43" s="12"/>
      <c r="F43" s="12">
        <v>0</v>
      </c>
      <c r="G43" s="36"/>
      <c r="H43" s="20">
        <f t="shared" si="3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112</v>
      </c>
      <c r="B44" s="14" t="s">
        <v>68</v>
      </c>
      <c r="C44" s="32">
        <f>C5+C11+C22+C28+C39</f>
        <v>15177</v>
      </c>
      <c r="D44" s="32">
        <v>7140</v>
      </c>
      <c r="E44" s="32">
        <f t="shared" ref="E44" si="10">SUM(E3,E38:E43)</f>
        <v>7898</v>
      </c>
      <c r="F44" s="40">
        <f>SUM(F3,F39)</f>
        <v>10164</v>
      </c>
      <c r="G44" s="37">
        <v>17458.830000000002</v>
      </c>
      <c r="H44" s="24">
        <f t="shared" si="3"/>
        <v>57837.83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>
      <selection activeCell="C2" sqref="C2:H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120</v>
      </c>
    </row>
    <row r="2" spans="1:38" s="7" customFormat="1" x14ac:dyDescent="0.25">
      <c r="A2" s="8"/>
      <c r="B2" s="9"/>
      <c r="C2" s="59" t="s">
        <v>113</v>
      </c>
      <c r="D2" s="59" t="s">
        <v>114</v>
      </c>
      <c r="E2" s="59" t="s">
        <v>115</v>
      </c>
      <c r="F2" s="59" t="s">
        <v>116</v>
      </c>
      <c r="G2" s="59" t="s">
        <v>117</v>
      </c>
      <c r="H2" s="60" t="s">
        <v>118</v>
      </c>
    </row>
    <row r="3" spans="1:38" s="1" customFormat="1" ht="15" x14ac:dyDescent="0.2">
      <c r="A3" s="64" t="s">
        <v>87</v>
      </c>
      <c r="B3" s="11" t="s">
        <v>2</v>
      </c>
      <c r="C3" s="49">
        <f>C4+C21</f>
        <v>322</v>
      </c>
      <c r="D3" s="32">
        <v>64</v>
      </c>
      <c r="E3" s="32">
        <f>E4+E21</f>
        <v>90</v>
      </c>
      <c r="F3" s="32">
        <f>SUM(F4,F21)</f>
        <v>770</v>
      </c>
      <c r="G3" s="32">
        <v>3197</v>
      </c>
      <c r="H3" s="20">
        <f>SUM(C3:G3)</f>
        <v>4443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4" t="s">
        <v>88</v>
      </c>
      <c r="B4" s="11" t="s">
        <v>4</v>
      </c>
      <c r="C4" s="49">
        <f>C5+C17</f>
        <v>46</v>
      </c>
      <c r="D4" s="32">
        <v>60</v>
      </c>
      <c r="E4" s="32">
        <f>SUM(E5,E17)</f>
        <v>18</v>
      </c>
      <c r="F4" s="32">
        <f>SUM(F11)</f>
        <v>15</v>
      </c>
      <c r="G4" s="32">
        <v>42</v>
      </c>
      <c r="H4" s="20">
        <f t="shared" ref="H4:H44" si="0">SUM(C4:G4)</f>
        <v>181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5" t="s">
        <v>89</v>
      </c>
      <c r="B5" s="16" t="s">
        <v>6</v>
      </c>
      <c r="C5" s="49">
        <f>SUM(C6:C10)</f>
        <v>46</v>
      </c>
      <c r="D5" s="32">
        <v>60</v>
      </c>
      <c r="E5" s="32">
        <f>SUM(E6:E10)</f>
        <v>18</v>
      </c>
      <c r="F5" s="32">
        <f>SUM(F6:F10)</f>
        <v>19</v>
      </c>
      <c r="G5" s="32">
        <v>42</v>
      </c>
      <c r="H5" s="22">
        <f t="shared" si="0"/>
        <v>185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">
      <c r="A6" s="65" t="s">
        <v>90</v>
      </c>
      <c r="B6" s="16" t="s">
        <v>8</v>
      </c>
      <c r="C6" s="12">
        <v>39</v>
      </c>
      <c r="D6" s="12">
        <v>8</v>
      </c>
      <c r="E6" s="12">
        <v>11</v>
      </c>
      <c r="F6" s="12">
        <v>13</v>
      </c>
      <c r="G6" s="38">
        <v>29</v>
      </c>
      <c r="H6" s="22">
        <f t="shared" si="0"/>
        <v>100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5" t="s">
        <v>91</v>
      </c>
      <c r="B7" s="16" t="s">
        <v>10</v>
      </c>
      <c r="C7" s="12">
        <v>0</v>
      </c>
      <c r="D7" s="12">
        <v>1</v>
      </c>
      <c r="E7" s="12"/>
      <c r="F7" s="12">
        <v>0</v>
      </c>
      <c r="G7" s="38"/>
      <c r="H7" s="22">
        <f t="shared" si="0"/>
        <v>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">
      <c r="A8" s="65" t="s">
        <v>92</v>
      </c>
      <c r="B8" s="16" t="s">
        <v>12</v>
      </c>
      <c r="C8" s="12">
        <v>7</v>
      </c>
      <c r="D8" s="12">
        <v>12</v>
      </c>
      <c r="E8" s="12"/>
      <c r="F8" s="12">
        <v>3</v>
      </c>
      <c r="G8" s="38">
        <v>13</v>
      </c>
      <c r="H8" s="22">
        <f t="shared" si="0"/>
        <v>35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5" t="s">
        <v>93</v>
      </c>
      <c r="B9" s="16" t="s">
        <v>14</v>
      </c>
      <c r="C9" s="12">
        <v>0</v>
      </c>
      <c r="D9" s="12">
        <v>39</v>
      </c>
      <c r="E9" s="12">
        <v>7</v>
      </c>
      <c r="F9" s="12">
        <v>3</v>
      </c>
      <c r="G9" s="12"/>
      <c r="H9" s="22">
        <f t="shared" si="0"/>
        <v>49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5" t="s">
        <v>94</v>
      </c>
      <c r="B10" s="16" t="s">
        <v>16</v>
      </c>
      <c r="C10" s="12">
        <v>0</v>
      </c>
      <c r="D10" s="12">
        <v>0</v>
      </c>
      <c r="E10" s="12"/>
      <c r="F10" s="12">
        <v>0</v>
      </c>
      <c r="G10" s="12"/>
      <c r="H10" s="22">
        <f t="shared" si="0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5" t="s">
        <v>95</v>
      </c>
      <c r="B11" s="16" t="s">
        <v>18</v>
      </c>
      <c r="C11" s="51">
        <v>36</v>
      </c>
      <c r="D11" s="32">
        <v>94</v>
      </c>
      <c r="E11" s="12">
        <v>14</v>
      </c>
      <c r="F11" s="31">
        <f>SUM(F16,F13)</f>
        <v>15</v>
      </c>
      <c r="G11" s="32">
        <v>23</v>
      </c>
      <c r="H11" s="22">
        <f t="shared" si="0"/>
        <v>182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65" t="s">
        <v>96</v>
      </c>
      <c r="B12" s="16" t="s">
        <v>20</v>
      </c>
      <c r="C12" s="38">
        <v>36</v>
      </c>
      <c r="D12" s="12">
        <v>94</v>
      </c>
      <c r="E12" s="12">
        <v>12</v>
      </c>
      <c r="F12" s="12">
        <v>0</v>
      </c>
      <c r="G12" s="38">
        <v>23</v>
      </c>
      <c r="H12" s="22">
        <f t="shared" si="0"/>
        <v>165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65" t="s">
        <v>97</v>
      </c>
      <c r="B13" s="16" t="s">
        <v>22</v>
      </c>
      <c r="C13" s="38">
        <v>9</v>
      </c>
      <c r="D13" s="12">
        <v>70</v>
      </c>
      <c r="E13" s="12">
        <v>13</v>
      </c>
      <c r="F13" s="12">
        <v>8</v>
      </c>
      <c r="G13" s="38">
        <v>23</v>
      </c>
      <c r="H13" s="22">
        <f t="shared" si="0"/>
        <v>123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5" t="s">
        <v>98</v>
      </c>
      <c r="B14" s="16" t="s">
        <v>24</v>
      </c>
      <c r="C14" s="38">
        <v>0</v>
      </c>
      <c r="D14" s="12">
        <v>0</v>
      </c>
      <c r="E14" s="12"/>
      <c r="F14" s="12">
        <v>0</v>
      </c>
      <c r="G14" s="38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5" t="s">
        <v>99</v>
      </c>
      <c r="B15" s="16" t="s">
        <v>26</v>
      </c>
      <c r="C15" s="38">
        <v>0</v>
      </c>
      <c r="D15" s="12">
        <v>0</v>
      </c>
      <c r="E15" s="12"/>
      <c r="F15" s="12">
        <v>0</v>
      </c>
      <c r="G15" s="38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5" t="s">
        <v>100</v>
      </c>
      <c r="B16" s="16" t="s">
        <v>28</v>
      </c>
      <c r="C16" s="38">
        <v>22</v>
      </c>
      <c r="D16" s="12">
        <v>4</v>
      </c>
      <c r="E16" s="12">
        <v>4</v>
      </c>
      <c r="F16" s="12">
        <v>7</v>
      </c>
      <c r="G16" s="38">
        <v>7</v>
      </c>
      <c r="H16" s="22">
        <f t="shared" si="0"/>
        <v>44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5" t="s">
        <v>101</v>
      </c>
      <c r="B17" s="16" t="s">
        <v>30</v>
      </c>
      <c r="C17" s="31">
        <f>SUM(C18:C20)</f>
        <v>0</v>
      </c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5" t="s">
        <v>102</v>
      </c>
      <c r="B18" s="16" t="s">
        <v>32</v>
      </c>
      <c r="C18" s="38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5" t="s">
        <v>103</v>
      </c>
      <c r="B19" s="16" t="s">
        <v>34</v>
      </c>
      <c r="C19" s="38"/>
      <c r="D19" s="12">
        <v>0</v>
      </c>
      <c r="E19" s="12"/>
      <c r="F19" s="12">
        <v>0</v>
      </c>
      <c r="G19" s="12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104</v>
      </c>
      <c r="B20" s="16" t="s">
        <v>36</v>
      </c>
      <c r="C20" s="38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88</v>
      </c>
      <c r="B21" s="11" t="s">
        <v>38</v>
      </c>
      <c r="C21" s="32">
        <f>C22+C34</f>
        <v>276</v>
      </c>
      <c r="D21" s="32">
        <v>4</v>
      </c>
      <c r="E21" s="32">
        <f>SUM(E22,E28,E34)</f>
        <v>72</v>
      </c>
      <c r="F21" s="31">
        <f>SUM(F22,F34)</f>
        <v>755</v>
      </c>
      <c r="G21" s="32">
        <v>3155</v>
      </c>
      <c r="H21" s="20">
        <f t="shared" si="0"/>
        <v>4262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5" t="s">
        <v>90</v>
      </c>
      <c r="B22" s="16" t="s">
        <v>39</v>
      </c>
      <c r="C22" s="32">
        <f>SUM(C23:C27)</f>
        <v>276</v>
      </c>
      <c r="D22" s="32">
        <v>4</v>
      </c>
      <c r="E22" s="32">
        <f>SUM(E23:E27)</f>
        <v>72</v>
      </c>
      <c r="F22" s="31">
        <f>SUM(F23:F27)</f>
        <v>755</v>
      </c>
      <c r="G22" s="32">
        <v>3155</v>
      </c>
      <c r="H22" s="22">
        <f t="shared" si="0"/>
        <v>4262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5" t="s">
        <v>91</v>
      </c>
      <c r="B23" s="16" t="s">
        <v>40</v>
      </c>
      <c r="C23" s="12">
        <v>0</v>
      </c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">
      <c r="A24" s="65" t="s">
        <v>92</v>
      </c>
      <c r="B24" s="16" t="s">
        <v>41</v>
      </c>
      <c r="C24" s="12">
        <v>276</v>
      </c>
      <c r="D24" s="12">
        <v>4</v>
      </c>
      <c r="E24" s="12">
        <f>48+24</f>
        <v>72</v>
      </c>
      <c r="F24" s="12">
        <v>755</v>
      </c>
      <c r="G24" s="12">
        <v>3155</v>
      </c>
      <c r="H24" s="22">
        <f t="shared" si="0"/>
        <v>4262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5" t="s">
        <v>93</v>
      </c>
      <c r="B25" s="16" t="s">
        <v>42</v>
      </c>
      <c r="C25" s="12">
        <v>0</v>
      </c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5" t="s">
        <v>94</v>
      </c>
      <c r="B26" s="16" t="s">
        <v>43</v>
      </c>
      <c r="C26" s="12">
        <v>0</v>
      </c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5" t="s">
        <v>95</v>
      </c>
      <c r="B27" s="16" t="s">
        <v>44</v>
      </c>
      <c r="C27" s="12">
        <v>0</v>
      </c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5" t="s">
        <v>96</v>
      </c>
      <c r="B28" s="16" t="s">
        <v>45</v>
      </c>
      <c r="C28" s="51">
        <v>85</v>
      </c>
      <c r="D28" s="32">
        <v>0</v>
      </c>
      <c r="E28" s="12"/>
      <c r="F28" s="31">
        <f>SUM(F29:F33)</f>
        <v>453</v>
      </c>
      <c r="G28" s="12">
        <v>0</v>
      </c>
      <c r="H28" s="22">
        <f t="shared" si="0"/>
        <v>538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">
      <c r="A29" s="65" t="s">
        <v>97</v>
      </c>
      <c r="B29" s="16" t="s">
        <v>46</v>
      </c>
      <c r="C29" s="38">
        <v>41</v>
      </c>
      <c r="D29" s="12">
        <v>0</v>
      </c>
      <c r="E29" s="12"/>
      <c r="F29" s="12">
        <v>0</v>
      </c>
      <c r="G29" s="12"/>
      <c r="H29" s="22">
        <f t="shared" si="0"/>
        <v>41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">
      <c r="A30" s="65" t="s">
        <v>98</v>
      </c>
      <c r="B30" s="16" t="s">
        <v>47</v>
      </c>
      <c r="C30" s="38">
        <v>112</v>
      </c>
      <c r="D30" s="12">
        <v>0</v>
      </c>
      <c r="E30" s="12"/>
      <c r="F30" s="12">
        <v>446</v>
      </c>
      <c r="G30" s="12"/>
      <c r="H30" s="22">
        <f t="shared" si="0"/>
        <v>558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5" t="s">
        <v>99</v>
      </c>
      <c r="B31" s="16" t="s">
        <v>48</v>
      </c>
      <c r="C31" s="38">
        <v>0</v>
      </c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5" t="s">
        <v>100</v>
      </c>
      <c r="B32" s="16" t="s">
        <v>49</v>
      </c>
      <c r="C32" s="38">
        <v>0</v>
      </c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5" t="s">
        <v>101</v>
      </c>
      <c r="B33" s="16" t="s">
        <v>50</v>
      </c>
      <c r="C33" s="38">
        <v>69</v>
      </c>
      <c r="D33" s="12">
        <v>0</v>
      </c>
      <c r="E33" s="12"/>
      <c r="F33" s="12">
        <v>7</v>
      </c>
      <c r="G33" s="12"/>
      <c r="H33" s="22">
        <f t="shared" si="0"/>
        <v>76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5" t="s">
        <v>102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105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5" t="s">
        <v>103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104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4" t="s">
        <v>106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107</v>
      </c>
      <c r="B39" s="11" t="s">
        <v>58</v>
      </c>
      <c r="C39" s="38">
        <v>75</v>
      </c>
      <c r="D39" s="32">
        <v>49</v>
      </c>
      <c r="E39" s="12">
        <v>182</v>
      </c>
      <c r="F39" s="12">
        <v>26</v>
      </c>
      <c r="G39" s="12">
        <v>24</v>
      </c>
      <c r="H39" s="20">
        <f t="shared" si="0"/>
        <v>356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108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109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110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111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112</v>
      </c>
      <c r="B44" s="14" t="s">
        <v>68</v>
      </c>
      <c r="C44" s="49">
        <f>C39+C3</f>
        <v>397</v>
      </c>
      <c r="D44" s="32">
        <v>113</v>
      </c>
      <c r="E44" s="32">
        <f>SUM(E3,E38:E43)</f>
        <v>272</v>
      </c>
      <c r="F44" s="61">
        <f>SUM(F3,F39)</f>
        <v>796</v>
      </c>
      <c r="G44" s="32">
        <v>3221</v>
      </c>
      <c r="H44" s="24">
        <f t="shared" si="0"/>
        <v>4799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18" t="s">
        <v>121</v>
      </c>
    </row>
    <row r="2" spans="1:38" s="7" customFormat="1" x14ac:dyDescent="0.25">
      <c r="A2" s="8"/>
      <c r="B2" s="9"/>
      <c r="C2" s="59" t="s">
        <v>113</v>
      </c>
      <c r="D2" s="59" t="s">
        <v>114</v>
      </c>
      <c r="E2" s="59" t="s">
        <v>115</v>
      </c>
      <c r="F2" s="59" t="s">
        <v>116</v>
      </c>
      <c r="G2" s="59" t="s">
        <v>117</v>
      </c>
      <c r="H2" s="60" t="s">
        <v>118</v>
      </c>
    </row>
    <row r="3" spans="1:38" s="1" customFormat="1" ht="15" x14ac:dyDescent="0.2">
      <c r="A3" s="64" t="s">
        <v>87</v>
      </c>
      <c r="B3" s="11" t="s">
        <v>2</v>
      </c>
      <c r="C3" s="56">
        <f>C4+C21</f>
        <v>301</v>
      </c>
      <c r="D3" s="32">
        <v>79</v>
      </c>
      <c r="E3" s="32">
        <f>E4+E21</f>
        <v>125</v>
      </c>
      <c r="F3" s="32">
        <f>SUM(F4,F21)</f>
        <v>955</v>
      </c>
      <c r="G3" s="32">
        <v>2413</v>
      </c>
      <c r="H3" s="20">
        <f>SUM(C3:G3)</f>
        <v>3873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ht="15" x14ac:dyDescent="0.2">
      <c r="A4" s="64" t="s">
        <v>88</v>
      </c>
      <c r="B4" s="11" t="s">
        <v>4</v>
      </c>
      <c r="C4" s="56">
        <f>C5+C17</f>
        <v>28</v>
      </c>
      <c r="D4" s="32">
        <v>73</v>
      </c>
      <c r="E4" s="32">
        <f>SUM(E5,E17)</f>
        <v>17</v>
      </c>
      <c r="F4" s="32">
        <f>SUM(F11,F5)</f>
        <v>6</v>
      </c>
      <c r="G4" s="32">
        <v>37</v>
      </c>
      <c r="H4" s="20">
        <f t="shared" ref="H4:H44" si="0">SUM(C4:G4)</f>
        <v>161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ht="15" x14ac:dyDescent="0.2">
      <c r="A5" s="65" t="s">
        <v>89</v>
      </c>
      <c r="B5" s="16" t="s">
        <v>6</v>
      </c>
      <c r="C5" s="56">
        <f t="shared" ref="C5" si="1">C6+C7+C8+C9+C10</f>
        <v>28</v>
      </c>
      <c r="D5" s="32">
        <v>73</v>
      </c>
      <c r="E5" s="32">
        <f>SUM(E6:E10)</f>
        <v>17</v>
      </c>
      <c r="F5" s="32">
        <f>SUM(F6:F10)</f>
        <v>4</v>
      </c>
      <c r="G5" s="32">
        <v>37</v>
      </c>
      <c r="H5" s="22">
        <f t="shared" si="0"/>
        <v>159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ht="15" x14ac:dyDescent="0.25">
      <c r="A6" s="65" t="s">
        <v>90</v>
      </c>
      <c r="B6" s="16" t="s">
        <v>8</v>
      </c>
      <c r="C6" s="39">
        <v>20</v>
      </c>
      <c r="D6" s="12">
        <v>11</v>
      </c>
      <c r="E6" s="12">
        <v>13</v>
      </c>
      <c r="F6" s="12">
        <v>2</v>
      </c>
      <c r="G6" s="12">
        <v>37</v>
      </c>
      <c r="H6" s="22">
        <f t="shared" si="0"/>
        <v>83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ht="15" x14ac:dyDescent="0.2">
      <c r="A7" s="65" t="s">
        <v>91</v>
      </c>
      <c r="B7" s="16" t="s">
        <v>10</v>
      </c>
      <c r="C7" s="12">
        <v>0</v>
      </c>
      <c r="D7" s="12">
        <v>0</v>
      </c>
      <c r="E7" s="12"/>
      <c r="F7" s="12">
        <v>0</v>
      </c>
      <c r="G7" s="12"/>
      <c r="H7" s="22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ht="15" x14ac:dyDescent="0.25">
      <c r="A8" s="65" t="s">
        <v>92</v>
      </c>
      <c r="B8" s="16" t="s">
        <v>12</v>
      </c>
      <c r="C8" s="39">
        <v>8</v>
      </c>
      <c r="D8" s="12">
        <v>23</v>
      </c>
      <c r="E8" s="12"/>
      <c r="F8" s="12">
        <v>0</v>
      </c>
      <c r="G8" s="12">
        <v>0</v>
      </c>
      <c r="H8" s="22">
        <f t="shared" si="0"/>
        <v>31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ht="15" x14ac:dyDescent="0.2">
      <c r="A9" s="65" t="s">
        <v>93</v>
      </c>
      <c r="B9" s="16" t="s">
        <v>14</v>
      </c>
      <c r="C9" s="12">
        <v>0</v>
      </c>
      <c r="D9" s="12">
        <v>39</v>
      </c>
      <c r="E9" s="12">
        <v>4</v>
      </c>
      <c r="F9" s="12">
        <v>2</v>
      </c>
      <c r="G9" s="12"/>
      <c r="H9" s="22">
        <f t="shared" si="0"/>
        <v>45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ht="15" x14ac:dyDescent="0.2">
      <c r="A10" s="65" t="s">
        <v>94</v>
      </c>
      <c r="B10" s="16" t="s">
        <v>16</v>
      </c>
      <c r="C10" s="12">
        <v>0</v>
      </c>
      <c r="D10" s="12">
        <v>0</v>
      </c>
      <c r="E10" s="12"/>
      <c r="F10" s="12">
        <v>0</v>
      </c>
      <c r="G10" s="12"/>
      <c r="H10" s="22">
        <f t="shared" si="0"/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ht="15" x14ac:dyDescent="0.2">
      <c r="A11" s="65" t="s">
        <v>95</v>
      </c>
      <c r="B11" s="16" t="s">
        <v>18</v>
      </c>
      <c r="C11" s="51">
        <v>12</v>
      </c>
      <c r="D11" s="32">
        <v>98</v>
      </c>
      <c r="E11" s="12">
        <v>11</v>
      </c>
      <c r="F11" s="31">
        <f>SUM(F16,F13)</f>
        <v>2</v>
      </c>
      <c r="G11" s="12">
        <v>28</v>
      </c>
      <c r="H11" s="22">
        <f t="shared" si="0"/>
        <v>151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ht="15" x14ac:dyDescent="0.2">
      <c r="A12" s="65" t="s">
        <v>96</v>
      </c>
      <c r="B12" s="16" t="s">
        <v>20</v>
      </c>
      <c r="C12" s="12">
        <v>0</v>
      </c>
      <c r="D12" s="12">
        <v>74</v>
      </c>
      <c r="E12" s="12">
        <v>8</v>
      </c>
      <c r="F12" s="12">
        <v>0</v>
      </c>
      <c r="G12" s="12">
        <v>28</v>
      </c>
      <c r="H12" s="22">
        <f t="shared" si="0"/>
        <v>110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ht="15" x14ac:dyDescent="0.2">
      <c r="A13" s="65" t="s">
        <v>97</v>
      </c>
      <c r="B13" s="16" t="s">
        <v>22</v>
      </c>
      <c r="C13" s="12">
        <v>12</v>
      </c>
      <c r="D13" s="12">
        <v>98</v>
      </c>
      <c r="E13" s="12">
        <v>7</v>
      </c>
      <c r="F13" s="12">
        <v>2</v>
      </c>
      <c r="G13" s="38">
        <v>28</v>
      </c>
      <c r="H13" s="22">
        <f t="shared" si="0"/>
        <v>147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ht="15" x14ac:dyDescent="0.2">
      <c r="A14" s="65" t="s">
        <v>98</v>
      </c>
      <c r="B14" s="16" t="s">
        <v>24</v>
      </c>
      <c r="C14" s="12">
        <v>0</v>
      </c>
      <c r="D14" s="12">
        <v>0</v>
      </c>
      <c r="E14" s="12"/>
      <c r="F14" s="12">
        <v>0</v>
      </c>
      <c r="G14" s="12"/>
      <c r="H14" s="22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ht="15" x14ac:dyDescent="0.2">
      <c r="A15" s="65" t="s">
        <v>99</v>
      </c>
      <c r="B15" s="16" t="s">
        <v>26</v>
      </c>
      <c r="C15" s="12">
        <v>0</v>
      </c>
      <c r="D15" s="12">
        <v>0</v>
      </c>
      <c r="E15" s="12"/>
      <c r="F15" s="12">
        <v>0</v>
      </c>
      <c r="G15" s="12"/>
      <c r="H15" s="22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ht="15" x14ac:dyDescent="0.2">
      <c r="A16" s="65" t="s">
        <v>100</v>
      </c>
      <c r="B16" s="16" t="s">
        <v>28</v>
      </c>
      <c r="C16" s="12">
        <v>9</v>
      </c>
      <c r="D16" s="12">
        <v>0</v>
      </c>
      <c r="E16" s="12">
        <v>1</v>
      </c>
      <c r="F16" s="12">
        <v>0</v>
      </c>
      <c r="G16" s="12">
        <v>17</v>
      </c>
      <c r="H16" s="22">
        <f t="shared" si="0"/>
        <v>27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ht="15" x14ac:dyDescent="0.2">
      <c r="A17" s="65" t="s">
        <v>101</v>
      </c>
      <c r="B17" s="16" t="s">
        <v>30</v>
      </c>
      <c r="C17" s="32">
        <f>SUM(C18:C20)</f>
        <v>0</v>
      </c>
      <c r="D17" s="32">
        <v>0</v>
      </c>
      <c r="E17" s="32">
        <f>SUM(E18:E20)</f>
        <v>0</v>
      </c>
      <c r="F17" s="31">
        <v>0</v>
      </c>
      <c r="G17" s="32"/>
      <c r="H17" s="22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ht="15" x14ac:dyDescent="0.2">
      <c r="A18" s="65" t="s">
        <v>102</v>
      </c>
      <c r="B18" s="16" t="s">
        <v>32</v>
      </c>
      <c r="C18" s="12"/>
      <c r="D18" s="12">
        <v>0</v>
      </c>
      <c r="E18" s="12"/>
      <c r="F18" s="12">
        <v>0</v>
      </c>
      <c r="G18" s="12"/>
      <c r="H18" s="22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ht="15" x14ac:dyDescent="0.2">
      <c r="A19" s="65" t="s">
        <v>103</v>
      </c>
      <c r="B19" s="16" t="s">
        <v>34</v>
      </c>
      <c r="C19" s="12"/>
      <c r="D19" s="12">
        <v>0</v>
      </c>
      <c r="E19" s="12"/>
      <c r="F19" s="12">
        <v>0</v>
      </c>
      <c r="G19" s="12"/>
      <c r="H19" s="22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104</v>
      </c>
      <c r="B20" s="16" t="s">
        <v>36</v>
      </c>
      <c r="C20" s="12"/>
      <c r="D20" s="12">
        <v>0</v>
      </c>
      <c r="E20" s="12"/>
      <c r="F20" s="12">
        <v>0</v>
      </c>
      <c r="G20" s="12"/>
      <c r="H20" s="22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88</v>
      </c>
      <c r="B21" s="11" t="s">
        <v>38</v>
      </c>
      <c r="C21" s="58">
        <f>C22</f>
        <v>273</v>
      </c>
      <c r="D21" s="32">
        <v>6</v>
      </c>
      <c r="E21" s="32">
        <f>SUM(E22,E28,E34)</f>
        <v>108</v>
      </c>
      <c r="F21" s="31">
        <f>SUM(F22,F34)</f>
        <v>949</v>
      </c>
      <c r="G21" s="32">
        <v>2376</v>
      </c>
      <c r="H21" s="20">
        <f t="shared" si="0"/>
        <v>3712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ht="15" x14ac:dyDescent="0.2">
      <c r="A22" s="65" t="s">
        <v>90</v>
      </c>
      <c r="B22" s="16" t="s">
        <v>39</v>
      </c>
      <c r="C22" s="58">
        <f>C23+C24+C25+C26+C27</f>
        <v>273</v>
      </c>
      <c r="D22" s="32">
        <v>6</v>
      </c>
      <c r="E22" s="32">
        <f>SUM(E23:E27)</f>
        <v>108</v>
      </c>
      <c r="F22" s="31">
        <f>SUM(F23:F27)</f>
        <v>949</v>
      </c>
      <c r="G22" s="32">
        <v>2376</v>
      </c>
      <c r="H22" s="22">
        <f t="shared" si="0"/>
        <v>3712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ht="15" x14ac:dyDescent="0.2">
      <c r="A23" s="65" t="s">
        <v>91</v>
      </c>
      <c r="B23" s="16" t="s">
        <v>40</v>
      </c>
      <c r="C23" s="12">
        <v>0</v>
      </c>
      <c r="D23" s="12">
        <v>0</v>
      </c>
      <c r="E23" s="12"/>
      <c r="F23" s="12">
        <v>0</v>
      </c>
      <c r="G23" s="12"/>
      <c r="H23" s="22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ht="15" x14ac:dyDescent="0.25">
      <c r="A24" s="65" t="s">
        <v>92</v>
      </c>
      <c r="B24" s="16" t="s">
        <v>41</v>
      </c>
      <c r="C24">
        <v>273</v>
      </c>
      <c r="D24" s="12">
        <v>6</v>
      </c>
      <c r="E24" s="12">
        <v>108</v>
      </c>
      <c r="F24" s="12">
        <v>949</v>
      </c>
      <c r="G24" s="12">
        <v>2376</v>
      </c>
      <c r="H24" s="22">
        <f t="shared" si="0"/>
        <v>3712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ht="15" x14ac:dyDescent="0.2">
      <c r="A25" s="65" t="s">
        <v>93</v>
      </c>
      <c r="B25" s="16" t="s">
        <v>42</v>
      </c>
      <c r="C25" s="12">
        <v>0</v>
      </c>
      <c r="D25" s="12">
        <v>0</v>
      </c>
      <c r="E25" s="12"/>
      <c r="F25" s="12">
        <v>0</v>
      </c>
      <c r="G25" s="12"/>
      <c r="H25" s="22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ht="15" x14ac:dyDescent="0.2">
      <c r="A26" s="65" t="s">
        <v>94</v>
      </c>
      <c r="B26" s="16" t="s">
        <v>43</v>
      </c>
      <c r="C26" s="12">
        <v>0</v>
      </c>
      <c r="D26" s="12">
        <v>0</v>
      </c>
      <c r="E26" s="12"/>
      <c r="F26" s="12">
        <v>0</v>
      </c>
      <c r="G26" s="12"/>
      <c r="H26" s="22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ht="15" x14ac:dyDescent="0.2">
      <c r="A27" s="65" t="s">
        <v>95</v>
      </c>
      <c r="B27" s="16" t="s">
        <v>44</v>
      </c>
      <c r="C27" s="12">
        <v>0</v>
      </c>
      <c r="D27" s="12">
        <v>0</v>
      </c>
      <c r="E27" s="12"/>
      <c r="F27" s="12">
        <v>0</v>
      </c>
      <c r="G27" s="12"/>
      <c r="H27" s="22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ht="15" x14ac:dyDescent="0.2">
      <c r="A28" s="65" t="s">
        <v>96</v>
      </c>
      <c r="B28" s="16" t="s">
        <v>45</v>
      </c>
      <c r="C28" s="51">
        <v>112</v>
      </c>
      <c r="D28" s="32">
        <v>0</v>
      </c>
      <c r="E28" s="12"/>
      <c r="F28" s="31">
        <f>SUM(F29:F33)</f>
        <v>617</v>
      </c>
      <c r="G28" s="12"/>
      <c r="H28" s="22">
        <f t="shared" si="0"/>
        <v>729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ht="15" x14ac:dyDescent="0.25">
      <c r="A29" s="65" t="s">
        <v>97</v>
      </c>
      <c r="B29" s="16" t="s">
        <v>46</v>
      </c>
      <c r="C29">
        <v>5</v>
      </c>
      <c r="D29" s="12">
        <v>0</v>
      </c>
      <c r="E29" s="12"/>
      <c r="F29" s="12">
        <v>0</v>
      </c>
      <c r="G29" s="12"/>
      <c r="H29" s="22">
        <f t="shared" si="0"/>
        <v>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ht="15" x14ac:dyDescent="0.25">
      <c r="A30" s="65" t="s">
        <v>98</v>
      </c>
      <c r="B30" s="16" t="s">
        <v>47</v>
      </c>
      <c r="C30">
        <v>112</v>
      </c>
      <c r="D30" s="12">
        <v>0</v>
      </c>
      <c r="E30" s="12"/>
      <c r="F30" s="12">
        <v>589</v>
      </c>
      <c r="G30" s="12"/>
      <c r="H30" s="22">
        <f t="shared" si="0"/>
        <v>701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ht="15" x14ac:dyDescent="0.2">
      <c r="A31" s="65" t="s">
        <v>99</v>
      </c>
      <c r="B31" s="16" t="s">
        <v>48</v>
      </c>
      <c r="C31" s="12">
        <v>0</v>
      </c>
      <c r="D31" s="12">
        <v>0</v>
      </c>
      <c r="E31" s="12"/>
      <c r="F31" s="12">
        <v>0</v>
      </c>
      <c r="G31" s="12"/>
      <c r="H31" s="22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ht="15" x14ac:dyDescent="0.2">
      <c r="A32" s="65" t="s">
        <v>100</v>
      </c>
      <c r="B32" s="16" t="s">
        <v>49</v>
      </c>
      <c r="C32" s="12">
        <v>0</v>
      </c>
      <c r="D32" s="12">
        <v>0</v>
      </c>
      <c r="E32" s="12"/>
      <c r="F32" s="12">
        <v>0</v>
      </c>
      <c r="G32" s="12"/>
      <c r="H32" s="22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ht="15" x14ac:dyDescent="0.2">
      <c r="A33" s="65" t="s">
        <v>101</v>
      </c>
      <c r="B33" s="16" t="s">
        <v>50</v>
      </c>
      <c r="C33" s="12">
        <v>61</v>
      </c>
      <c r="D33" s="12">
        <v>0</v>
      </c>
      <c r="E33" s="12"/>
      <c r="F33" s="12">
        <v>28</v>
      </c>
      <c r="G33" s="12"/>
      <c r="H33" s="22">
        <f t="shared" si="0"/>
        <v>89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ht="15" x14ac:dyDescent="0.2">
      <c r="A34" s="65" t="s">
        <v>102</v>
      </c>
      <c r="B34" s="16" t="s">
        <v>51</v>
      </c>
      <c r="C34" s="31"/>
      <c r="D34" s="32">
        <v>0</v>
      </c>
      <c r="E34" s="32">
        <f>SUM(E35:E37)</f>
        <v>0</v>
      </c>
      <c r="F34" s="32">
        <v>0</v>
      </c>
      <c r="G34" s="32"/>
      <c r="H34" s="22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105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22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ht="15" x14ac:dyDescent="0.2">
      <c r="A36" s="65" t="s">
        <v>103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22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104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22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ht="15" x14ac:dyDescent="0.2">
      <c r="A38" s="64" t="s">
        <v>106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0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5">
      <c r="A39" s="10" t="s">
        <v>107</v>
      </c>
      <c r="B39" s="11" t="s">
        <v>58</v>
      </c>
      <c r="C39" s="39">
        <v>57</v>
      </c>
      <c r="D39" s="32">
        <v>71</v>
      </c>
      <c r="E39" s="12">
        <v>107</v>
      </c>
      <c r="F39" s="12">
        <v>137</v>
      </c>
      <c r="G39" s="12">
        <v>7</v>
      </c>
      <c r="H39" s="20">
        <f t="shared" si="0"/>
        <v>379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108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0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109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0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110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0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111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0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ht="13.5" thickBot="1" x14ac:dyDescent="0.25">
      <c r="A44" s="13" t="s">
        <v>112</v>
      </c>
      <c r="B44" s="14" t="s">
        <v>68</v>
      </c>
      <c r="C44" s="56">
        <f>C39+C3</f>
        <v>358</v>
      </c>
      <c r="D44" s="32">
        <v>150</v>
      </c>
      <c r="E44" s="32">
        <f>SUM(E3,E38:E43)</f>
        <v>232</v>
      </c>
      <c r="F44" s="40">
        <f>SUM(F3,F39)</f>
        <v>1092</v>
      </c>
      <c r="G44" s="32">
        <v>2420</v>
      </c>
      <c r="H44" s="24">
        <f t="shared" si="0"/>
        <v>4252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Normal="100" workbookViewId="0">
      <selection activeCell="C3" sqref="C3:N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122</v>
      </c>
    </row>
    <row r="2" spans="1:44" s="7" customFormat="1" ht="15" customHeight="1" x14ac:dyDescent="0.25">
      <c r="A2" s="8"/>
      <c r="B2" s="9"/>
      <c r="C2" s="66" t="s">
        <v>113</v>
      </c>
      <c r="D2" s="67"/>
      <c r="E2" s="66" t="s">
        <v>114</v>
      </c>
      <c r="F2" s="67"/>
      <c r="G2" s="66" t="s">
        <v>123</v>
      </c>
      <c r="H2" s="67"/>
      <c r="I2" s="66" t="s">
        <v>116</v>
      </c>
      <c r="J2" s="67"/>
      <c r="K2" s="66" t="s">
        <v>117</v>
      </c>
      <c r="L2" s="67"/>
      <c r="M2" s="66" t="s">
        <v>118</v>
      </c>
      <c r="N2" s="68"/>
    </row>
    <row r="3" spans="1:44" s="7" customFormat="1" x14ac:dyDescent="0.25">
      <c r="A3" s="25"/>
      <c r="B3" s="26"/>
      <c r="C3" s="26" t="s">
        <v>124</v>
      </c>
      <c r="D3" s="26" t="s">
        <v>125</v>
      </c>
      <c r="E3" s="26" t="s">
        <v>124</v>
      </c>
      <c r="F3" s="26" t="s">
        <v>125</v>
      </c>
      <c r="G3" s="26" t="s">
        <v>124</v>
      </c>
      <c r="H3" s="26" t="s">
        <v>125</v>
      </c>
      <c r="I3" s="26" t="s">
        <v>124</v>
      </c>
      <c r="J3" s="26" t="s">
        <v>125</v>
      </c>
      <c r="K3" s="26" t="s">
        <v>124</v>
      </c>
      <c r="L3" s="26" t="s">
        <v>125</v>
      </c>
      <c r="M3" s="26" t="s">
        <v>124</v>
      </c>
      <c r="N3" s="27" t="s">
        <v>125</v>
      </c>
    </row>
    <row r="4" spans="1:44" s="1" customFormat="1" ht="15" x14ac:dyDescent="0.2">
      <c r="A4" s="64" t="s">
        <v>87</v>
      </c>
      <c r="B4" s="11" t="s">
        <v>2</v>
      </c>
      <c r="C4" s="49">
        <f t="shared" ref="C4:D4" si="0">C5+C22</f>
        <v>24309</v>
      </c>
      <c r="D4" s="49">
        <f t="shared" si="0"/>
        <v>28</v>
      </c>
      <c r="E4" s="32">
        <v>24538</v>
      </c>
      <c r="F4" s="32">
        <v>0</v>
      </c>
      <c r="G4" s="32">
        <f t="shared" ref="G4:H4" si="1">G5+G22</f>
        <v>5934</v>
      </c>
      <c r="H4" s="32">
        <f t="shared" si="1"/>
        <v>16</v>
      </c>
      <c r="I4" s="28">
        <f>SUM(I5,I22,I29)</f>
        <v>3122</v>
      </c>
      <c r="J4" s="32">
        <v>0</v>
      </c>
      <c r="K4" s="35">
        <v>2238.7129999999997</v>
      </c>
      <c r="L4" s="19"/>
      <c r="M4" s="19">
        <f>C4+E4+G4+I4+K4</f>
        <v>60141.713000000003</v>
      </c>
      <c r="N4" s="20">
        <f>D4+F4+H4+J4+L4</f>
        <v>44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4" t="s">
        <v>88</v>
      </c>
      <c r="B5" s="11" t="s">
        <v>4</v>
      </c>
      <c r="C5" s="49">
        <f>C6+C12+C18</f>
        <v>20461</v>
      </c>
      <c r="D5" s="49">
        <f>D6+D12+D18</f>
        <v>28</v>
      </c>
      <c r="E5" s="32">
        <v>24054</v>
      </c>
      <c r="F5" s="32">
        <v>0</v>
      </c>
      <c r="G5" s="32">
        <f t="shared" ref="G5:H5" si="2">SUM(G6,G18,G12)</f>
        <v>4664</v>
      </c>
      <c r="H5" s="32">
        <f t="shared" si="2"/>
        <v>0</v>
      </c>
      <c r="I5" s="28">
        <f>SUM(I12,I6)</f>
        <v>1319</v>
      </c>
      <c r="J5" s="32">
        <v>0</v>
      </c>
      <c r="K5" s="35">
        <v>1297.223</v>
      </c>
      <c r="L5" s="19"/>
      <c r="M5" s="19">
        <f t="shared" ref="M5:M45" si="3">C5+E5+G5+I5+K5</f>
        <v>51795.222999999998</v>
      </c>
      <c r="N5" s="20">
        <f t="shared" ref="N5:N45" si="4">D5+F5+H5+J5+L5</f>
        <v>28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5" t="s">
        <v>89</v>
      </c>
      <c r="B6" s="16" t="s">
        <v>6</v>
      </c>
      <c r="C6" s="49">
        <f t="shared" ref="C6:D6" si="5">SUM(C7:C11)</f>
        <v>20120</v>
      </c>
      <c r="D6" s="49">
        <f t="shared" si="5"/>
        <v>0</v>
      </c>
      <c r="E6" s="32">
        <v>17825</v>
      </c>
      <c r="F6" s="32">
        <v>0</v>
      </c>
      <c r="G6" s="32">
        <f t="shared" ref="G6:H6" si="6">SUM(G7:G11)</f>
        <v>4304</v>
      </c>
      <c r="H6" s="32">
        <f t="shared" si="6"/>
        <v>0</v>
      </c>
      <c r="I6" s="28">
        <f>SUM(I7:I11)</f>
        <v>1301</v>
      </c>
      <c r="J6" s="32">
        <v>0</v>
      </c>
      <c r="K6" s="35">
        <v>1228.338</v>
      </c>
      <c r="L6" s="21"/>
      <c r="M6" s="19">
        <f t="shared" si="3"/>
        <v>44778.338000000003</v>
      </c>
      <c r="N6" s="20">
        <f t="shared" si="4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5" t="s">
        <v>90</v>
      </c>
      <c r="B7" s="16" t="s">
        <v>8</v>
      </c>
      <c r="C7" s="38">
        <v>17902</v>
      </c>
      <c r="D7" s="12"/>
      <c r="E7" s="12">
        <v>11692</v>
      </c>
      <c r="F7" s="12">
        <v>0</v>
      </c>
      <c r="G7" s="12">
        <v>4304</v>
      </c>
      <c r="H7" s="12"/>
      <c r="I7" s="12">
        <v>1261</v>
      </c>
      <c r="J7" s="12">
        <v>0</v>
      </c>
      <c r="K7" s="62">
        <v>1228.338</v>
      </c>
      <c r="L7" s="21"/>
      <c r="M7" s="19">
        <f t="shared" si="3"/>
        <v>36387.338000000003</v>
      </c>
      <c r="N7" s="20">
        <f t="shared" si="4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5" t="s">
        <v>91</v>
      </c>
      <c r="B8" s="16" t="s">
        <v>10</v>
      </c>
      <c r="C8" s="38"/>
      <c r="D8" s="12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62"/>
      <c r="L8" s="21"/>
      <c r="M8" s="19">
        <f t="shared" si="3"/>
        <v>0</v>
      </c>
      <c r="N8" s="20">
        <f t="shared" si="4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5" t="s">
        <v>92</v>
      </c>
      <c r="B9" s="16" t="s">
        <v>12</v>
      </c>
      <c r="C9" s="38">
        <v>2218</v>
      </c>
      <c r="D9" s="12"/>
      <c r="E9" s="12">
        <v>429</v>
      </c>
      <c r="F9" s="12">
        <v>0</v>
      </c>
      <c r="G9" s="12"/>
      <c r="H9" s="12"/>
      <c r="I9" s="12">
        <v>0</v>
      </c>
      <c r="J9" s="12">
        <v>0</v>
      </c>
      <c r="K9" s="62"/>
      <c r="L9" s="21"/>
      <c r="M9" s="19">
        <f t="shared" si="3"/>
        <v>2647</v>
      </c>
      <c r="N9" s="20">
        <f t="shared" si="4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5" t="s">
        <v>93</v>
      </c>
      <c r="B10" s="16" t="s">
        <v>14</v>
      </c>
      <c r="C10" s="38"/>
      <c r="D10" s="12"/>
      <c r="E10" s="12">
        <v>5704</v>
      </c>
      <c r="F10" s="12">
        <v>0</v>
      </c>
      <c r="G10" s="33"/>
      <c r="H10" s="12"/>
      <c r="I10" s="12">
        <v>40</v>
      </c>
      <c r="J10" s="12">
        <v>0</v>
      </c>
      <c r="K10" s="36"/>
      <c r="L10" s="21"/>
      <c r="M10" s="19">
        <f t="shared" si="3"/>
        <v>5744</v>
      </c>
      <c r="N10" s="20">
        <f t="shared" si="4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5" t="s">
        <v>94</v>
      </c>
      <c r="B11" s="16" t="s">
        <v>16</v>
      </c>
      <c r="C11" s="38"/>
      <c r="D11" s="12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36"/>
      <c r="L11" s="21"/>
      <c r="M11" s="19">
        <f t="shared" si="3"/>
        <v>0</v>
      </c>
      <c r="N11" s="20">
        <f t="shared" si="4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5" t="s">
        <v>95</v>
      </c>
      <c r="B12" s="16" t="s">
        <v>18</v>
      </c>
      <c r="C12" s="31">
        <f>SUM(C13:C17)</f>
        <v>341</v>
      </c>
      <c r="D12" s="31">
        <f t="shared" ref="D12" si="7">SUM(D13:D17)</f>
        <v>0</v>
      </c>
      <c r="E12" s="32">
        <v>6229</v>
      </c>
      <c r="F12" s="32">
        <v>0</v>
      </c>
      <c r="G12" s="34">
        <f t="shared" ref="G12:H12" si="8">SUM(G13:G17)</f>
        <v>360</v>
      </c>
      <c r="H12" s="34">
        <f t="shared" si="8"/>
        <v>0</v>
      </c>
      <c r="I12" s="30">
        <f>SUM(I17,I14)</f>
        <v>18</v>
      </c>
      <c r="J12" s="32">
        <f>SUM(J13:J15)</f>
        <v>0</v>
      </c>
      <c r="K12" s="35">
        <v>68.885000000000005</v>
      </c>
      <c r="L12" s="21"/>
      <c r="M12" s="19">
        <f t="shared" si="3"/>
        <v>7016.8850000000002</v>
      </c>
      <c r="N12" s="20">
        <f t="shared" si="4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5" t="s">
        <v>96</v>
      </c>
      <c r="B13" s="16" t="s">
        <v>20</v>
      </c>
      <c r="C13" s="38"/>
      <c r="D13" s="38"/>
      <c r="E13" s="12">
        <v>5578</v>
      </c>
      <c r="F13" s="12">
        <v>0</v>
      </c>
      <c r="G13" s="33"/>
      <c r="H13" s="12"/>
      <c r="I13" s="12">
        <v>0</v>
      </c>
      <c r="J13" s="12">
        <v>0</v>
      </c>
      <c r="K13" s="36">
        <v>68.885000000000005</v>
      </c>
      <c r="L13" s="21"/>
      <c r="M13" s="19">
        <f t="shared" si="3"/>
        <v>5646.8850000000002</v>
      </c>
      <c r="N13" s="20">
        <f t="shared" si="4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5" t="s">
        <v>97</v>
      </c>
      <c r="B14" s="16" t="s">
        <v>22</v>
      </c>
      <c r="C14" s="38">
        <v>271</v>
      </c>
      <c r="D14" s="38"/>
      <c r="E14" s="12">
        <v>651</v>
      </c>
      <c r="F14" s="12">
        <v>0</v>
      </c>
      <c r="G14" s="12">
        <v>230</v>
      </c>
      <c r="H14" s="12"/>
      <c r="I14" s="12">
        <v>18</v>
      </c>
      <c r="J14" s="12">
        <v>0</v>
      </c>
      <c r="K14" s="36"/>
      <c r="L14" s="21"/>
      <c r="M14" s="19">
        <f t="shared" si="3"/>
        <v>1170</v>
      </c>
      <c r="N14" s="20">
        <f t="shared" si="4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5" t="s">
        <v>98</v>
      </c>
      <c r="B15" s="16" t="s">
        <v>24</v>
      </c>
      <c r="C15" s="38"/>
      <c r="D15" s="38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36"/>
      <c r="L15" s="21"/>
      <c r="M15" s="19">
        <f t="shared" si="3"/>
        <v>0</v>
      </c>
      <c r="N15" s="20">
        <f t="shared" si="4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5" t="s">
        <v>99</v>
      </c>
      <c r="B16" s="16" t="s">
        <v>26</v>
      </c>
      <c r="C16" s="38"/>
      <c r="D16" s="38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36"/>
      <c r="L16" s="21"/>
      <c r="M16" s="19">
        <f t="shared" si="3"/>
        <v>0</v>
      </c>
      <c r="N16" s="20">
        <f t="shared" si="4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5" t="s">
        <v>100</v>
      </c>
      <c r="B17" s="16" t="s">
        <v>28</v>
      </c>
      <c r="C17" s="38">
        <v>70</v>
      </c>
      <c r="D17" s="38"/>
      <c r="E17" s="12">
        <v>0</v>
      </c>
      <c r="F17" s="12">
        <v>0</v>
      </c>
      <c r="G17" s="12">
        <v>130</v>
      </c>
      <c r="H17" s="12"/>
      <c r="I17" s="12">
        <v>0</v>
      </c>
      <c r="J17" s="12">
        <v>0</v>
      </c>
      <c r="K17" s="36">
        <v>0</v>
      </c>
      <c r="L17" s="21"/>
      <c r="M17" s="19">
        <f t="shared" si="3"/>
        <v>200</v>
      </c>
      <c r="N17" s="20">
        <f t="shared" si="4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5" t="s">
        <v>101</v>
      </c>
      <c r="B18" s="16" t="s">
        <v>30</v>
      </c>
      <c r="C18" s="31">
        <f t="shared" ref="C18:D18" si="9">SUM(C19:C21)</f>
        <v>0</v>
      </c>
      <c r="D18" s="31">
        <f t="shared" si="9"/>
        <v>28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2">
        <v>0</v>
      </c>
      <c r="J18" s="32">
        <f>SUM(J19:J21)</f>
        <v>0</v>
      </c>
      <c r="K18" s="35"/>
      <c r="L18" s="21"/>
      <c r="M18" s="19">
        <f t="shared" si="3"/>
        <v>0</v>
      </c>
      <c r="N18" s="20">
        <f t="shared" si="4"/>
        <v>28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5" t="s">
        <v>102</v>
      </c>
      <c r="B19" s="16" t="s">
        <v>32</v>
      </c>
      <c r="C19" s="38"/>
      <c r="D19" s="38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36"/>
      <c r="L19" s="21"/>
      <c r="M19" s="19">
        <f t="shared" si="3"/>
        <v>0</v>
      </c>
      <c r="N19" s="20">
        <f t="shared" si="4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5" t="s">
        <v>103</v>
      </c>
      <c r="B20" s="16" t="s">
        <v>34</v>
      </c>
      <c r="C20" s="38"/>
      <c r="D20" s="53">
        <v>28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36"/>
      <c r="L20" s="21"/>
      <c r="M20" s="19">
        <f t="shared" si="3"/>
        <v>0</v>
      </c>
      <c r="N20" s="20">
        <f t="shared" si="4"/>
        <v>28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104</v>
      </c>
      <c r="B21" s="16" t="s">
        <v>36</v>
      </c>
      <c r="C21" s="38"/>
      <c r="D21" s="38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36"/>
      <c r="L21" s="21"/>
      <c r="M21" s="19">
        <f t="shared" si="3"/>
        <v>0</v>
      </c>
      <c r="N21" s="20">
        <f t="shared" si="4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88</v>
      </c>
      <c r="B22" s="11" t="s">
        <v>38</v>
      </c>
      <c r="C22" s="32">
        <f t="shared" ref="C22:D22" si="11">C23+C29+C35</f>
        <v>3848</v>
      </c>
      <c r="D22" s="32">
        <f t="shared" si="11"/>
        <v>0</v>
      </c>
      <c r="E22" s="32">
        <v>484</v>
      </c>
      <c r="F22" s="32">
        <v>0</v>
      </c>
      <c r="G22" s="32">
        <f t="shared" ref="G22:H22" si="12">SUM(G23,G29,G35)</f>
        <v>1270</v>
      </c>
      <c r="H22" s="32">
        <f t="shared" si="12"/>
        <v>16</v>
      </c>
      <c r="I22" s="31">
        <f>SUM(I23,I35)</f>
        <v>1501</v>
      </c>
      <c r="J22" s="31">
        <f t="shared" ref="J22" si="13">J23+J35</f>
        <v>0</v>
      </c>
      <c r="K22" s="35">
        <v>941.49</v>
      </c>
      <c r="L22" s="19"/>
      <c r="M22" s="19">
        <f t="shared" si="3"/>
        <v>8044.49</v>
      </c>
      <c r="N22" s="20">
        <f t="shared" si="4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5" t="s">
        <v>90</v>
      </c>
      <c r="B23" s="16" t="s">
        <v>39</v>
      </c>
      <c r="C23" s="31">
        <f>SUM(C24:C28)</f>
        <v>3734</v>
      </c>
      <c r="D23" s="31">
        <f t="shared" ref="D23" si="14">SUM(D24:D28)</f>
        <v>0</v>
      </c>
      <c r="E23" s="32">
        <v>484</v>
      </c>
      <c r="F23" s="32">
        <v>0</v>
      </c>
      <c r="G23" s="32">
        <f t="shared" ref="G23:J23" si="15">SUM(G24:G28)</f>
        <v>1270</v>
      </c>
      <c r="H23" s="32">
        <f t="shared" si="15"/>
        <v>0</v>
      </c>
      <c r="I23" s="31">
        <f t="shared" si="15"/>
        <v>1501</v>
      </c>
      <c r="J23" s="32">
        <f t="shared" si="15"/>
        <v>0</v>
      </c>
      <c r="K23" s="35">
        <v>941.49</v>
      </c>
      <c r="L23" s="21"/>
      <c r="M23" s="19">
        <f t="shared" si="3"/>
        <v>7930.49</v>
      </c>
      <c r="N23" s="20">
        <f t="shared" si="4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5" t="s">
        <v>91</v>
      </c>
      <c r="B24" s="16" t="s">
        <v>40</v>
      </c>
      <c r="C24" s="38"/>
      <c r="D24" s="12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36"/>
      <c r="L24" s="21"/>
      <c r="M24" s="19">
        <f t="shared" si="3"/>
        <v>0</v>
      </c>
      <c r="N24" s="20">
        <f t="shared" si="4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5" t="s">
        <v>92</v>
      </c>
      <c r="B25" s="16" t="s">
        <v>41</v>
      </c>
      <c r="C25" s="38">
        <v>3734</v>
      </c>
      <c r="D25" s="12"/>
      <c r="E25" s="12">
        <v>484</v>
      </c>
      <c r="F25" s="12">
        <v>0</v>
      </c>
      <c r="G25" s="12">
        <v>1270</v>
      </c>
      <c r="H25" s="12"/>
      <c r="I25" s="12">
        <v>1501</v>
      </c>
      <c r="J25" s="12">
        <v>0</v>
      </c>
      <c r="K25" s="36">
        <v>941.49</v>
      </c>
      <c r="L25" s="21"/>
      <c r="M25" s="19">
        <f t="shared" si="3"/>
        <v>7930.49</v>
      </c>
      <c r="N25" s="20">
        <f t="shared" si="4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5" t="s">
        <v>93</v>
      </c>
      <c r="B26" s="16" t="s">
        <v>42</v>
      </c>
      <c r="C26" s="38"/>
      <c r="D26" s="12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36"/>
      <c r="L26" s="21"/>
      <c r="M26" s="19">
        <f t="shared" si="3"/>
        <v>0</v>
      </c>
      <c r="N26" s="20">
        <f t="shared" si="4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5" t="s">
        <v>94</v>
      </c>
      <c r="B27" s="16" t="s">
        <v>43</v>
      </c>
      <c r="C27" s="38"/>
      <c r="D27" s="12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36"/>
      <c r="L27" s="21"/>
      <c r="M27" s="19">
        <f t="shared" si="3"/>
        <v>0</v>
      </c>
      <c r="N27" s="20">
        <f t="shared" si="4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5" t="s">
        <v>95</v>
      </c>
      <c r="B28" s="16" t="s">
        <v>44</v>
      </c>
      <c r="C28" s="38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36"/>
      <c r="L28" s="21"/>
      <c r="M28" s="19">
        <f t="shared" si="3"/>
        <v>0</v>
      </c>
      <c r="N28" s="20">
        <f t="shared" si="4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5" t="s">
        <v>96</v>
      </c>
      <c r="B29" s="16" t="s">
        <v>45</v>
      </c>
      <c r="C29" s="32">
        <f t="shared" ref="C29:D29" si="16">SUM(C30:C34)</f>
        <v>114</v>
      </c>
      <c r="D29" s="32">
        <f t="shared" si="16"/>
        <v>0</v>
      </c>
      <c r="E29" s="32">
        <v>0</v>
      </c>
      <c r="F29" s="32">
        <v>0</v>
      </c>
      <c r="G29" s="32">
        <f t="shared" ref="G29:H29" si="17">SUM(G30:G34)</f>
        <v>0</v>
      </c>
      <c r="H29" s="32">
        <f t="shared" si="17"/>
        <v>0</v>
      </c>
      <c r="I29" s="31">
        <f>SUM(I30:I34)</f>
        <v>302</v>
      </c>
      <c r="J29" s="32">
        <f>SUM(J30:J32)</f>
        <v>0</v>
      </c>
      <c r="K29" s="35">
        <v>0</v>
      </c>
      <c r="L29" s="21"/>
      <c r="M29" s="19">
        <f t="shared" si="3"/>
        <v>416</v>
      </c>
      <c r="N29" s="20">
        <f t="shared" si="4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5" t="s">
        <v>97</v>
      </c>
      <c r="B30" s="16" t="s">
        <v>46</v>
      </c>
      <c r="C30" s="38"/>
      <c r="D30" s="38"/>
      <c r="E30" s="12">
        <v>0</v>
      </c>
      <c r="F30" s="12">
        <v>0</v>
      </c>
      <c r="G30" s="33"/>
      <c r="H30" s="12"/>
      <c r="I30" s="12"/>
      <c r="J30" s="12">
        <v>0</v>
      </c>
      <c r="K30" s="36">
        <v>0</v>
      </c>
      <c r="L30" s="21"/>
      <c r="M30" s="19">
        <f t="shared" si="3"/>
        <v>0</v>
      </c>
      <c r="N30" s="20">
        <f t="shared" si="4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5" t="s">
        <v>98</v>
      </c>
      <c r="B31" s="16" t="s">
        <v>47</v>
      </c>
      <c r="C31" s="38">
        <v>114</v>
      </c>
      <c r="D31" s="38"/>
      <c r="E31" s="12">
        <v>0</v>
      </c>
      <c r="F31" s="12">
        <v>0</v>
      </c>
      <c r="G31" s="33"/>
      <c r="H31" s="12"/>
      <c r="I31" s="12">
        <v>280</v>
      </c>
      <c r="J31" s="12">
        <v>0</v>
      </c>
      <c r="K31" s="36">
        <v>0</v>
      </c>
      <c r="L31" s="21"/>
      <c r="M31" s="19">
        <f t="shared" si="3"/>
        <v>394</v>
      </c>
      <c r="N31" s="20">
        <f t="shared" si="4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5" t="s">
        <v>99</v>
      </c>
      <c r="B32" s="16" t="s">
        <v>48</v>
      </c>
      <c r="C32" s="38"/>
      <c r="D32" s="38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36"/>
      <c r="L32" s="21"/>
      <c r="M32" s="19">
        <f t="shared" si="3"/>
        <v>0</v>
      </c>
      <c r="N32" s="20">
        <f t="shared" si="4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5" t="s">
        <v>100</v>
      </c>
      <c r="B33" s="16" t="s">
        <v>49</v>
      </c>
      <c r="C33" s="38"/>
      <c r="D33" s="38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36"/>
      <c r="L33" s="21"/>
      <c r="M33" s="19">
        <f t="shared" si="3"/>
        <v>0</v>
      </c>
      <c r="N33" s="20">
        <f t="shared" si="4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5" t="s">
        <v>101</v>
      </c>
      <c r="B34" s="16" t="s">
        <v>50</v>
      </c>
      <c r="C34" s="38"/>
      <c r="D34" s="38"/>
      <c r="E34" s="12">
        <v>0</v>
      </c>
      <c r="F34" s="12">
        <v>0</v>
      </c>
      <c r="G34" s="33"/>
      <c r="H34" s="12"/>
      <c r="I34" s="12">
        <v>22</v>
      </c>
      <c r="J34" s="12">
        <v>0</v>
      </c>
      <c r="K34" s="36"/>
      <c r="L34" s="21"/>
      <c r="M34" s="19">
        <f t="shared" si="3"/>
        <v>22</v>
      </c>
      <c r="N34" s="20">
        <f t="shared" si="4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5" t="s">
        <v>102</v>
      </c>
      <c r="B35" s="16" t="s">
        <v>51</v>
      </c>
      <c r="C35" s="32">
        <f t="shared" ref="C35:D35" si="18">SUM(C36:C38)</f>
        <v>0</v>
      </c>
      <c r="D35" s="32">
        <f t="shared" si="18"/>
        <v>0</v>
      </c>
      <c r="E35" s="32">
        <v>0</v>
      </c>
      <c r="F35" s="32">
        <v>0</v>
      </c>
      <c r="G35" s="32">
        <f t="shared" ref="G35:H35" si="19">SUM(G36:G38)</f>
        <v>0</v>
      </c>
      <c r="H35" s="32">
        <f t="shared" si="19"/>
        <v>16</v>
      </c>
      <c r="I35" s="32">
        <v>0</v>
      </c>
      <c r="J35" s="32">
        <f>SUM(J36:J38)</f>
        <v>0</v>
      </c>
      <c r="K35" s="35"/>
      <c r="L35" s="21"/>
      <c r="M35" s="19">
        <f t="shared" si="3"/>
        <v>0</v>
      </c>
      <c r="N35" s="20">
        <f t="shared" si="4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105</v>
      </c>
      <c r="B36" s="16" t="s">
        <v>52</v>
      </c>
      <c r="C36" s="12"/>
      <c r="D36" s="12"/>
      <c r="E36" s="12">
        <v>0</v>
      </c>
      <c r="F36" s="12">
        <v>0</v>
      </c>
      <c r="G36" s="33"/>
      <c r="H36" s="12">
        <v>16</v>
      </c>
      <c r="I36" s="12">
        <v>0</v>
      </c>
      <c r="J36" s="12">
        <v>0</v>
      </c>
      <c r="K36" s="36"/>
      <c r="L36" s="21"/>
      <c r="M36" s="19">
        <f t="shared" si="3"/>
        <v>0</v>
      </c>
      <c r="N36" s="20">
        <f t="shared" si="4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5" t="s">
        <v>103</v>
      </c>
      <c r="B37" s="16" t="s">
        <v>53</v>
      </c>
      <c r="C37" s="12"/>
      <c r="D37" s="12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36"/>
      <c r="L37" s="21"/>
      <c r="M37" s="19">
        <f t="shared" si="3"/>
        <v>0</v>
      </c>
      <c r="N37" s="20">
        <f t="shared" si="4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104</v>
      </c>
      <c r="B38" s="16" t="s">
        <v>54</v>
      </c>
      <c r="C38" s="12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36"/>
      <c r="L38" s="21"/>
      <c r="M38" s="19">
        <f t="shared" si="3"/>
        <v>0</v>
      </c>
      <c r="N38" s="20">
        <f t="shared" si="4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4" t="s">
        <v>106</v>
      </c>
      <c r="B39" s="11" t="s">
        <v>56</v>
      </c>
      <c r="C39" s="12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36"/>
      <c r="L39" s="19"/>
      <c r="M39" s="19">
        <f t="shared" si="3"/>
        <v>0</v>
      </c>
      <c r="N39" s="20">
        <f t="shared" si="4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107</v>
      </c>
      <c r="B40" s="11" t="s">
        <v>58</v>
      </c>
      <c r="C40" s="38">
        <v>1361</v>
      </c>
      <c r="D40" s="38"/>
      <c r="E40" s="32">
        <v>0</v>
      </c>
      <c r="F40" s="32">
        <v>0</v>
      </c>
      <c r="G40" s="12">
        <v>882</v>
      </c>
      <c r="H40" s="12"/>
      <c r="I40" s="12">
        <v>126</v>
      </c>
      <c r="J40" s="12">
        <v>0</v>
      </c>
      <c r="K40" s="36">
        <v>0</v>
      </c>
      <c r="L40" s="19"/>
      <c r="M40" s="19">
        <f t="shared" si="3"/>
        <v>2369</v>
      </c>
      <c r="N40" s="20">
        <f t="shared" si="4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108</v>
      </c>
      <c r="B41" s="11" t="s">
        <v>60</v>
      </c>
      <c r="C41" s="12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36"/>
      <c r="L41" s="19"/>
      <c r="M41" s="19">
        <f t="shared" si="3"/>
        <v>0</v>
      </c>
      <c r="N41" s="20">
        <f t="shared" si="4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109</v>
      </c>
      <c r="B42" s="11" t="s">
        <v>62</v>
      </c>
      <c r="C42" s="12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36"/>
      <c r="L42" s="19"/>
      <c r="M42" s="19">
        <f t="shared" si="3"/>
        <v>0</v>
      </c>
      <c r="N42" s="20">
        <f t="shared" si="4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110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36"/>
      <c r="L43" s="19"/>
      <c r="M43" s="19">
        <f t="shared" si="3"/>
        <v>0</v>
      </c>
      <c r="N43" s="20">
        <f t="shared" si="4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111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36"/>
      <c r="L44" s="19"/>
      <c r="M44" s="19">
        <f t="shared" si="3"/>
        <v>0</v>
      </c>
      <c r="N44" s="20">
        <f t="shared" si="4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112</v>
      </c>
      <c r="B45" s="14" t="s">
        <v>68</v>
      </c>
      <c r="C45" s="49">
        <f>C6+C12+C23+C29+C35+C40</f>
        <v>25670</v>
      </c>
      <c r="D45" s="49">
        <f>D20</f>
        <v>28</v>
      </c>
      <c r="E45" s="32">
        <v>24538</v>
      </c>
      <c r="F45" s="32">
        <v>0</v>
      </c>
      <c r="G45" s="32">
        <f t="shared" ref="G45:H45" si="20">SUM(G4,G39:G44)</f>
        <v>6816</v>
      </c>
      <c r="H45" s="32">
        <f t="shared" si="20"/>
        <v>16</v>
      </c>
      <c r="I45" s="61">
        <f>SUM(I4,I40)</f>
        <v>3248</v>
      </c>
      <c r="J45" s="32">
        <f t="shared" ref="J45" si="21">J4+SUM(J39:J44)</f>
        <v>0</v>
      </c>
      <c r="K45" s="37">
        <v>2238.7129999999997</v>
      </c>
      <c r="L45" s="23"/>
      <c r="M45" s="23">
        <f t="shared" si="3"/>
        <v>62510.713000000003</v>
      </c>
      <c r="N45" s="24">
        <f t="shared" si="4"/>
        <v>44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83" zoomScaleNormal="83" workbookViewId="0">
      <selection activeCell="C3" sqref="C3:N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126</v>
      </c>
    </row>
    <row r="2" spans="1:44" s="7" customFormat="1" ht="15" customHeight="1" x14ac:dyDescent="0.25">
      <c r="A2" s="8"/>
      <c r="B2" s="9"/>
      <c r="C2" s="66" t="s">
        <v>113</v>
      </c>
      <c r="D2" s="67"/>
      <c r="E2" s="66" t="s">
        <v>114</v>
      </c>
      <c r="F2" s="67"/>
      <c r="G2" s="66" t="s">
        <v>123</v>
      </c>
      <c r="H2" s="67"/>
      <c r="I2" s="66" t="s">
        <v>116</v>
      </c>
      <c r="J2" s="67"/>
      <c r="K2" s="66" t="s">
        <v>117</v>
      </c>
      <c r="L2" s="67"/>
      <c r="M2" s="66" t="s">
        <v>118</v>
      </c>
      <c r="N2" s="68"/>
    </row>
    <row r="3" spans="1:44" s="7" customFormat="1" x14ac:dyDescent="0.25">
      <c r="A3" s="25"/>
      <c r="B3" s="26"/>
      <c r="C3" s="26" t="s">
        <v>124</v>
      </c>
      <c r="D3" s="26" t="s">
        <v>125</v>
      </c>
      <c r="E3" s="26" t="s">
        <v>124</v>
      </c>
      <c r="F3" s="26" t="s">
        <v>125</v>
      </c>
      <c r="G3" s="26" t="s">
        <v>124</v>
      </c>
      <c r="H3" s="26" t="s">
        <v>125</v>
      </c>
      <c r="I3" s="26" t="s">
        <v>124</v>
      </c>
      <c r="J3" s="26" t="s">
        <v>125</v>
      </c>
      <c r="K3" s="26" t="s">
        <v>124</v>
      </c>
      <c r="L3" s="26" t="s">
        <v>125</v>
      </c>
      <c r="M3" s="26" t="s">
        <v>124</v>
      </c>
      <c r="N3" s="27" t="s">
        <v>125</v>
      </c>
    </row>
    <row r="4" spans="1:44" s="1" customFormat="1" ht="15" x14ac:dyDescent="0.2">
      <c r="A4" s="64" t="s">
        <v>87</v>
      </c>
      <c r="B4" s="11" t="s">
        <v>2</v>
      </c>
      <c r="C4" s="32">
        <f t="shared" ref="C4" si="0">C5+C22</f>
        <v>153</v>
      </c>
      <c r="D4" s="32">
        <f>D5+D22</f>
        <v>3</v>
      </c>
      <c r="E4" s="32">
        <v>13211</v>
      </c>
      <c r="F4" s="32">
        <v>0</v>
      </c>
      <c r="G4" s="32">
        <f t="shared" ref="G4:H4" si="1">G5+G22</f>
        <v>5787</v>
      </c>
      <c r="H4" s="32">
        <f t="shared" si="1"/>
        <v>16</v>
      </c>
      <c r="I4" s="28">
        <f>SUM(I5,I22,I29)</f>
        <v>4950</v>
      </c>
      <c r="J4" s="41">
        <v>0</v>
      </c>
      <c r="K4" s="35">
        <v>2617.92</v>
      </c>
      <c r="L4" s="41"/>
      <c r="M4" s="19">
        <f>C4+E4+G4+I4+K4</f>
        <v>26718.92</v>
      </c>
      <c r="N4" s="20">
        <f>D4+F4+H4+J4+L4</f>
        <v>19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4" t="s">
        <v>88</v>
      </c>
      <c r="B5" s="11" t="s">
        <v>4</v>
      </c>
      <c r="C5" s="32">
        <f>C6+C12+C18</f>
        <v>141</v>
      </c>
      <c r="D5" s="32">
        <f>D6+D12+D18</f>
        <v>3</v>
      </c>
      <c r="E5" s="32">
        <v>12363</v>
      </c>
      <c r="F5" s="32">
        <v>0</v>
      </c>
      <c r="G5" s="32">
        <f t="shared" ref="G5:H5" si="2">SUM(G6,G18,G12)</f>
        <v>4244</v>
      </c>
      <c r="H5" s="32">
        <f t="shared" si="2"/>
        <v>0</v>
      </c>
      <c r="I5" s="28">
        <f>SUM(I12,I6)</f>
        <v>2485</v>
      </c>
      <c r="J5" s="41">
        <v>0</v>
      </c>
      <c r="K5" s="35">
        <v>1322.63</v>
      </c>
      <c r="L5" s="41"/>
      <c r="M5" s="19">
        <f t="shared" ref="M5:N45" si="3">C5+E5+G5+I5+K5</f>
        <v>20555.63</v>
      </c>
      <c r="N5" s="20">
        <f t="shared" si="3"/>
        <v>3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5" t="s">
        <v>89</v>
      </c>
      <c r="B6" s="16" t="s">
        <v>6</v>
      </c>
      <c r="C6" s="32">
        <f>SUM(C7:C11)</f>
        <v>129</v>
      </c>
      <c r="D6" s="32"/>
      <c r="E6" s="32">
        <v>11630</v>
      </c>
      <c r="F6" s="32">
        <v>0</v>
      </c>
      <c r="G6" s="32">
        <f t="shared" ref="G6:H6" si="4">SUM(G7:G11)</f>
        <v>4244</v>
      </c>
      <c r="H6" s="32">
        <f t="shared" si="4"/>
        <v>0</v>
      </c>
      <c r="I6" s="28">
        <f>SUM(I7:I11)</f>
        <v>2466</v>
      </c>
      <c r="J6" s="41">
        <v>0</v>
      </c>
      <c r="K6" s="36">
        <v>933.98116000000005</v>
      </c>
      <c r="L6" s="41"/>
      <c r="M6" s="19">
        <f t="shared" si="3"/>
        <v>19402.981159999999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5" t="s">
        <v>90</v>
      </c>
      <c r="B7" s="16" t="s">
        <v>8</v>
      </c>
      <c r="C7" s="12">
        <v>107</v>
      </c>
      <c r="D7" s="12"/>
      <c r="E7" s="12">
        <v>7292</v>
      </c>
      <c r="F7" s="12">
        <v>0</v>
      </c>
      <c r="G7" s="12">
        <v>4244</v>
      </c>
      <c r="H7" s="12"/>
      <c r="I7" s="12">
        <v>1328</v>
      </c>
      <c r="J7" s="42">
        <v>0</v>
      </c>
      <c r="K7" s="36">
        <v>933.98116000000005</v>
      </c>
      <c r="L7" s="42"/>
      <c r="M7" s="19">
        <f t="shared" si="3"/>
        <v>13904.981159999999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5" t="s">
        <v>91</v>
      </c>
      <c r="B8" s="16" t="s">
        <v>10</v>
      </c>
      <c r="C8" s="38"/>
      <c r="D8" s="12"/>
      <c r="E8" s="12">
        <v>0</v>
      </c>
      <c r="F8" s="12">
        <v>0</v>
      </c>
      <c r="G8" s="33"/>
      <c r="H8" s="12"/>
      <c r="I8" s="12">
        <v>0</v>
      </c>
      <c r="J8" s="42">
        <v>0</v>
      </c>
      <c r="K8" s="36"/>
      <c r="L8" s="42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5" t="s">
        <v>92</v>
      </c>
      <c r="B9" s="16" t="s">
        <v>12</v>
      </c>
      <c r="C9" s="12">
        <v>22</v>
      </c>
      <c r="D9" s="12"/>
      <c r="E9" s="12">
        <v>80</v>
      </c>
      <c r="F9" s="12">
        <v>0</v>
      </c>
      <c r="G9" s="12"/>
      <c r="H9" s="12"/>
      <c r="I9" s="12">
        <f>926+194</f>
        <v>1120</v>
      </c>
      <c r="J9" s="42">
        <v>0</v>
      </c>
      <c r="K9" s="36"/>
      <c r="L9" s="42"/>
      <c r="M9" s="19">
        <f t="shared" si="3"/>
        <v>1222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5" t="s">
        <v>93</v>
      </c>
      <c r="B10" s="16" t="s">
        <v>14</v>
      </c>
      <c r="C10" s="38"/>
      <c r="D10" s="12"/>
      <c r="E10" s="12">
        <v>4258</v>
      </c>
      <c r="F10" s="12">
        <v>0</v>
      </c>
      <c r="G10" s="33"/>
      <c r="H10" s="12"/>
      <c r="I10" s="12">
        <v>18</v>
      </c>
      <c r="J10" s="42">
        <v>0</v>
      </c>
      <c r="K10" s="36"/>
      <c r="L10" s="42"/>
      <c r="M10" s="19">
        <f t="shared" si="3"/>
        <v>4276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5" t="s">
        <v>94</v>
      </c>
      <c r="B11" s="16" t="s">
        <v>16</v>
      </c>
      <c r="C11" s="38"/>
      <c r="D11" s="12"/>
      <c r="E11" s="12">
        <v>0</v>
      </c>
      <c r="F11" s="12">
        <v>0</v>
      </c>
      <c r="G11" s="33"/>
      <c r="H11" s="12"/>
      <c r="I11" s="12">
        <v>0</v>
      </c>
      <c r="J11" s="42">
        <v>0</v>
      </c>
      <c r="K11" s="36"/>
      <c r="L11" s="42"/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5" t="s">
        <v>95</v>
      </c>
      <c r="B12" s="16" t="s">
        <v>18</v>
      </c>
      <c r="C12" s="31">
        <f>SUM(C13:C17)</f>
        <v>12</v>
      </c>
      <c r="D12" s="32"/>
      <c r="E12" s="32">
        <v>733</v>
      </c>
      <c r="F12" s="32">
        <v>0</v>
      </c>
      <c r="G12" s="34">
        <f t="shared" ref="G12:H12" si="5">SUM(G13:G17)</f>
        <v>0</v>
      </c>
      <c r="H12" s="34">
        <f t="shared" si="5"/>
        <v>0</v>
      </c>
      <c r="I12" s="30">
        <f>SUM(I13:I16)</f>
        <v>19</v>
      </c>
      <c r="J12" s="41">
        <f>SUM(J13:J15)</f>
        <v>0</v>
      </c>
      <c r="K12" s="35">
        <v>388.64800000000002</v>
      </c>
      <c r="L12" s="41"/>
      <c r="M12" s="19">
        <f t="shared" si="3"/>
        <v>1152.6480000000001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5" t="s">
        <v>96</v>
      </c>
      <c r="B13" s="16" t="s">
        <v>20</v>
      </c>
      <c r="C13" s="38"/>
      <c r="D13" s="12"/>
      <c r="E13" s="12">
        <v>0</v>
      </c>
      <c r="F13" s="12">
        <v>0</v>
      </c>
      <c r="G13" s="33"/>
      <c r="H13" s="12"/>
      <c r="I13" s="12"/>
      <c r="J13" s="42">
        <v>0</v>
      </c>
      <c r="K13" s="36">
        <v>388.64800000000002</v>
      </c>
      <c r="L13" s="42"/>
      <c r="M13" s="19">
        <f t="shared" si="3"/>
        <v>388.64800000000002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5" t="s">
        <v>97</v>
      </c>
      <c r="B14" s="16" t="s">
        <v>22</v>
      </c>
      <c r="C14" s="12">
        <v>9</v>
      </c>
      <c r="D14" s="12"/>
      <c r="E14" s="12">
        <v>733</v>
      </c>
      <c r="F14" s="12">
        <v>0</v>
      </c>
      <c r="G14" s="12"/>
      <c r="H14" s="12"/>
      <c r="I14" s="12">
        <v>19</v>
      </c>
      <c r="J14" s="42">
        <v>0</v>
      </c>
      <c r="K14" s="36"/>
      <c r="L14" s="42"/>
      <c r="M14" s="19">
        <f t="shared" si="3"/>
        <v>761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5" t="s">
        <v>98</v>
      </c>
      <c r="B15" s="16" t="s">
        <v>24</v>
      </c>
      <c r="C15" s="38"/>
      <c r="D15" s="12"/>
      <c r="E15" s="12">
        <v>0</v>
      </c>
      <c r="F15" s="12">
        <v>0</v>
      </c>
      <c r="G15" s="33"/>
      <c r="H15" s="12"/>
      <c r="I15" s="12">
        <v>0</v>
      </c>
      <c r="J15" s="42">
        <v>0</v>
      </c>
      <c r="K15" s="36"/>
      <c r="L15" s="42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5" t="s">
        <v>99</v>
      </c>
      <c r="B16" s="16" t="s">
        <v>26</v>
      </c>
      <c r="C16" s="38"/>
      <c r="D16" s="12"/>
      <c r="E16" s="12">
        <v>0</v>
      </c>
      <c r="F16" s="12">
        <v>0</v>
      </c>
      <c r="G16" s="33"/>
      <c r="H16" s="12"/>
      <c r="I16" s="12">
        <v>0</v>
      </c>
      <c r="J16" s="42">
        <v>0</v>
      </c>
      <c r="K16" s="36"/>
      <c r="L16" s="42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5" t="s">
        <v>100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/>
      <c r="H17" s="12"/>
      <c r="I17" s="12"/>
      <c r="J17" s="42">
        <v>0</v>
      </c>
      <c r="K17" s="36"/>
      <c r="L17" s="42"/>
      <c r="M17" s="19">
        <f t="shared" si="3"/>
        <v>3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5" t="s">
        <v>101</v>
      </c>
      <c r="B18" s="16" t="s">
        <v>30</v>
      </c>
      <c r="C18" s="31"/>
      <c r="D18" s="32">
        <f>D20</f>
        <v>3</v>
      </c>
      <c r="E18" s="32">
        <v>0</v>
      </c>
      <c r="F18" s="32">
        <v>0</v>
      </c>
      <c r="G18" s="32">
        <f t="shared" ref="G18:H18" si="6">SUM(G19:G21)</f>
        <v>0</v>
      </c>
      <c r="H18" s="32">
        <f t="shared" si="6"/>
        <v>0</v>
      </c>
      <c r="I18" s="32">
        <v>0</v>
      </c>
      <c r="J18" s="41">
        <f>SUM(J19:J21)</f>
        <v>0</v>
      </c>
      <c r="K18" s="35"/>
      <c r="L18" s="41"/>
      <c r="M18" s="19">
        <f t="shared" si="3"/>
        <v>0</v>
      </c>
      <c r="N18" s="20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5" t="s">
        <v>102</v>
      </c>
      <c r="B19" s="16" t="s">
        <v>32</v>
      </c>
      <c r="C19" s="38"/>
      <c r="D19" s="12"/>
      <c r="E19" s="12">
        <v>0</v>
      </c>
      <c r="F19" s="12">
        <v>0</v>
      </c>
      <c r="G19" s="33"/>
      <c r="H19" s="12"/>
      <c r="I19" s="12">
        <v>0</v>
      </c>
      <c r="J19" s="42">
        <f>0</f>
        <v>0</v>
      </c>
      <c r="K19" s="36"/>
      <c r="L19" s="42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5" t="s">
        <v>103</v>
      </c>
      <c r="B20" s="16" t="s">
        <v>34</v>
      </c>
      <c r="C20" s="38"/>
      <c r="D20" s="12">
        <v>3</v>
      </c>
      <c r="E20" s="12">
        <v>0</v>
      </c>
      <c r="F20" s="12">
        <v>0</v>
      </c>
      <c r="G20" s="33"/>
      <c r="H20" s="12"/>
      <c r="I20" s="12">
        <v>0</v>
      </c>
      <c r="J20" s="42">
        <f>0</f>
        <v>0</v>
      </c>
      <c r="K20" s="36"/>
      <c r="L20" s="42"/>
      <c r="M20" s="19">
        <f t="shared" si="3"/>
        <v>0</v>
      </c>
      <c r="N20" s="20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104</v>
      </c>
      <c r="B21" s="16" t="s">
        <v>36</v>
      </c>
      <c r="C21" s="38"/>
      <c r="D21" s="12"/>
      <c r="E21" s="12">
        <v>0</v>
      </c>
      <c r="F21" s="12">
        <v>0</v>
      </c>
      <c r="G21" s="33"/>
      <c r="H21" s="12"/>
      <c r="I21" s="12">
        <v>0</v>
      </c>
      <c r="J21" s="42">
        <f>0</f>
        <v>0</v>
      </c>
      <c r="K21" s="36"/>
      <c r="L21" s="42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88</v>
      </c>
      <c r="B22" s="11" t="s">
        <v>38</v>
      </c>
      <c r="C22" s="31">
        <f>C23+C29+C35</f>
        <v>12</v>
      </c>
      <c r="D22" s="31"/>
      <c r="E22" s="32">
        <v>848</v>
      </c>
      <c r="F22" s="32">
        <v>0</v>
      </c>
      <c r="G22" s="32">
        <f t="shared" ref="G22:H22" si="7">SUM(G23,G29,G35)</f>
        <v>1543</v>
      </c>
      <c r="H22" s="32">
        <f t="shared" si="7"/>
        <v>16</v>
      </c>
      <c r="I22" s="31">
        <f>SUM(I23,I35)</f>
        <v>1543</v>
      </c>
      <c r="J22" s="43">
        <f t="shared" ref="J22" si="8">J23+J35</f>
        <v>0</v>
      </c>
      <c r="K22" s="35">
        <v>1295.2909999999999</v>
      </c>
      <c r="L22" s="43"/>
      <c r="M22" s="19">
        <f t="shared" si="3"/>
        <v>5241.2910000000002</v>
      </c>
      <c r="N22" s="20">
        <f t="shared" si="3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5" t="s">
        <v>90</v>
      </c>
      <c r="B23" s="16" t="s">
        <v>39</v>
      </c>
      <c r="C23" s="31">
        <f>SUM(C25:C28)</f>
        <v>6</v>
      </c>
      <c r="D23" s="32"/>
      <c r="E23" s="32">
        <v>848</v>
      </c>
      <c r="F23" s="32">
        <v>0</v>
      </c>
      <c r="G23" s="32">
        <f t="shared" ref="G23:J23" si="9">SUM(G24:G28)</f>
        <v>1543</v>
      </c>
      <c r="H23" s="32">
        <f t="shared" si="9"/>
        <v>0</v>
      </c>
      <c r="I23" s="31">
        <f t="shared" si="9"/>
        <v>1543</v>
      </c>
      <c r="J23" s="41">
        <f t="shared" si="9"/>
        <v>0</v>
      </c>
      <c r="K23" s="35">
        <v>1295.2909999999999</v>
      </c>
      <c r="L23" s="41"/>
      <c r="M23" s="19">
        <f t="shared" si="3"/>
        <v>5235.2910000000002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5" t="s">
        <v>91</v>
      </c>
      <c r="B24" s="16" t="s">
        <v>40</v>
      </c>
      <c r="C24" s="38"/>
      <c r="D24" s="12"/>
      <c r="E24" s="12">
        <v>0</v>
      </c>
      <c r="F24" s="12">
        <v>0</v>
      </c>
      <c r="G24" s="33"/>
      <c r="H24" s="12"/>
      <c r="I24" s="12">
        <v>0</v>
      </c>
      <c r="J24" s="42">
        <v>0</v>
      </c>
      <c r="K24" s="36"/>
      <c r="L24" s="42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5" t="s">
        <v>92</v>
      </c>
      <c r="B25" s="16" t="s">
        <v>41</v>
      </c>
      <c r="C25" s="12">
        <v>6</v>
      </c>
      <c r="D25" s="12"/>
      <c r="E25" s="12">
        <v>848</v>
      </c>
      <c r="F25" s="12">
        <v>0</v>
      </c>
      <c r="G25" s="12">
        <v>1543</v>
      </c>
      <c r="H25" s="12"/>
      <c r="I25" s="12">
        <v>1543</v>
      </c>
      <c r="J25" s="42">
        <v>0</v>
      </c>
      <c r="K25" s="36">
        <v>1295.2909999999999</v>
      </c>
      <c r="L25" s="42"/>
      <c r="M25" s="19">
        <f t="shared" si="3"/>
        <v>5235.2910000000002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5" t="s">
        <v>93</v>
      </c>
      <c r="B26" s="16" t="s">
        <v>42</v>
      </c>
      <c r="C26" s="38"/>
      <c r="D26" s="12"/>
      <c r="E26" s="12">
        <v>0</v>
      </c>
      <c r="F26" s="12">
        <v>0</v>
      </c>
      <c r="G26" s="33"/>
      <c r="H26" s="12"/>
      <c r="I26" s="12">
        <v>0</v>
      </c>
      <c r="J26" s="42">
        <v>0</v>
      </c>
      <c r="K26" s="36"/>
      <c r="L26" s="42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5" t="s">
        <v>94</v>
      </c>
      <c r="B27" s="16" t="s">
        <v>43</v>
      </c>
      <c r="C27" s="38"/>
      <c r="D27" s="12"/>
      <c r="E27" s="12">
        <v>0</v>
      </c>
      <c r="F27" s="12">
        <v>0</v>
      </c>
      <c r="G27" s="33"/>
      <c r="H27" s="12"/>
      <c r="I27" s="12">
        <v>0</v>
      </c>
      <c r="J27" s="42">
        <v>0</v>
      </c>
      <c r="K27" s="36"/>
      <c r="L27" s="42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5" t="s">
        <v>95</v>
      </c>
      <c r="B28" s="16" t="s">
        <v>44</v>
      </c>
      <c r="C28" s="38"/>
      <c r="D28" s="12"/>
      <c r="E28" s="12">
        <v>0</v>
      </c>
      <c r="F28" s="12">
        <v>0</v>
      </c>
      <c r="G28" s="33"/>
      <c r="H28" s="12"/>
      <c r="I28" s="12">
        <v>0</v>
      </c>
      <c r="J28" s="42">
        <v>0</v>
      </c>
      <c r="K28" s="36"/>
      <c r="L28" s="42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5" t="s">
        <v>96</v>
      </c>
      <c r="B29" s="16" t="s">
        <v>45</v>
      </c>
      <c r="C29" s="31">
        <f>SUM(C30:C34)</f>
        <v>6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1">
        <f>SUM(I30:I34)</f>
        <v>922</v>
      </c>
      <c r="J29" s="41">
        <f>SUM(J30:J32)</f>
        <v>0</v>
      </c>
      <c r="K29" s="35">
        <v>0</v>
      </c>
      <c r="L29" s="41"/>
      <c r="M29" s="19">
        <f t="shared" si="3"/>
        <v>928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5" t="s">
        <v>97</v>
      </c>
      <c r="B30" s="16" t="s">
        <v>46</v>
      </c>
      <c r="C30" s="38">
        <v>1</v>
      </c>
      <c r="D30" s="12"/>
      <c r="E30" s="12">
        <v>0</v>
      </c>
      <c r="F30" s="12">
        <v>0</v>
      </c>
      <c r="G30" s="33"/>
      <c r="H30" s="12"/>
      <c r="I30" s="12">
        <v>0</v>
      </c>
      <c r="J30" s="42">
        <v>0</v>
      </c>
      <c r="K30" s="36">
        <v>0</v>
      </c>
      <c r="L30" s="42"/>
      <c r="M30" s="19">
        <f t="shared" si="3"/>
        <v>1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5" t="s">
        <v>98</v>
      </c>
      <c r="B31" s="16" t="s">
        <v>47</v>
      </c>
      <c r="C31" s="38">
        <v>5</v>
      </c>
      <c r="D31" s="12"/>
      <c r="E31" s="12">
        <v>0</v>
      </c>
      <c r="F31" s="12">
        <v>0</v>
      </c>
      <c r="G31" s="33"/>
      <c r="H31" s="12"/>
      <c r="I31" s="12">
        <v>0</v>
      </c>
      <c r="J31" s="42">
        <v>0</v>
      </c>
      <c r="K31" s="36">
        <v>0</v>
      </c>
      <c r="L31" s="42"/>
      <c r="M31" s="19">
        <f t="shared" si="3"/>
        <v>5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5" t="s">
        <v>99</v>
      </c>
      <c r="B32" s="16" t="s">
        <v>48</v>
      </c>
      <c r="C32" s="38"/>
      <c r="D32" s="12"/>
      <c r="E32" s="12">
        <v>0</v>
      </c>
      <c r="F32" s="12">
        <v>0</v>
      </c>
      <c r="G32" s="33"/>
      <c r="H32" s="12"/>
      <c r="I32" s="12">
        <v>0</v>
      </c>
      <c r="J32" s="42">
        <v>0</v>
      </c>
      <c r="K32" s="36"/>
      <c r="L32" s="42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5" t="s">
        <v>100</v>
      </c>
      <c r="B33" s="16" t="s">
        <v>49</v>
      </c>
      <c r="C33" s="38"/>
      <c r="D33" s="12"/>
      <c r="E33" s="12">
        <v>0</v>
      </c>
      <c r="F33" s="12">
        <v>0</v>
      </c>
      <c r="G33" s="33"/>
      <c r="H33" s="12"/>
      <c r="I33" s="12">
        <v>0</v>
      </c>
      <c r="J33" s="42">
        <v>0</v>
      </c>
      <c r="K33" s="36"/>
      <c r="L33" s="42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5" t="s">
        <v>101</v>
      </c>
      <c r="B34" s="16" t="s">
        <v>50</v>
      </c>
      <c r="C34" s="38"/>
      <c r="D34" s="12"/>
      <c r="E34" s="12">
        <v>0</v>
      </c>
      <c r="F34" s="12">
        <v>0</v>
      </c>
      <c r="G34" s="33"/>
      <c r="H34" s="12"/>
      <c r="I34" s="12">
        <v>922</v>
      </c>
      <c r="J34" s="42">
        <v>0</v>
      </c>
      <c r="K34" s="36">
        <v>0</v>
      </c>
      <c r="L34" s="42"/>
      <c r="M34" s="19">
        <f t="shared" si="3"/>
        <v>922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5" t="s">
        <v>102</v>
      </c>
      <c r="B35" s="16" t="s">
        <v>51</v>
      </c>
      <c r="C35" s="31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16</v>
      </c>
      <c r="I35" s="32">
        <v>0</v>
      </c>
      <c r="J35" s="41">
        <f>SUM(J36:J38)</f>
        <v>0</v>
      </c>
      <c r="K35" s="35"/>
      <c r="L35" s="41"/>
      <c r="M35" s="19">
        <f t="shared" si="3"/>
        <v>0</v>
      </c>
      <c r="N35" s="20">
        <f t="shared" si="3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105</v>
      </c>
      <c r="B36" s="16" t="s">
        <v>52</v>
      </c>
      <c r="C36" s="38"/>
      <c r="D36" s="12"/>
      <c r="E36" s="12">
        <v>0</v>
      </c>
      <c r="F36" s="12">
        <v>0</v>
      </c>
      <c r="G36" s="33"/>
      <c r="H36" s="12">
        <v>16</v>
      </c>
      <c r="I36" s="12">
        <v>0</v>
      </c>
      <c r="J36" s="42">
        <v>0</v>
      </c>
      <c r="K36" s="36"/>
      <c r="L36" s="42"/>
      <c r="M36" s="19">
        <f t="shared" si="3"/>
        <v>0</v>
      </c>
      <c r="N36" s="20">
        <f t="shared" si="3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5" t="s">
        <v>103</v>
      </c>
      <c r="B37" s="16" t="s">
        <v>53</v>
      </c>
      <c r="C37" s="38"/>
      <c r="E37" s="12">
        <v>0</v>
      </c>
      <c r="F37" s="12">
        <v>0</v>
      </c>
      <c r="G37" s="33"/>
      <c r="H37" s="12"/>
      <c r="I37" s="12">
        <v>0</v>
      </c>
      <c r="J37" s="42">
        <v>0</v>
      </c>
      <c r="K37" s="36"/>
      <c r="L37" s="42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104</v>
      </c>
      <c r="B38" s="16" t="s">
        <v>54</v>
      </c>
      <c r="C38" s="38"/>
      <c r="D38" s="12"/>
      <c r="E38" s="12">
        <v>0</v>
      </c>
      <c r="F38" s="12">
        <v>0</v>
      </c>
      <c r="G38" s="33"/>
      <c r="H38" s="12"/>
      <c r="I38" s="12">
        <v>0</v>
      </c>
      <c r="J38" s="42">
        <v>0</v>
      </c>
      <c r="K38" s="36"/>
      <c r="L38" s="42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4" t="s">
        <v>106</v>
      </c>
      <c r="B39" s="11" t="s">
        <v>56</v>
      </c>
      <c r="C39" s="38"/>
      <c r="D39" s="12"/>
      <c r="E39" s="12">
        <v>0</v>
      </c>
      <c r="F39" s="12">
        <v>0</v>
      </c>
      <c r="G39" s="33"/>
      <c r="H39" s="12"/>
      <c r="I39" s="12">
        <v>0</v>
      </c>
      <c r="J39" s="42">
        <v>0</v>
      </c>
      <c r="K39" s="36"/>
      <c r="L39" s="42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107</v>
      </c>
      <c r="B40" s="11" t="s">
        <v>58</v>
      </c>
      <c r="C40" s="12">
        <v>5</v>
      </c>
      <c r="D40" s="12"/>
      <c r="E40" s="32">
        <v>48</v>
      </c>
      <c r="F40" s="32">
        <v>0</v>
      </c>
      <c r="G40" s="12">
        <v>1236</v>
      </c>
      <c r="H40" s="12"/>
      <c r="I40" s="12">
        <v>219</v>
      </c>
      <c r="J40" s="42">
        <v>0</v>
      </c>
      <c r="K40" s="36"/>
      <c r="L40" s="42"/>
      <c r="M40" s="19">
        <f t="shared" si="3"/>
        <v>1508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108</v>
      </c>
      <c r="B41" s="11" t="s">
        <v>60</v>
      </c>
      <c r="C41" s="38"/>
      <c r="D41" s="12"/>
      <c r="E41" s="12">
        <v>0</v>
      </c>
      <c r="F41" s="12">
        <v>0</v>
      </c>
      <c r="G41" s="33"/>
      <c r="H41" s="12"/>
      <c r="I41" s="12">
        <v>0</v>
      </c>
      <c r="J41" s="42">
        <v>0</v>
      </c>
      <c r="K41" s="36"/>
      <c r="L41" s="42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109</v>
      </c>
      <c r="B42" s="11" t="s">
        <v>62</v>
      </c>
      <c r="C42" s="38"/>
      <c r="D42" s="12"/>
      <c r="E42" s="12">
        <v>0</v>
      </c>
      <c r="F42" s="12">
        <v>0</v>
      </c>
      <c r="G42" s="33"/>
      <c r="H42" s="12"/>
      <c r="I42" s="12">
        <v>0</v>
      </c>
      <c r="J42" s="42">
        <v>0</v>
      </c>
      <c r="K42" s="36"/>
      <c r="L42" s="42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110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42">
        <v>0</v>
      </c>
      <c r="K43" s="36"/>
      <c r="L43" s="42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111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42">
        <v>0</v>
      </c>
      <c r="K44" s="36"/>
      <c r="L44" s="42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112</v>
      </c>
      <c r="B45" s="14" t="s">
        <v>68</v>
      </c>
      <c r="C45" s="32">
        <f>C4+C40</f>
        <v>158</v>
      </c>
      <c r="D45" s="32">
        <f>D20</f>
        <v>3</v>
      </c>
      <c r="E45" s="32">
        <v>13259</v>
      </c>
      <c r="F45" s="32">
        <v>0</v>
      </c>
      <c r="G45" s="32">
        <f t="shared" ref="G45:H45" si="12">SUM(G4,G39:G44)</f>
        <v>7023</v>
      </c>
      <c r="H45" s="32">
        <f t="shared" si="12"/>
        <v>16</v>
      </c>
      <c r="I45" s="40">
        <f>SUM(I4,I40)</f>
        <v>5169</v>
      </c>
      <c r="J45" s="44">
        <f t="shared" ref="J45" si="13">J4+SUM(J39:J44)</f>
        <v>0</v>
      </c>
      <c r="K45" s="37">
        <v>2617.9201599999997</v>
      </c>
      <c r="L45" s="44"/>
      <c r="M45" s="23">
        <f t="shared" si="3"/>
        <v>28226.920160000001</v>
      </c>
      <c r="N45" s="24">
        <f t="shared" si="3"/>
        <v>19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zoomScale="80" zoomScaleNormal="80" workbookViewId="0">
      <selection activeCell="A4" sqref="A4:A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127</v>
      </c>
    </row>
    <row r="2" spans="1:44" s="7" customFormat="1" ht="15" customHeight="1" x14ac:dyDescent="0.25">
      <c r="A2" s="8"/>
      <c r="B2" s="9"/>
      <c r="C2" s="66" t="s">
        <v>113</v>
      </c>
      <c r="D2" s="67"/>
      <c r="E2" s="66" t="s">
        <v>114</v>
      </c>
      <c r="F2" s="67"/>
      <c r="G2" s="66" t="s">
        <v>123</v>
      </c>
      <c r="H2" s="67"/>
      <c r="I2" s="66" t="s">
        <v>116</v>
      </c>
      <c r="J2" s="67"/>
      <c r="K2" s="66" t="s">
        <v>117</v>
      </c>
      <c r="L2" s="67"/>
      <c r="M2" s="66" t="s">
        <v>118</v>
      </c>
      <c r="N2" s="68"/>
    </row>
    <row r="3" spans="1:44" s="7" customFormat="1" x14ac:dyDescent="0.25">
      <c r="A3" s="25"/>
      <c r="B3" s="26"/>
      <c r="C3" s="26" t="s">
        <v>124</v>
      </c>
      <c r="D3" s="26" t="s">
        <v>125</v>
      </c>
      <c r="E3" s="26" t="s">
        <v>124</v>
      </c>
      <c r="F3" s="26" t="s">
        <v>125</v>
      </c>
      <c r="G3" s="26" t="s">
        <v>124</v>
      </c>
      <c r="H3" s="26" t="s">
        <v>125</v>
      </c>
      <c r="I3" s="26" t="s">
        <v>124</v>
      </c>
      <c r="J3" s="26" t="s">
        <v>125</v>
      </c>
      <c r="K3" s="26" t="s">
        <v>124</v>
      </c>
      <c r="L3" s="26" t="s">
        <v>125</v>
      </c>
      <c r="M3" s="26" t="s">
        <v>124</v>
      </c>
      <c r="N3" s="27" t="s">
        <v>125</v>
      </c>
    </row>
    <row r="4" spans="1:44" s="1" customFormat="1" ht="15" x14ac:dyDescent="0.2">
      <c r="A4" s="64" t="s">
        <v>87</v>
      </c>
      <c r="B4" s="11" t="s">
        <v>2</v>
      </c>
      <c r="C4" s="49">
        <f t="shared" ref="C4" si="0">C5+C22</f>
        <v>167</v>
      </c>
      <c r="D4" s="49">
        <f>D5+D22</f>
        <v>4</v>
      </c>
      <c r="E4" s="32">
        <v>77</v>
      </c>
      <c r="F4" s="32">
        <v>0</v>
      </c>
      <c r="G4" s="32">
        <f t="shared" ref="G4:H4" si="1">G5+G22</f>
        <v>25</v>
      </c>
      <c r="H4" s="32">
        <f t="shared" si="1"/>
        <v>3</v>
      </c>
      <c r="I4" s="28">
        <f>I5+I22+I29</f>
        <v>24</v>
      </c>
      <c r="J4" s="32">
        <v>0</v>
      </c>
      <c r="K4" s="32">
        <v>15</v>
      </c>
      <c r="L4" s="19"/>
      <c r="M4" s="19">
        <f>C4+E4+G4+I4+K4</f>
        <v>308</v>
      </c>
      <c r="N4" s="20">
        <f>D4+F4+H4+J4+L4</f>
        <v>7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4" t="s">
        <v>88</v>
      </c>
      <c r="B5" s="11" t="s">
        <v>4</v>
      </c>
      <c r="C5" s="49">
        <f>C6+C12+C18</f>
        <v>146</v>
      </c>
      <c r="D5" s="49">
        <f>D6+D12+D18</f>
        <v>4</v>
      </c>
      <c r="E5" s="32">
        <v>74</v>
      </c>
      <c r="F5" s="32">
        <v>0</v>
      </c>
      <c r="G5" s="32">
        <f t="shared" ref="G5:H5" si="2">SUM(G6,G18,G12)</f>
        <v>20</v>
      </c>
      <c r="H5" s="32">
        <f t="shared" si="2"/>
        <v>0</v>
      </c>
      <c r="I5" s="28">
        <f>SUM(I12,I6)</f>
        <v>11</v>
      </c>
      <c r="J5" s="32">
        <v>0</v>
      </c>
      <c r="K5" s="32">
        <v>11</v>
      </c>
      <c r="L5" s="19"/>
      <c r="M5" s="19">
        <f t="shared" ref="M5:N45" si="3">C5+E5+G5+I5+K5</f>
        <v>262</v>
      </c>
      <c r="N5" s="20">
        <f t="shared" si="3"/>
        <v>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5" t="s">
        <v>89</v>
      </c>
      <c r="B6" s="16" t="s">
        <v>6</v>
      </c>
      <c r="C6" s="49">
        <f t="shared" ref="C6:D6" si="4">SUM(C7:C11)</f>
        <v>131</v>
      </c>
      <c r="D6" s="49">
        <f t="shared" si="4"/>
        <v>0</v>
      </c>
      <c r="E6" s="32">
        <v>66</v>
      </c>
      <c r="F6" s="32">
        <v>0</v>
      </c>
      <c r="G6" s="32">
        <f t="shared" ref="G6:H6" si="5">SUM(G7:G11)</f>
        <v>11</v>
      </c>
      <c r="H6" s="32">
        <f t="shared" si="5"/>
        <v>0</v>
      </c>
      <c r="I6" s="28">
        <f>SUM(I7:I11)</f>
        <v>10</v>
      </c>
      <c r="J6" s="32">
        <v>0</v>
      </c>
      <c r="K6" s="32">
        <v>7</v>
      </c>
      <c r="L6" s="21"/>
      <c r="M6" s="19">
        <f t="shared" si="3"/>
        <v>225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5" t="s">
        <v>90</v>
      </c>
      <c r="B7" s="16" t="s">
        <v>8</v>
      </c>
      <c r="C7" s="38">
        <v>115</v>
      </c>
      <c r="D7" s="38"/>
      <c r="E7" s="12">
        <v>38</v>
      </c>
      <c r="F7" s="12">
        <v>0</v>
      </c>
      <c r="G7" s="12">
        <v>11</v>
      </c>
      <c r="H7" s="12"/>
      <c r="I7" s="12">
        <v>9</v>
      </c>
      <c r="J7" s="12">
        <v>0</v>
      </c>
      <c r="K7" s="38">
        <v>7</v>
      </c>
      <c r="L7" s="21"/>
      <c r="M7" s="19">
        <f t="shared" si="3"/>
        <v>180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5" t="s">
        <v>91</v>
      </c>
      <c r="B8" s="16" t="s">
        <v>10</v>
      </c>
      <c r="C8" s="38"/>
      <c r="D8" s="38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38"/>
      <c r="L8" s="21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5" t="s">
        <v>92</v>
      </c>
      <c r="B9" s="16" t="s">
        <v>12</v>
      </c>
      <c r="C9" s="38">
        <v>16</v>
      </c>
      <c r="D9" s="38"/>
      <c r="E9" s="12">
        <v>6</v>
      </c>
      <c r="F9" s="12">
        <v>0</v>
      </c>
      <c r="G9" s="12"/>
      <c r="H9" s="12"/>
      <c r="I9" s="12">
        <v>0</v>
      </c>
      <c r="J9" s="12">
        <v>0</v>
      </c>
      <c r="K9" s="38"/>
      <c r="L9" s="21"/>
      <c r="M9" s="19">
        <f t="shared" si="3"/>
        <v>22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5" t="s">
        <v>93</v>
      </c>
      <c r="B10" s="16" t="s">
        <v>14</v>
      </c>
      <c r="C10" s="38"/>
      <c r="D10" s="38"/>
      <c r="E10" s="12">
        <v>22</v>
      </c>
      <c r="F10" s="12">
        <v>0</v>
      </c>
      <c r="G10" s="33"/>
      <c r="H10" s="12"/>
      <c r="I10" s="12">
        <v>1</v>
      </c>
      <c r="J10" s="12">
        <v>0</v>
      </c>
      <c r="K10" s="12"/>
      <c r="L10" s="21"/>
      <c r="M10" s="19">
        <f t="shared" si="3"/>
        <v>23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5" t="s">
        <v>94</v>
      </c>
      <c r="B11" s="16" t="s">
        <v>16</v>
      </c>
      <c r="C11" s="38"/>
      <c r="D11" s="38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12"/>
      <c r="L11" s="21"/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5" t="s">
        <v>95</v>
      </c>
      <c r="B12" s="16" t="s">
        <v>18</v>
      </c>
      <c r="C12" s="31">
        <f t="shared" ref="C12:D12" si="6">SUM(C13:C17)</f>
        <v>15</v>
      </c>
      <c r="D12" s="31">
        <f t="shared" si="6"/>
        <v>0</v>
      </c>
      <c r="E12" s="32">
        <v>8</v>
      </c>
      <c r="F12" s="32">
        <v>0</v>
      </c>
      <c r="G12" s="34">
        <f t="shared" ref="G12:H12" si="7">SUM(G13:G17)</f>
        <v>9</v>
      </c>
      <c r="H12" s="34">
        <f t="shared" si="7"/>
        <v>0</v>
      </c>
      <c r="I12" s="30">
        <f>SUM(I17,I14)</f>
        <v>1</v>
      </c>
      <c r="J12" s="32">
        <f>SUM(J13:J17)</f>
        <v>0</v>
      </c>
      <c r="K12" s="32">
        <v>4</v>
      </c>
      <c r="L12" s="21"/>
      <c r="M12" s="19">
        <f t="shared" si="3"/>
        <v>37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5" t="s">
        <v>96</v>
      </c>
      <c r="B13" s="16" t="s">
        <v>20</v>
      </c>
      <c r="C13" s="38"/>
      <c r="D13" s="54"/>
      <c r="E13" s="12">
        <v>1</v>
      </c>
      <c r="F13" s="12">
        <v>0</v>
      </c>
      <c r="G13" s="33"/>
      <c r="H13" s="12"/>
      <c r="I13" s="12">
        <v>0</v>
      </c>
      <c r="J13" s="12">
        <v>0</v>
      </c>
      <c r="K13" s="12">
        <v>4</v>
      </c>
      <c r="L13" s="21"/>
      <c r="M13" s="19">
        <f t="shared" si="3"/>
        <v>5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5" t="s">
        <v>97</v>
      </c>
      <c r="B14" s="16" t="s">
        <v>22</v>
      </c>
      <c r="C14" s="38">
        <v>13</v>
      </c>
      <c r="D14" s="54"/>
      <c r="E14" s="12">
        <v>7</v>
      </c>
      <c r="F14" s="12">
        <v>0</v>
      </c>
      <c r="G14" s="12">
        <v>8</v>
      </c>
      <c r="H14" s="12"/>
      <c r="I14" s="12">
        <v>1</v>
      </c>
      <c r="J14" s="12">
        <v>0</v>
      </c>
      <c r="K14" s="12"/>
      <c r="L14" s="21"/>
      <c r="M14" s="19">
        <f t="shared" si="3"/>
        <v>29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5" t="s">
        <v>98</v>
      </c>
      <c r="B15" s="16" t="s">
        <v>24</v>
      </c>
      <c r="C15" s="38"/>
      <c r="D15" s="54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12"/>
      <c r="L15" s="21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5" t="s">
        <v>99</v>
      </c>
      <c r="B16" s="16" t="s">
        <v>26</v>
      </c>
      <c r="C16" s="38"/>
      <c r="D16" s="54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12"/>
      <c r="L16" s="21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5" t="s">
        <v>100</v>
      </c>
      <c r="B17" s="16" t="s">
        <v>28</v>
      </c>
      <c r="C17" s="38">
        <v>2</v>
      </c>
      <c r="D17" s="54"/>
      <c r="E17" s="12">
        <v>0</v>
      </c>
      <c r="F17" s="12">
        <v>0</v>
      </c>
      <c r="G17" s="12">
        <v>1</v>
      </c>
      <c r="H17" s="12"/>
      <c r="I17" s="12">
        <v>0</v>
      </c>
      <c r="J17" s="12">
        <v>0</v>
      </c>
      <c r="K17" s="12"/>
      <c r="L17" s="21"/>
      <c r="M17" s="19">
        <f t="shared" si="3"/>
        <v>3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5" t="s">
        <v>101</v>
      </c>
      <c r="B18" s="16" t="s">
        <v>30</v>
      </c>
      <c r="C18" s="31">
        <f t="shared" ref="C18:D18" si="8">SUM(C19:C21)</f>
        <v>0</v>
      </c>
      <c r="D18" s="31">
        <f t="shared" si="8"/>
        <v>4</v>
      </c>
      <c r="E18" s="32">
        <v>0</v>
      </c>
      <c r="F18" s="32">
        <v>0</v>
      </c>
      <c r="G18" s="32">
        <f t="shared" ref="G18:H18" si="9">SUM(G19:G21)</f>
        <v>0</v>
      </c>
      <c r="H18" s="32">
        <f t="shared" si="9"/>
        <v>0</v>
      </c>
      <c r="I18" s="31">
        <v>0</v>
      </c>
      <c r="J18" s="32">
        <f>SUM(J19:J21)</f>
        <v>0</v>
      </c>
      <c r="K18" s="32"/>
      <c r="L18" s="21"/>
      <c r="M18" s="19">
        <f t="shared" si="3"/>
        <v>0</v>
      </c>
      <c r="N18" s="20">
        <f t="shared" si="3"/>
        <v>4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5" t="s">
        <v>102</v>
      </c>
      <c r="B19" s="16" t="s">
        <v>32</v>
      </c>
      <c r="C19" s="38"/>
      <c r="D19" s="38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5" t="s">
        <v>103</v>
      </c>
      <c r="B20" s="16" t="s">
        <v>34</v>
      </c>
      <c r="C20" s="38"/>
      <c r="D20" s="53">
        <v>4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3"/>
        <v>0</v>
      </c>
      <c r="N20" s="20">
        <f t="shared" si="3"/>
        <v>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104</v>
      </c>
      <c r="B21" s="16" t="s">
        <v>36</v>
      </c>
      <c r="C21" s="38"/>
      <c r="D21" s="38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88</v>
      </c>
      <c r="B22" s="11" t="s">
        <v>38</v>
      </c>
      <c r="C22" s="32">
        <f t="shared" ref="C22:D22" si="10">C23+C29+C35</f>
        <v>21</v>
      </c>
      <c r="D22" s="32">
        <f t="shared" si="10"/>
        <v>0</v>
      </c>
      <c r="E22" s="32">
        <v>3</v>
      </c>
      <c r="F22" s="32">
        <v>0</v>
      </c>
      <c r="G22" s="32">
        <f t="shared" ref="G22:H22" si="11">SUM(G23,G29,G35)</f>
        <v>5</v>
      </c>
      <c r="H22" s="32">
        <f t="shared" si="11"/>
        <v>3</v>
      </c>
      <c r="I22" s="31">
        <f>SUM(I23,I35)</f>
        <v>7</v>
      </c>
      <c r="J22" s="31">
        <f t="shared" ref="J22" si="12">J23+J35</f>
        <v>0</v>
      </c>
      <c r="K22" s="32">
        <v>4</v>
      </c>
      <c r="L22" s="19"/>
      <c r="M22" s="19">
        <f t="shared" si="3"/>
        <v>40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5" t="s">
        <v>90</v>
      </c>
      <c r="B23" s="16" t="s">
        <v>39</v>
      </c>
      <c r="C23" s="31">
        <f>SUM(C24:C28)</f>
        <v>12</v>
      </c>
      <c r="D23" s="31">
        <f t="shared" ref="D23" si="13">SUM(D24:D28)</f>
        <v>0</v>
      </c>
      <c r="E23" s="32">
        <v>3</v>
      </c>
      <c r="F23" s="32">
        <v>0</v>
      </c>
      <c r="G23" s="32">
        <f t="shared" ref="G23:J23" si="14">SUM(G24:G28)</f>
        <v>5</v>
      </c>
      <c r="H23" s="32">
        <f t="shared" si="14"/>
        <v>0</v>
      </c>
      <c r="I23" s="31">
        <f t="shared" si="14"/>
        <v>7</v>
      </c>
      <c r="J23" s="32">
        <f t="shared" si="14"/>
        <v>0</v>
      </c>
      <c r="K23" s="32">
        <v>4</v>
      </c>
      <c r="L23" s="21"/>
      <c r="M23" s="19">
        <f t="shared" si="3"/>
        <v>31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5" t="s">
        <v>91</v>
      </c>
      <c r="B24" s="16" t="s">
        <v>40</v>
      </c>
      <c r="C24" s="38"/>
      <c r="D24" s="33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12"/>
      <c r="L24" s="21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5" t="s">
        <v>92</v>
      </c>
      <c r="B25" s="16" t="s">
        <v>41</v>
      </c>
      <c r="C25" s="38">
        <v>12</v>
      </c>
      <c r="D25" s="33"/>
      <c r="E25" s="12">
        <v>3</v>
      </c>
      <c r="F25" s="12">
        <v>0</v>
      </c>
      <c r="G25" s="12">
        <v>5</v>
      </c>
      <c r="H25" s="12"/>
      <c r="I25" s="12">
        <v>7</v>
      </c>
      <c r="J25" s="12">
        <v>0</v>
      </c>
      <c r="K25" s="12">
        <v>4</v>
      </c>
      <c r="L25" s="21"/>
      <c r="M25" s="19">
        <f t="shared" si="3"/>
        <v>31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5" t="s">
        <v>93</v>
      </c>
      <c r="B26" s="16" t="s">
        <v>42</v>
      </c>
      <c r="C26" s="38"/>
      <c r="D26" s="33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12"/>
      <c r="L26" s="21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5" t="s">
        <v>94</v>
      </c>
      <c r="B27" s="16" t="s">
        <v>43</v>
      </c>
      <c r="C27" s="38"/>
      <c r="D27" s="33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12"/>
      <c r="L27" s="21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5" t="s">
        <v>95</v>
      </c>
      <c r="B28" s="16" t="s">
        <v>44</v>
      </c>
      <c r="C28" s="38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12"/>
      <c r="L28" s="21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5" t="s">
        <v>96</v>
      </c>
      <c r="B29" s="16" t="s">
        <v>45</v>
      </c>
      <c r="C29" s="32">
        <f t="shared" ref="C29" si="15">SUM(C30:C34)</f>
        <v>9</v>
      </c>
      <c r="D29" s="32">
        <f>SUM(D30:D34)</f>
        <v>0</v>
      </c>
      <c r="E29" s="32">
        <v>0</v>
      </c>
      <c r="F29" s="32">
        <v>0</v>
      </c>
      <c r="G29" s="32">
        <f t="shared" ref="G29:H29" si="16">SUM(G30:G34)</f>
        <v>0</v>
      </c>
      <c r="H29" s="32">
        <f t="shared" si="16"/>
        <v>0</v>
      </c>
      <c r="I29" s="31">
        <f>SUM(I30:I34)</f>
        <v>6</v>
      </c>
      <c r="J29" s="32">
        <f>SUM(J30:J34)</f>
        <v>0</v>
      </c>
      <c r="K29" s="32">
        <v>0</v>
      </c>
      <c r="L29" s="21"/>
      <c r="M29" s="19">
        <f t="shared" si="3"/>
        <v>15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5" t="s">
        <v>97</v>
      </c>
      <c r="B30" s="16" t="s">
        <v>46</v>
      </c>
      <c r="C30" s="38"/>
      <c r="D30" s="54"/>
      <c r="E30" s="12">
        <v>0</v>
      </c>
      <c r="F30" s="12">
        <v>0</v>
      </c>
      <c r="G30" s="33"/>
      <c r="H30" s="12"/>
      <c r="I30" s="12"/>
      <c r="J30" s="12">
        <v>0</v>
      </c>
      <c r="K30" s="12">
        <v>0</v>
      </c>
      <c r="L30" s="21"/>
      <c r="M30" s="19">
        <f t="shared" si="3"/>
        <v>0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5" t="s">
        <v>98</v>
      </c>
      <c r="B31" s="16" t="s">
        <v>47</v>
      </c>
      <c r="C31" s="38">
        <v>9</v>
      </c>
      <c r="D31" s="54"/>
      <c r="E31" s="12">
        <v>0</v>
      </c>
      <c r="F31" s="12">
        <v>0</v>
      </c>
      <c r="G31" s="33"/>
      <c r="H31" s="12"/>
      <c r="I31" s="12">
        <v>5</v>
      </c>
      <c r="J31" s="12">
        <v>0</v>
      </c>
      <c r="K31" s="12">
        <v>0</v>
      </c>
      <c r="L31" s="21"/>
      <c r="M31" s="19">
        <f t="shared" si="3"/>
        <v>14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5" t="s">
        <v>99</v>
      </c>
      <c r="B32" s="16" t="s">
        <v>48</v>
      </c>
      <c r="C32" s="38"/>
      <c r="D32" s="54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12"/>
      <c r="L32" s="21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5" t="s">
        <v>100</v>
      </c>
      <c r="B33" s="16" t="s">
        <v>49</v>
      </c>
      <c r="C33" s="38"/>
      <c r="D33" s="54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12"/>
      <c r="L33" s="21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5" t="s">
        <v>101</v>
      </c>
      <c r="B34" s="16" t="s">
        <v>50</v>
      </c>
      <c r="C34" s="38"/>
      <c r="D34" s="54"/>
      <c r="E34" s="12">
        <v>0</v>
      </c>
      <c r="F34" s="12">
        <v>0</v>
      </c>
      <c r="G34" s="33"/>
      <c r="H34" s="12"/>
      <c r="I34" s="12">
        <v>1</v>
      </c>
      <c r="J34" s="12">
        <v>0</v>
      </c>
      <c r="K34" s="12"/>
      <c r="L34" s="21"/>
      <c r="M34" s="19">
        <f t="shared" si="3"/>
        <v>1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5" t="s">
        <v>102</v>
      </c>
      <c r="B35" s="16" t="s">
        <v>51</v>
      </c>
      <c r="C35" s="32">
        <f t="shared" ref="C35:D35" si="17">SUM(C36:C38)</f>
        <v>0</v>
      </c>
      <c r="D35" s="32">
        <f t="shared" si="17"/>
        <v>0</v>
      </c>
      <c r="E35" s="32">
        <v>0</v>
      </c>
      <c r="F35" s="32">
        <v>0</v>
      </c>
      <c r="G35" s="32">
        <f t="shared" ref="G35:H35" si="18">SUM(G36:G38)</f>
        <v>0</v>
      </c>
      <c r="H35" s="32">
        <f t="shared" si="18"/>
        <v>3</v>
      </c>
      <c r="I35" s="31">
        <v>0</v>
      </c>
      <c r="J35" s="32">
        <f>SUM(J36:J38)</f>
        <v>0</v>
      </c>
      <c r="K35" s="32"/>
      <c r="L35" s="21"/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105</v>
      </c>
      <c r="B36" s="16" t="s">
        <v>52</v>
      </c>
      <c r="C36" s="12"/>
      <c r="D36" s="12"/>
      <c r="E36" s="12">
        <v>0</v>
      </c>
      <c r="F36" s="12">
        <v>0</v>
      </c>
      <c r="G36" s="33"/>
      <c r="H36" s="12">
        <v>3</v>
      </c>
      <c r="I36" s="12">
        <v>0</v>
      </c>
      <c r="J36" s="12">
        <v>0</v>
      </c>
      <c r="K36" s="12"/>
      <c r="L36" s="21"/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5" t="s">
        <v>103</v>
      </c>
      <c r="B37" s="16" t="s">
        <v>53</v>
      </c>
      <c r="C37" s="12"/>
      <c r="D37" s="12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12"/>
      <c r="L37" s="21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104</v>
      </c>
      <c r="B38" s="16" t="s">
        <v>54</v>
      </c>
      <c r="C38" s="12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12"/>
      <c r="L38" s="21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4" t="s">
        <v>106</v>
      </c>
      <c r="B39" s="11" t="s">
        <v>56</v>
      </c>
      <c r="C39" s="12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12"/>
      <c r="L39" s="19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107</v>
      </c>
      <c r="B40" s="11" t="s">
        <v>58</v>
      </c>
      <c r="C40" s="38">
        <v>4</v>
      </c>
      <c r="D40" s="54"/>
      <c r="E40" s="32">
        <v>0</v>
      </c>
      <c r="F40" s="32">
        <v>0</v>
      </c>
      <c r="G40" s="12">
        <v>13</v>
      </c>
      <c r="H40" s="12"/>
      <c r="I40" s="12">
        <v>2</v>
      </c>
      <c r="J40" s="12">
        <v>0</v>
      </c>
      <c r="K40" s="12">
        <v>0</v>
      </c>
      <c r="L40" s="19"/>
      <c r="M40" s="19">
        <f t="shared" si="3"/>
        <v>19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108</v>
      </c>
      <c r="B41" s="11" t="s">
        <v>60</v>
      </c>
      <c r="C41" s="12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12"/>
      <c r="L41" s="19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109</v>
      </c>
      <c r="B42" s="11" t="s">
        <v>62</v>
      </c>
      <c r="C42" s="12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12"/>
      <c r="L42" s="19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110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12"/>
      <c r="L43" s="19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111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12"/>
      <c r="L44" s="19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112</v>
      </c>
      <c r="B45" s="14" t="s">
        <v>68</v>
      </c>
      <c r="C45" s="49">
        <f>C6+C12+C23+C29+C35+C40</f>
        <v>171</v>
      </c>
      <c r="D45" s="49">
        <f>D20</f>
        <v>4</v>
      </c>
      <c r="E45" s="32">
        <v>77</v>
      </c>
      <c r="F45" s="32">
        <v>0</v>
      </c>
      <c r="G45" s="32">
        <f t="shared" ref="G45:H45" si="19">SUM(G4,G39:G44)</f>
        <v>38</v>
      </c>
      <c r="H45" s="32">
        <f t="shared" si="19"/>
        <v>3</v>
      </c>
      <c r="I45" s="61">
        <f>SUM(I4,I40)</f>
        <v>26</v>
      </c>
      <c r="J45" s="32">
        <f>J4+SUM(J39:J44)</f>
        <v>0</v>
      </c>
      <c r="K45" s="31">
        <v>15</v>
      </c>
      <c r="L45" s="23"/>
      <c r="M45" s="23">
        <f t="shared" si="3"/>
        <v>327</v>
      </c>
      <c r="N45" s="24">
        <f t="shared" si="3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7"/>
  <sheetViews>
    <sheetView tabSelected="1" zoomScale="80" zoomScaleNormal="80" workbookViewId="0">
      <selection activeCell="A4" sqref="A4:A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18" t="s">
        <v>128</v>
      </c>
    </row>
    <row r="2" spans="1:44" s="7" customFormat="1" ht="15" customHeight="1" x14ac:dyDescent="0.25">
      <c r="A2" s="8"/>
      <c r="B2" s="9"/>
      <c r="C2" s="66" t="s">
        <v>113</v>
      </c>
      <c r="D2" s="67"/>
      <c r="E2" s="66" t="s">
        <v>114</v>
      </c>
      <c r="F2" s="67"/>
      <c r="G2" s="66" t="s">
        <v>123</v>
      </c>
      <c r="H2" s="67"/>
      <c r="I2" s="66" t="s">
        <v>116</v>
      </c>
      <c r="J2" s="67"/>
      <c r="K2" s="66" t="s">
        <v>117</v>
      </c>
      <c r="L2" s="67"/>
      <c r="M2" s="66" t="s">
        <v>118</v>
      </c>
      <c r="N2" s="68"/>
    </row>
    <row r="3" spans="1:44" s="7" customFormat="1" x14ac:dyDescent="0.25">
      <c r="A3" s="25"/>
      <c r="B3" s="26"/>
      <c r="C3" s="26" t="s">
        <v>124</v>
      </c>
      <c r="D3" s="26" t="s">
        <v>125</v>
      </c>
      <c r="E3" s="26" t="s">
        <v>124</v>
      </c>
      <c r="F3" s="26" t="s">
        <v>125</v>
      </c>
      <c r="G3" s="26" t="s">
        <v>124</v>
      </c>
      <c r="H3" s="26" t="s">
        <v>125</v>
      </c>
      <c r="I3" s="26" t="s">
        <v>124</v>
      </c>
      <c r="J3" s="26" t="s">
        <v>125</v>
      </c>
      <c r="K3" s="26" t="s">
        <v>124</v>
      </c>
      <c r="L3" s="26" t="s">
        <v>125</v>
      </c>
      <c r="M3" s="26" t="s">
        <v>124</v>
      </c>
      <c r="N3" s="27" t="s">
        <v>125</v>
      </c>
    </row>
    <row r="4" spans="1:44" s="1" customFormat="1" ht="15" x14ac:dyDescent="0.2">
      <c r="A4" s="64" t="s">
        <v>87</v>
      </c>
      <c r="B4" s="11" t="s">
        <v>2</v>
      </c>
      <c r="C4" s="32">
        <f t="shared" ref="C4" si="0">C5+C22</f>
        <v>153</v>
      </c>
      <c r="D4" s="32">
        <f>D5+D22</f>
        <v>3</v>
      </c>
      <c r="E4" s="32">
        <v>73</v>
      </c>
      <c r="F4" s="32">
        <v>0</v>
      </c>
      <c r="G4" s="32">
        <f t="shared" ref="G4:H4" si="1">G5+G22</f>
        <v>24</v>
      </c>
      <c r="H4" s="32">
        <f t="shared" si="1"/>
        <v>3</v>
      </c>
      <c r="I4" s="28">
        <f>SUM(I5,I22,I29)</f>
        <v>17</v>
      </c>
      <c r="J4" s="32">
        <v>0</v>
      </c>
      <c r="K4" s="32">
        <v>17</v>
      </c>
      <c r="L4" s="19"/>
      <c r="M4" s="19">
        <f>C4+E4+G4+I4+K4</f>
        <v>284</v>
      </c>
      <c r="N4" s="20">
        <f>D4+F4+H4+J4+L4</f>
        <v>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ht="15" x14ac:dyDescent="0.2">
      <c r="A5" s="64" t="s">
        <v>88</v>
      </c>
      <c r="B5" s="11" t="s">
        <v>4</v>
      </c>
      <c r="C5" s="32">
        <f>C6+C12+C18</f>
        <v>141</v>
      </c>
      <c r="D5" s="32">
        <f>D6+D12+D18</f>
        <v>3</v>
      </c>
      <c r="E5" s="32">
        <v>70</v>
      </c>
      <c r="F5" s="32">
        <v>0</v>
      </c>
      <c r="G5" s="32">
        <f t="shared" ref="G5:H5" si="2">SUM(G6,G18,G12)</f>
        <v>19</v>
      </c>
      <c r="H5" s="32">
        <f t="shared" si="2"/>
        <v>0</v>
      </c>
      <c r="I5" s="28">
        <f>SUM(I12,I6)</f>
        <v>13</v>
      </c>
      <c r="J5" s="32">
        <v>0</v>
      </c>
      <c r="K5" s="32">
        <v>9</v>
      </c>
      <c r="L5" s="19"/>
      <c r="M5" s="19">
        <f t="shared" ref="M5:N45" si="3">C5+E5+G5+I5+K5</f>
        <v>252</v>
      </c>
      <c r="N5" s="20">
        <f t="shared" si="3"/>
        <v>3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ht="15" x14ac:dyDescent="0.2">
      <c r="A6" s="65" t="s">
        <v>89</v>
      </c>
      <c r="B6" s="16" t="s">
        <v>6</v>
      </c>
      <c r="C6" s="32">
        <f>SUM(C7:C11)</f>
        <v>129</v>
      </c>
      <c r="D6" s="32"/>
      <c r="E6" s="32">
        <v>53</v>
      </c>
      <c r="F6" s="32">
        <v>0</v>
      </c>
      <c r="G6" s="32">
        <f t="shared" ref="G6:H6" si="4">SUM(G7:G11)</f>
        <v>19</v>
      </c>
      <c r="H6" s="32">
        <f t="shared" si="4"/>
        <v>0</v>
      </c>
      <c r="I6" s="28">
        <f>SUM(I7:I11)</f>
        <v>12</v>
      </c>
      <c r="J6" s="32">
        <v>0</v>
      </c>
      <c r="K6" s="12">
        <v>7</v>
      </c>
      <c r="L6" s="21"/>
      <c r="M6" s="19">
        <f t="shared" si="3"/>
        <v>220</v>
      </c>
      <c r="N6" s="20">
        <f t="shared" si="3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ht="15" x14ac:dyDescent="0.2">
      <c r="A7" s="65" t="s">
        <v>90</v>
      </c>
      <c r="B7" s="16" t="s">
        <v>8</v>
      </c>
      <c r="C7" s="12">
        <v>107</v>
      </c>
      <c r="D7" s="12"/>
      <c r="E7" s="12">
        <v>33</v>
      </c>
      <c r="F7" s="12">
        <v>0</v>
      </c>
      <c r="G7" s="12">
        <v>19</v>
      </c>
      <c r="H7" s="12"/>
      <c r="I7" s="12">
        <v>5</v>
      </c>
      <c r="J7" s="12">
        <v>0</v>
      </c>
      <c r="K7" s="12">
        <v>7</v>
      </c>
      <c r="L7" s="21"/>
      <c r="M7" s="19">
        <f t="shared" si="3"/>
        <v>171</v>
      </c>
      <c r="N7" s="20">
        <f t="shared" si="3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ht="15" x14ac:dyDescent="0.2">
      <c r="A8" s="65" t="s">
        <v>91</v>
      </c>
      <c r="B8" s="16" t="s">
        <v>10</v>
      </c>
      <c r="C8" s="38"/>
      <c r="D8" s="12"/>
      <c r="E8" s="12">
        <v>0</v>
      </c>
      <c r="F8" s="12">
        <v>0</v>
      </c>
      <c r="G8" s="33"/>
      <c r="H8" s="12"/>
      <c r="I8" s="12">
        <v>0</v>
      </c>
      <c r="J8" s="12">
        <v>0</v>
      </c>
      <c r="K8" s="12"/>
      <c r="L8" s="21"/>
      <c r="M8" s="19">
        <f t="shared" si="3"/>
        <v>0</v>
      </c>
      <c r="N8" s="20">
        <f t="shared" si="3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ht="15" x14ac:dyDescent="0.2">
      <c r="A9" s="65" t="s">
        <v>92</v>
      </c>
      <c r="B9" s="16" t="s">
        <v>12</v>
      </c>
      <c r="C9" s="12">
        <v>22</v>
      </c>
      <c r="D9" s="12"/>
      <c r="E9" s="12">
        <v>1</v>
      </c>
      <c r="F9" s="12">
        <v>0</v>
      </c>
      <c r="G9" s="12"/>
      <c r="H9" s="12"/>
      <c r="I9" s="12">
        <v>6</v>
      </c>
      <c r="J9" s="12">
        <v>0</v>
      </c>
      <c r="K9" s="12">
        <v>0</v>
      </c>
      <c r="L9" s="21"/>
      <c r="M9" s="19">
        <f t="shared" si="3"/>
        <v>29</v>
      </c>
      <c r="N9" s="20">
        <f t="shared" si="3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ht="15" x14ac:dyDescent="0.2">
      <c r="A10" s="65" t="s">
        <v>93</v>
      </c>
      <c r="B10" s="16" t="s">
        <v>14</v>
      </c>
      <c r="C10" s="38"/>
      <c r="D10" s="12"/>
      <c r="E10" s="12">
        <v>19</v>
      </c>
      <c r="F10" s="12">
        <v>0</v>
      </c>
      <c r="G10" s="33"/>
      <c r="H10" s="12"/>
      <c r="I10" s="12">
        <v>1</v>
      </c>
      <c r="J10" s="12">
        <v>0</v>
      </c>
      <c r="K10" s="12"/>
      <c r="L10" s="21"/>
      <c r="M10" s="19">
        <f t="shared" si="3"/>
        <v>20</v>
      </c>
      <c r="N10" s="20">
        <f t="shared" si="3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ht="15" x14ac:dyDescent="0.2">
      <c r="A11" s="65" t="s">
        <v>94</v>
      </c>
      <c r="B11" s="16" t="s">
        <v>16</v>
      </c>
      <c r="C11" s="38"/>
      <c r="D11" s="12"/>
      <c r="E11" s="12">
        <v>0</v>
      </c>
      <c r="F11" s="12">
        <v>0</v>
      </c>
      <c r="G11" s="33"/>
      <c r="H11" s="12"/>
      <c r="I11" s="12">
        <v>0</v>
      </c>
      <c r="J11" s="12">
        <v>0</v>
      </c>
      <c r="K11" s="12"/>
      <c r="L11" s="21"/>
      <c r="M11" s="19">
        <f t="shared" si="3"/>
        <v>0</v>
      </c>
      <c r="N11" s="20">
        <f t="shared" si="3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ht="15" x14ac:dyDescent="0.2">
      <c r="A12" s="65" t="s">
        <v>95</v>
      </c>
      <c r="B12" s="16" t="s">
        <v>18</v>
      </c>
      <c r="C12" s="31">
        <f>SUM(C13:C17)</f>
        <v>12</v>
      </c>
      <c r="D12" s="32"/>
      <c r="E12" s="32">
        <v>17</v>
      </c>
      <c r="F12" s="32">
        <v>0</v>
      </c>
      <c r="G12" s="34">
        <f t="shared" ref="G12:H12" si="5">SUM(G13:G17)</f>
        <v>0</v>
      </c>
      <c r="H12" s="34">
        <f t="shared" si="5"/>
        <v>0</v>
      </c>
      <c r="I12" s="30">
        <f>SUM(I13:I16)</f>
        <v>1</v>
      </c>
      <c r="J12" s="32">
        <f>SUM(J13:J17)</f>
        <v>0</v>
      </c>
      <c r="K12" s="32">
        <v>2</v>
      </c>
      <c r="L12" s="21"/>
      <c r="M12" s="19">
        <f t="shared" si="3"/>
        <v>32</v>
      </c>
      <c r="N12" s="20">
        <f t="shared" si="3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ht="15" x14ac:dyDescent="0.2">
      <c r="A13" s="65" t="s">
        <v>96</v>
      </c>
      <c r="B13" s="16" t="s">
        <v>20</v>
      </c>
      <c r="C13" s="38"/>
      <c r="D13" s="12"/>
      <c r="E13" s="12">
        <v>0</v>
      </c>
      <c r="F13" s="12">
        <v>0</v>
      </c>
      <c r="G13" s="33"/>
      <c r="H13" s="12"/>
      <c r="I13" s="12"/>
      <c r="J13" s="12">
        <v>0</v>
      </c>
      <c r="K13" s="12">
        <v>2</v>
      </c>
      <c r="L13" s="21"/>
      <c r="M13" s="19">
        <f t="shared" si="3"/>
        <v>2</v>
      </c>
      <c r="N13" s="20">
        <f t="shared" si="3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ht="15" x14ac:dyDescent="0.2">
      <c r="A14" s="65" t="s">
        <v>97</v>
      </c>
      <c r="B14" s="16" t="s">
        <v>22</v>
      </c>
      <c r="C14" s="12">
        <v>9</v>
      </c>
      <c r="D14" s="12"/>
      <c r="E14" s="12">
        <v>17</v>
      </c>
      <c r="F14" s="12">
        <v>0</v>
      </c>
      <c r="G14" s="12"/>
      <c r="H14" s="12"/>
      <c r="I14" s="12">
        <v>1</v>
      </c>
      <c r="J14" s="12">
        <v>0</v>
      </c>
      <c r="K14" s="12"/>
      <c r="L14" s="21"/>
      <c r="M14" s="19">
        <f t="shared" si="3"/>
        <v>27</v>
      </c>
      <c r="N14" s="20">
        <f t="shared" si="3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ht="15" x14ac:dyDescent="0.2">
      <c r="A15" s="65" t="s">
        <v>98</v>
      </c>
      <c r="B15" s="16" t="s">
        <v>24</v>
      </c>
      <c r="C15" s="38"/>
      <c r="D15" s="12"/>
      <c r="E15" s="12">
        <v>0</v>
      </c>
      <c r="F15" s="12">
        <v>0</v>
      </c>
      <c r="G15" s="33"/>
      <c r="H15" s="12"/>
      <c r="I15" s="12">
        <v>0</v>
      </c>
      <c r="J15" s="12">
        <v>0</v>
      </c>
      <c r="K15" s="12"/>
      <c r="L15" s="21"/>
      <c r="M15" s="19">
        <f t="shared" si="3"/>
        <v>0</v>
      </c>
      <c r="N15" s="20">
        <f t="shared" si="3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ht="15" x14ac:dyDescent="0.2">
      <c r="A16" s="65" t="s">
        <v>99</v>
      </c>
      <c r="B16" s="16" t="s">
        <v>26</v>
      </c>
      <c r="C16" s="38"/>
      <c r="D16" s="12"/>
      <c r="E16" s="12">
        <v>0</v>
      </c>
      <c r="F16" s="12">
        <v>0</v>
      </c>
      <c r="G16" s="33"/>
      <c r="H16" s="12"/>
      <c r="I16" s="12">
        <v>0</v>
      </c>
      <c r="J16" s="12">
        <v>0</v>
      </c>
      <c r="K16" s="12"/>
      <c r="L16" s="21"/>
      <c r="M16" s="19">
        <f t="shared" si="3"/>
        <v>0</v>
      </c>
      <c r="N16" s="20">
        <f t="shared" si="3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ht="15" x14ac:dyDescent="0.2">
      <c r="A17" s="65" t="s">
        <v>100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/>
      <c r="H17" s="12"/>
      <c r="I17" s="12">
        <v>0</v>
      </c>
      <c r="J17" s="12">
        <v>0</v>
      </c>
      <c r="K17" s="12"/>
      <c r="L17" s="21"/>
      <c r="M17" s="19">
        <f t="shared" si="3"/>
        <v>3</v>
      </c>
      <c r="N17" s="20">
        <f t="shared" si="3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ht="15" x14ac:dyDescent="0.2">
      <c r="A18" s="65" t="s">
        <v>101</v>
      </c>
      <c r="B18" s="16" t="s">
        <v>30</v>
      </c>
      <c r="C18" s="31"/>
      <c r="D18" s="32">
        <f>D20</f>
        <v>3</v>
      </c>
      <c r="E18" s="32">
        <v>0</v>
      </c>
      <c r="F18" s="32">
        <v>0</v>
      </c>
      <c r="G18" s="32">
        <f t="shared" ref="G18:H18" si="6">SUM(G19:G21)</f>
        <v>0</v>
      </c>
      <c r="H18" s="32">
        <f t="shared" si="6"/>
        <v>0</v>
      </c>
      <c r="I18" s="31">
        <v>0</v>
      </c>
      <c r="J18" s="32">
        <f>SUM(J19:J21)</f>
        <v>0</v>
      </c>
      <c r="K18" s="32"/>
      <c r="L18" s="21"/>
      <c r="M18" s="19">
        <f t="shared" si="3"/>
        <v>0</v>
      </c>
      <c r="N18" s="20">
        <f t="shared" si="3"/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ht="15" x14ac:dyDescent="0.2">
      <c r="A19" s="65" t="s">
        <v>102</v>
      </c>
      <c r="B19" s="16" t="s">
        <v>32</v>
      </c>
      <c r="C19" s="38"/>
      <c r="D19" s="12"/>
      <c r="E19" s="12">
        <v>0</v>
      </c>
      <c r="F19" s="12">
        <v>0</v>
      </c>
      <c r="G19" s="33"/>
      <c r="H19" s="12"/>
      <c r="I19" s="12">
        <v>0</v>
      </c>
      <c r="J19" s="12">
        <f>0</f>
        <v>0</v>
      </c>
      <c r="K19" s="12"/>
      <c r="L19" s="21"/>
      <c r="M19" s="19">
        <f t="shared" si="3"/>
        <v>0</v>
      </c>
      <c r="N19" s="20">
        <f t="shared" si="3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ht="15" x14ac:dyDescent="0.2">
      <c r="A20" s="65" t="s">
        <v>103</v>
      </c>
      <c r="B20" s="16" t="s">
        <v>34</v>
      </c>
      <c r="C20" s="38"/>
      <c r="D20" s="12">
        <v>3</v>
      </c>
      <c r="E20" s="12">
        <v>0</v>
      </c>
      <c r="F20" s="12">
        <v>0</v>
      </c>
      <c r="G20" s="33"/>
      <c r="H20" s="12"/>
      <c r="I20" s="12">
        <v>0</v>
      </c>
      <c r="J20" s="12">
        <f>0</f>
        <v>0</v>
      </c>
      <c r="K20" s="12"/>
      <c r="L20" s="21"/>
      <c r="M20" s="19">
        <f t="shared" si="3"/>
        <v>0</v>
      </c>
      <c r="N20" s="20">
        <f t="shared" si="3"/>
        <v>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104</v>
      </c>
      <c r="B21" s="16" t="s">
        <v>36</v>
      </c>
      <c r="C21" s="38"/>
      <c r="D21" s="12"/>
      <c r="E21" s="12">
        <v>0</v>
      </c>
      <c r="F21" s="12">
        <v>0</v>
      </c>
      <c r="G21" s="33"/>
      <c r="H21" s="12"/>
      <c r="I21" s="12">
        <v>0</v>
      </c>
      <c r="J21" s="12">
        <f>0</f>
        <v>0</v>
      </c>
      <c r="K21" s="12"/>
      <c r="L21" s="21"/>
      <c r="M21" s="19">
        <f t="shared" si="3"/>
        <v>0</v>
      </c>
      <c r="N21" s="20">
        <f t="shared" si="3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88</v>
      </c>
      <c r="B22" s="11" t="s">
        <v>38</v>
      </c>
      <c r="C22" s="31">
        <f>C23+C29+C35</f>
        <v>12</v>
      </c>
      <c r="D22" s="31"/>
      <c r="E22" s="32">
        <v>3</v>
      </c>
      <c r="F22" s="32">
        <v>0</v>
      </c>
      <c r="G22" s="32">
        <f t="shared" ref="G22:H22" si="7">SUM(G23,G29,G35)</f>
        <v>5</v>
      </c>
      <c r="H22" s="32">
        <f t="shared" si="7"/>
        <v>3</v>
      </c>
      <c r="I22" s="31">
        <f>SUM(I23,I35)</f>
        <v>3</v>
      </c>
      <c r="J22" s="31">
        <f t="shared" ref="J22" si="8">J23+J35</f>
        <v>0</v>
      </c>
      <c r="K22" s="32">
        <v>8</v>
      </c>
      <c r="L22" s="19"/>
      <c r="M22" s="19">
        <f t="shared" si="3"/>
        <v>31</v>
      </c>
      <c r="N22" s="20">
        <f t="shared" si="3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ht="15" x14ac:dyDescent="0.2">
      <c r="A23" s="65" t="s">
        <v>90</v>
      </c>
      <c r="B23" s="16" t="s">
        <v>39</v>
      </c>
      <c r="C23" s="31">
        <f>SUM(C25:C28)</f>
        <v>6</v>
      </c>
      <c r="D23" s="32"/>
      <c r="E23" s="32">
        <v>3</v>
      </c>
      <c r="F23" s="32">
        <v>0</v>
      </c>
      <c r="G23" s="32">
        <f t="shared" ref="G23:J23" si="9">SUM(G24:G28)</f>
        <v>5</v>
      </c>
      <c r="H23" s="32">
        <f t="shared" si="9"/>
        <v>0</v>
      </c>
      <c r="I23" s="31">
        <f t="shared" si="9"/>
        <v>3</v>
      </c>
      <c r="J23" s="32">
        <f t="shared" si="9"/>
        <v>0</v>
      </c>
      <c r="K23" s="32">
        <v>8</v>
      </c>
      <c r="L23" s="21"/>
      <c r="M23" s="19">
        <f t="shared" si="3"/>
        <v>25</v>
      </c>
      <c r="N23" s="20">
        <f t="shared" si="3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ht="15" x14ac:dyDescent="0.2">
      <c r="A24" s="65" t="s">
        <v>91</v>
      </c>
      <c r="B24" s="16" t="s">
        <v>40</v>
      </c>
      <c r="C24" s="38"/>
      <c r="D24" s="12"/>
      <c r="E24" s="12">
        <v>0</v>
      </c>
      <c r="F24" s="12">
        <v>0</v>
      </c>
      <c r="G24" s="33"/>
      <c r="H24" s="12"/>
      <c r="I24" s="12">
        <v>0</v>
      </c>
      <c r="J24" s="12">
        <v>0</v>
      </c>
      <c r="K24" s="12"/>
      <c r="L24" s="21"/>
      <c r="M24" s="19">
        <f t="shared" si="3"/>
        <v>0</v>
      </c>
      <c r="N24" s="20">
        <f t="shared" si="3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ht="15" x14ac:dyDescent="0.2">
      <c r="A25" s="65" t="s">
        <v>92</v>
      </c>
      <c r="B25" s="16" t="s">
        <v>41</v>
      </c>
      <c r="C25" s="12">
        <v>6</v>
      </c>
      <c r="D25" s="12"/>
      <c r="E25" s="12">
        <v>3</v>
      </c>
      <c r="F25" s="12">
        <v>0</v>
      </c>
      <c r="G25" s="12">
        <v>5</v>
      </c>
      <c r="H25" s="12"/>
      <c r="I25" s="12">
        <v>3</v>
      </c>
      <c r="J25" s="12">
        <v>0</v>
      </c>
      <c r="K25" s="12">
        <v>8</v>
      </c>
      <c r="L25" s="21"/>
      <c r="M25" s="19">
        <f t="shared" si="3"/>
        <v>25</v>
      </c>
      <c r="N25" s="20">
        <f t="shared" si="3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ht="15" x14ac:dyDescent="0.2">
      <c r="A26" s="65" t="s">
        <v>93</v>
      </c>
      <c r="B26" s="16" t="s">
        <v>42</v>
      </c>
      <c r="C26" s="38"/>
      <c r="D26" s="12"/>
      <c r="E26" s="12">
        <v>0</v>
      </c>
      <c r="F26" s="12">
        <v>0</v>
      </c>
      <c r="G26" s="33"/>
      <c r="H26" s="12"/>
      <c r="I26" s="12">
        <v>0</v>
      </c>
      <c r="J26" s="12">
        <v>0</v>
      </c>
      <c r="K26" s="12"/>
      <c r="L26" s="21"/>
      <c r="M26" s="19">
        <f t="shared" si="3"/>
        <v>0</v>
      </c>
      <c r="N26" s="20">
        <f t="shared" si="3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ht="15" x14ac:dyDescent="0.2">
      <c r="A27" s="65" t="s">
        <v>94</v>
      </c>
      <c r="B27" s="16" t="s">
        <v>43</v>
      </c>
      <c r="C27" s="38"/>
      <c r="D27" s="12"/>
      <c r="E27" s="12">
        <v>0</v>
      </c>
      <c r="F27" s="12">
        <v>0</v>
      </c>
      <c r="G27" s="33"/>
      <c r="H27" s="12"/>
      <c r="I27" s="12">
        <v>0</v>
      </c>
      <c r="J27" s="12">
        <v>0</v>
      </c>
      <c r="K27" s="12"/>
      <c r="L27" s="21"/>
      <c r="M27" s="19">
        <f t="shared" si="3"/>
        <v>0</v>
      </c>
      <c r="N27" s="20">
        <f t="shared" si="3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ht="15" x14ac:dyDescent="0.2">
      <c r="A28" s="65" t="s">
        <v>95</v>
      </c>
      <c r="B28" s="16" t="s">
        <v>44</v>
      </c>
      <c r="C28" s="38"/>
      <c r="D28" s="12"/>
      <c r="E28" s="12">
        <v>0</v>
      </c>
      <c r="F28" s="12">
        <v>0</v>
      </c>
      <c r="G28" s="33"/>
      <c r="H28" s="12"/>
      <c r="I28" s="12">
        <v>0</v>
      </c>
      <c r="J28" s="12">
        <v>0</v>
      </c>
      <c r="K28" s="12"/>
      <c r="L28" s="21"/>
      <c r="M28" s="19">
        <f t="shared" si="3"/>
        <v>0</v>
      </c>
      <c r="N28" s="20">
        <f t="shared" si="3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ht="15" x14ac:dyDescent="0.2">
      <c r="A29" s="65" t="s">
        <v>96</v>
      </c>
      <c r="B29" s="16" t="s">
        <v>45</v>
      </c>
      <c r="C29" s="31">
        <f>SUM(C30:C34)</f>
        <v>6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1">
        <f>SUM(I30:I34)</f>
        <v>1</v>
      </c>
      <c r="J29" s="32">
        <f>SUM(J30:J34)</f>
        <v>0</v>
      </c>
      <c r="K29" s="32">
        <v>0</v>
      </c>
      <c r="L29" s="21"/>
      <c r="M29" s="19">
        <f t="shared" si="3"/>
        <v>7</v>
      </c>
      <c r="N29" s="20">
        <f t="shared" si="3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ht="15" x14ac:dyDescent="0.2">
      <c r="A30" s="65" t="s">
        <v>97</v>
      </c>
      <c r="B30" s="16" t="s">
        <v>46</v>
      </c>
      <c r="C30" s="38">
        <v>1</v>
      </c>
      <c r="D30" s="12"/>
      <c r="E30" s="12">
        <v>0</v>
      </c>
      <c r="F30" s="12">
        <v>0</v>
      </c>
      <c r="G30" s="33"/>
      <c r="H30" s="12"/>
      <c r="I30" s="12">
        <v>0</v>
      </c>
      <c r="J30" s="12">
        <v>0</v>
      </c>
      <c r="K30" s="12">
        <v>0</v>
      </c>
      <c r="L30" s="21"/>
      <c r="M30" s="19">
        <f t="shared" si="3"/>
        <v>1</v>
      </c>
      <c r="N30" s="20">
        <f t="shared" si="3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ht="15" x14ac:dyDescent="0.2">
      <c r="A31" s="65" t="s">
        <v>98</v>
      </c>
      <c r="B31" s="16" t="s">
        <v>47</v>
      </c>
      <c r="C31" s="38">
        <v>5</v>
      </c>
      <c r="D31" s="12"/>
      <c r="E31" s="12">
        <v>0</v>
      </c>
      <c r="F31" s="12">
        <v>0</v>
      </c>
      <c r="G31" s="33"/>
      <c r="H31" s="12"/>
      <c r="I31" s="12">
        <v>0</v>
      </c>
      <c r="J31" s="12">
        <v>0</v>
      </c>
      <c r="K31" s="12">
        <v>0</v>
      </c>
      <c r="L31" s="21"/>
      <c r="M31" s="19">
        <f t="shared" si="3"/>
        <v>5</v>
      </c>
      <c r="N31" s="20">
        <f t="shared" si="3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ht="15" x14ac:dyDescent="0.2">
      <c r="A32" s="65" t="s">
        <v>99</v>
      </c>
      <c r="B32" s="16" t="s">
        <v>48</v>
      </c>
      <c r="C32" s="38"/>
      <c r="D32" s="12"/>
      <c r="E32" s="12">
        <v>0</v>
      </c>
      <c r="F32" s="12">
        <v>0</v>
      </c>
      <c r="G32" s="33"/>
      <c r="H32" s="12"/>
      <c r="I32" s="12">
        <v>0</v>
      </c>
      <c r="J32" s="12">
        <v>0</v>
      </c>
      <c r="K32" s="12"/>
      <c r="L32" s="21"/>
      <c r="M32" s="19">
        <f t="shared" si="3"/>
        <v>0</v>
      </c>
      <c r="N32" s="20">
        <f t="shared" si="3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ht="15" x14ac:dyDescent="0.2">
      <c r="A33" s="65" t="s">
        <v>100</v>
      </c>
      <c r="B33" s="16" t="s">
        <v>49</v>
      </c>
      <c r="C33" s="38"/>
      <c r="D33" s="12"/>
      <c r="E33" s="12">
        <v>0</v>
      </c>
      <c r="F33" s="12">
        <v>0</v>
      </c>
      <c r="G33" s="33"/>
      <c r="H33" s="12"/>
      <c r="I33" s="12">
        <v>0</v>
      </c>
      <c r="J33" s="12">
        <v>0</v>
      </c>
      <c r="K33" s="12"/>
      <c r="L33" s="21"/>
      <c r="M33" s="19">
        <f t="shared" si="3"/>
        <v>0</v>
      </c>
      <c r="N33" s="20">
        <f t="shared" si="3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ht="15" x14ac:dyDescent="0.2">
      <c r="A34" s="65" t="s">
        <v>101</v>
      </c>
      <c r="B34" s="16" t="s">
        <v>50</v>
      </c>
      <c r="C34" s="38"/>
      <c r="D34" s="12"/>
      <c r="E34" s="12">
        <v>0</v>
      </c>
      <c r="F34" s="12">
        <v>0</v>
      </c>
      <c r="G34" s="33"/>
      <c r="H34" s="12"/>
      <c r="I34" s="12">
        <v>1</v>
      </c>
      <c r="J34" s="12">
        <v>0</v>
      </c>
      <c r="K34" s="12">
        <v>0</v>
      </c>
      <c r="L34" s="21"/>
      <c r="M34" s="19">
        <f t="shared" si="3"/>
        <v>1</v>
      </c>
      <c r="N34" s="20">
        <f t="shared" si="3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ht="15" x14ac:dyDescent="0.2">
      <c r="A35" s="65" t="s">
        <v>102</v>
      </c>
      <c r="B35" s="16" t="s">
        <v>51</v>
      </c>
      <c r="C35" s="31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3</v>
      </c>
      <c r="I35" s="31">
        <v>0</v>
      </c>
      <c r="J35" s="32">
        <f>SUM(J36:J38)</f>
        <v>0</v>
      </c>
      <c r="K35" s="32"/>
      <c r="L35" s="21"/>
      <c r="M35" s="19">
        <f t="shared" si="3"/>
        <v>0</v>
      </c>
      <c r="N35" s="20">
        <f t="shared" si="3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105</v>
      </c>
      <c r="B36" s="16" t="s">
        <v>52</v>
      </c>
      <c r="C36" s="38"/>
      <c r="D36" s="12"/>
      <c r="E36" s="12">
        <v>0</v>
      </c>
      <c r="F36" s="12">
        <v>0</v>
      </c>
      <c r="G36" s="33"/>
      <c r="H36" s="12">
        <v>3</v>
      </c>
      <c r="I36" s="12">
        <v>0</v>
      </c>
      <c r="J36" s="12">
        <v>0</v>
      </c>
      <c r="K36" s="12"/>
      <c r="L36" s="21"/>
      <c r="M36" s="19">
        <f t="shared" si="3"/>
        <v>0</v>
      </c>
      <c r="N36" s="20">
        <f t="shared" si="3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ht="15" x14ac:dyDescent="0.2">
      <c r="A37" s="65" t="s">
        <v>103</v>
      </c>
      <c r="B37" s="16" t="s">
        <v>53</v>
      </c>
      <c r="C37" s="38"/>
      <c r="E37" s="12">
        <v>0</v>
      </c>
      <c r="F37" s="12">
        <v>0</v>
      </c>
      <c r="G37" s="33"/>
      <c r="H37" s="12"/>
      <c r="I37" s="12">
        <v>0</v>
      </c>
      <c r="J37" s="12">
        <v>0</v>
      </c>
      <c r="K37" s="12"/>
      <c r="L37" s="21"/>
      <c r="M37" s="19">
        <f t="shared" si="3"/>
        <v>0</v>
      </c>
      <c r="N37" s="20">
        <f t="shared" si="3"/>
        <v>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104</v>
      </c>
      <c r="B38" s="16" t="s">
        <v>54</v>
      </c>
      <c r="C38" s="38"/>
      <c r="D38" s="12"/>
      <c r="E38" s="12">
        <v>0</v>
      </c>
      <c r="F38" s="12">
        <v>0</v>
      </c>
      <c r="G38" s="33"/>
      <c r="H38" s="12"/>
      <c r="I38" s="12">
        <v>0</v>
      </c>
      <c r="J38" s="12">
        <v>0</v>
      </c>
      <c r="K38" s="12"/>
      <c r="L38" s="21"/>
      <c r="M38" s="19">
        <f t="shared" si="3"/>
        <v>0</v>
      </c>
      <c r="N38" s="20">
        <f t="shared" si="3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ht="15" x14ac:dyDescent="0.2">
      <c r="A39" s="64" t="s">
        <v>106</v>
      </c>
      <c r="B39" s="11" t="s">
        <v>56</v>
      </c>
      <c r="C39" s="38"/>
      <c r="D39" s="12"/>
      <c r="E39" s="12">
        <v>0</v>
      </c>
      <c r="F39" s="12">
        <v>0</v>
      </c>
      <c r="G39" s="33"/>
      <c r="H39" s="12"/>
      <c r="I39" s="12">
        <v>0</v>
      </c>
      <c r="J39" s="12">
        <v>0</v>
      </c>
      <c r="K39" s="12"/>
      <c r="L39" s="19"/>
      <c r="M39" s="19">
        <f t="shared" si="3"/>
        <v>0</v>
      </c>
      <c r="N39" s="20">
        <f t="shared" si="3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107</v>
      </c>
      <c r="B40" s="11" t="s">
        <v>58</v>
      </c>
      <c r="C40" s="12">
        <v>5</v>
      </c>
      <c r="D40" s="12"/>
      <c r="E40" s="32">
        <v>1</v>
      </c>
      <c r="F40" s="32">
        <v>0</v>
      </c>
      <c r="G40" s="12">
        <v>13</v>
      </c>
      <c r="H40" s="12"/>
      <c r="I40" s="12">
        <v>5</v>
      </c>
      <c r="J40" s="12">
        <v>0</v>
      </c>
      <c r="K40" s="12"/>
      <c r="L40" s="19"/>
      <c r="M40" s="19">
        <f t="shared" si="3"/>
        <v>24</v>
      </c>
      <c r="N40" s="20">
        <f t="shared" si="3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108</v>
      </c>
      <c r="B41" s="11" t="s">
        <v>60</v>
      </c>
      <c r="C41" s="38"/>
      <c r="D41" s="12"/>
      <c r="E41" s="12">
        <v>0</v>
      </c>
      <c r="F41" s="12">
        <v>0</v>
      </c>
      <c r="G41" s="33"/>
      <c r="H41" s="12"/>
      <c r="I41" s="12">
        <v>0</v>
      </c>
      <c r="J41" s="12">
        <v>0</v>
      </c>
      <c r="K41" s="12"/>
      <c r="L41" s="19"/>
      <c r="M41" s="19">
        <f t="shared" si="3"/>
        <v>0</v>
      </c>
      <c r="N41" s="20">
        <f t="shared" si="3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109</v>
      </c>
      <c r="B42" s="11" t="s">
        <v>62</v>
      </c>
      <c r="C42" s="38"/>
      <c r="D42" s="12"/>
      <c r="E42" s="12">
        <v>0</v>
      </c>
      <c r="F42" s="12">
        <v>0</v>
      </c>
      <c r="G42" s="33"/>
      <c r="H42" s="12"/>
      <c r="I42" s="12">
        <v>0</v>
      </c>
      <c r="J42" s="12">
        <v>0</v>
      </c>
      <c r="K42" s="12"/>
      <c r="L42" s="19"/>
      <c r="M42" s="19">
        <f t="shared" si="3"/>
        <v>0</v>
      </c>
      <c r="N42" s="20">
        <f t="shared" si="3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110</v>
      </c>
      <c r="B43" s="11" t="s">
        <v>64</v>
      </c>
      <c r="C43" s="12"/>
      <c r="D43" s="12"/>
      <c r="E43" s="12">
        <v>0</v>
      </c>
      <c r="F43" s="12">
        <v>0</v>
      </c>
      <c r="G43" s="33"/>
      <c r="H43" s="12"/>
      <c r="I43" s="12">
        <v>0</v>
      </c>
      <c r="J43" s="12">
        <v>0</v>
      </c>
      <c r="K43" s="12"/>
      <c r="L43" s="19"/>
      <c r="M43" s="19">
        <f t="shared" si="3"/>
        <v>0</v>
      </c>
      <c r="N43" s="20">
        <f t="shared" si="3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111</v>
      </c>
      <c r="B44" s="11" t="s">
        <v>66</v>
      </c>
      <c r="C44" s="12"/>
      <c r="D44" s="12"/>
      <c r="E44" s="12">
        <v>0</v>
      </c>
      <c r="F44" s="12">
        <v>0</v>
      </c>
      <c r="G44" s="33"/>
      <c r="H44" s="12"/>
      <c r="I44" s="12">
        <v>0</v>
      </c>
      <c r="J44" s="12">
        <v>0</v>
      </c>
      <c r="K44" s="12"/>
      <c r="L44" s="19"/>
      <c r="M44" s="19">
        <f t="shared" si="3"/>
        <v>0</v>
      </c>
      <c r="N44" s="20">
        <f t="shared" si="3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ht="13.5" thickBot="1" x14ac:dyDescent="0.25">
      <c r="A45" s="13" t="s">
        <v>112</v>
      </c>
      <c r="B45" s="14" t="s">
        <v>68</v>
      </c>
      <c r="C45" s="32">
        <f>C4+C40</f>
        <v>158</v>
      </c>
      <c r="D45" s="32">
        <f>D20</f>
        <v>3</v>
      </c>
      <c r="E45" s="32">
        <v>74</v>
      </c>
      <c r="F45" s="32">
        <v>0</v>
      </c>
      <c r="G45" s="32">
        <f t="shared" ref="G45:H45" si="12">SUM(G4,G39:G44)</f>
        <v>37</v>
      </c>
      <c r="H45" s="32">
        <f t="shared" si="12"/>
        <v>3</v>
      </c>
      <c r="I45" s="40">
        <f>SUM(I4,I40)</f>
        <v>22</v>
      </c>
      <c r="J45" s="40">
        <f>J4+SUM(J39:J44)</f>
        <v>0</v>
      </c>
      <c r="K45" s="32">
        <v>17</v>
      </c>
      <c r="L45" s="23"/>
      <c r="M45" s="23">
        <f t="shared" si="3"/>
        <v>308</v>
      </c>
      <c r="N45" s="24">
        <f t="shared" si="3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Metadata/LabelInfo.xml><?xml version="1.0" encoding="utf-8"?>
<clbl:labelList xmlns:clbl="http://schemas.microsoft.com/office/2020/mipLabelMetadata">
  <clbl:label id="{bd9f112b-82b0-45f6-b02e-1175bb945e33}" enabled="0" method="" siteId="{bd9f112b-82b0-45f6-b02e-1175bb945e3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2023-11-13T13:27:39Z</dcterms:modified>
</cp:coreProperties>
</file>