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8680" yWindow="-120" windowWidth="29040" windowHeight="15840" activeTab="7"/>
  </bookViews>
  <sheets>
    <sheet name="BPP2023" sheetId="1" r:id="rId1"/>
    <sheet name="BPP 2022" sheetId="2" r:id="rId2"/>
    <sheet name="Broj_dogovori_2023" sheetId="3" r:id="rId3"/>
    <sheet name="Broj_dogovori 2022" sheetId="4" r:id="rId4"/>
    <sheet name="BIS 2023" sheetId="5" r:id="rId5"/>
    <sheet name="BIS 2022" sheetId="9" r:id="rId6"/>
    <sheet name="Broj steti_2023" sheetId="11" r:id="rId7"/>
    <sheet name="Broj_steti 2022" sheetId="10" r:id="rId8"/>
  </sheets>
  <definedNames>
    <definedName name="_xlnm.Print_Area" localSheetId="5">'BIS 2022'!$A$1:$P$45</definedName>
    <definedName name="_xlnm.Print_Area" localSheetId="4">'BIS 2023'!$A$1:$P$45</definedName>
    <definedName name="_xlnm.Print_Area" localSheetId="1">'BPP 2022'!$A$1:$I$44</definedName>
    <definedName name="_xlnm.Print_Area" localSheetId="0">'BPP2023'!$A$1:$I$44</definedName>
    <definedName name="_xlnm.Print_Area" localSheetId="6">'Broj steti_2023'!$A$1:$P$45</definedName>
    <definedName name="_xlnm.Print_Area" localSheetId="3">'Broj_dogovori 2022'!$A$1:$I$44</definedName>
    <definedName name="_xlnm.Print_Area" localSheetId="2">Broj_dogovori_2023!$A$1:$I$44</definedName>
    <definedName name="_xlnm.Print_Area" localSheetId="7">'Broj_steti 2022'!$A$1:$P$45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5" i="10" l="1"/>
  <c r="D18" i="10"/>
  <c r="D5" i="10" s="1"/>
  <c r="D4" i="10" s="1"/>
  <c r="C29" i="10"/>
  <c r="C22" i="10" s="1"/>
  <c r="C23" i="10"/>
  <c r="C12" i="10"/>
  <c r="C6" i="10"/>
  <c r="C5" i="10" s="1"/>
  <c r="D45" i="9"/>
  <c r="D18" i="9"/>
  <c r="D5" i="9" s="1"/>
  <c r="D4" i="9" s="1"/>
  <c r="C29" i="9"/>
  <c r="C23" i="9"/>
  <c r="C22" i="9" s="1"/>
  <c r="C12" i="9"/>
  <c r="C6" i="9"/>
  <c r="C45" i="9" s="1"/>
  <c r="C22" i="4"/>
  <c r="C21" i="4" s="1"/>
  <c r="C17" i="4"/>
  <c r="C4" i="4" s="1"/>
  <c r="C5" i="4"/>
  <c r="C28" i="2"/>
  <c r="C22" i="2"/>
  <c r="C11" i="2"/>
  <c r="C5" i="2"/>
  <c r="D45" i="11"/>
  <c r="D35" i="11"/>
  <c r="D29" i="11"/>
  <c r="D23" i="11"/>
  <c r="D22" i="11" s="1"/>
  <c r="D18" i="11"/>
  <c r="D12" i="11"/>
  <c r="D6" i="11"/>
  <c r="D5" i="11" s="1"/>
  <c r="D4" i="11" s="1"/>
  <c r="C35" i="11"/>
  <c r="C29" i="11"/>
  <c r="C23" i="11"/>
  <c r="C22" i="11" s="1"/>
  <c r="C18" i="11"/>
  <c r="C12" i="11"/>
  <c r="C6" i="11"/>
  <c r="C45" i="11" s="1"/>
  <c r="D45" i="5"/>
  <c r="D35" i="5"/>
  <c r="D29" i="5"/>
  <c r="D23" i="5"/>
  <c r="D22" i="5"/>
  <c r="D18" i="5"/>
  <c r="D12" i="5"/>
  <c r="D6" i="5"/>
  <c r="D5" i="5"/>
  <c r="D4" i="5" s="1"/>
  <c r="C35" i="5"/>
  <c r="C29" i="5"/>
  <c r="C22" i="5" s="1"/>
  <c r="C23" i="5"/>
  <c r="C18" i="5"/>
  <c r="C12" i="5"/>
  <c r="C6" i="5"/>
  <c r="C45" i="5" s="1"/>
  <c r="C34" i="3"/>
  <c r="C22" i="3"/>
  <c r="C17" i="3"/>
  <c r="C5" i="3"/>
  <c r="C4" i="3" s="1"/>
  <c r="C34" i="1"/>
  <c r="C28" i="1"/>
  <c r="C22" i="1"/>
  <c r="C17" i="1"/>
  <c r="C11" i="1"/>
  <c r="C5" i="1"/>
  <c r="C4" i="1"/>
  <c r="C21" i="1" l="1"/>
  <c r="C44" i="2"/>
  <c r="C21" i="2"/>
  <c r="C21" i="3"/>
  <c r="C3" i="3" s="1"/>
  <c r="C44" i="3" s="1"/>
  <c r="C4" i="10"/>
  <c r="C45" i="10" s="1"/>
  <c r="C5" i="9"/>
  <c r="C4" i="9" s="1"/>
  <c r="C3" i="4"/>
  <c r="C44" i="4" s="1"/>
  <c r="C4" i="2"/>
  <c r="C3" i="2" s="1"/>
  <c r="C5" i="11"/>
  <c r="C4" i="11" s="1"/>
  <c r="C5" i="5"/>
  <c r="C4" i="5" s="1"/>
  <c r="C3" i="1"/>
  <c r="C44" i="1" s="1"/>
  <c r="I29" i="11" l="1"/>
  <c r="I23" i="11"/>
  <c r="I22" i="11"/>
  <c r="I12" i="11"/>
  <c r="I5" i="11" s="1"/>
  <c r="I4" i="11" s="1"/>
  <c r="I45" i="11" s="1"/>
  <c r="I6" i="11"/>
  <c r="F28" i="3"/>
  <c r="F22" i="3"/>
  <c r="F21" i="3"/>
  <c r="F11" i="3"/>
  <c r="F5" i="3"/>
  <c r="F4" i="3" s="1"/>
  <c r="F3" i="3" s="1"/>
  <c r="F44" i="3" s="1"/>
  <c r="F28" i="1"/>
  <c r="F22" i="1"/>
  <c r="F21" i="1"/>
  <c r="F11" i="1"/>
  <c r="F4" i="1" s="1"/>
  <c r="F3" i="1" s="1"/>
  <c r="F44" i="1" s="1"/>
  <c r="F5" i="1"/>
  <c r="I29" i="5"/>
  <c r="I23" i="5"/>
  <c r="I22" i="5"/>
  <c r="I12" i="5"/>
  <c r="I5" i="5" s="1"/>
  <c r="I4" i="5" s="1"/>
  <c r="I45" i="5" s="1"/>
  <c r="I6" i="5"/>
  <c r="J45" i="10"/>
  <c r="J35" i="10"/>
  <c r="J22" i="10" s="1"/>
  <c r="J29" i="10"/>
  <c r="J23" i="10"/>
  <c r="J21" i="10"/>
  <c r="J18" i="10" s="1"/>
  <c r="J20" i="10"/>
  <c r="J19" i="10"/>
  <c r="J12" i="10"/>
  <c r="I29" i="10"/>
  <c r="I23" i="10"/>
  <c r="I22" i="10"/>
  <c r="I12" i="10"/>
  <c r="I6" i="10"/>
  <c r="I5" i="10" s="1"/>
  <c r="I4" i="10" s="1"/>
  <c r="I45" i="10" s="1"/>
  <c r="J45" i="9"/>
  <c r="J35" i="9"/>
  <c r="J29" i="9"/>
  <c r="J23" i="9"/>
  <c r="J22" i="9" s="1"/>
  <c r="J21" i="9"/>
  <c r="J20" i="9"/>
  <c r="J19" i="9"/>
  <c r="J18" i="9" s="1"/>
  <c r="J12" i="9"/>
  <c r="I29" i="9"/>
  <c r="I23" i="9"/>
  <c r="I22" i="9" s="1"/>
  <c r="I4" i="9" s="1"/>
  <c r="I45" i="9" s="1"/>
  <c r="I12" i="9"/>
  <c r="I6" i="9"/>
  <c r="I5" i="9"/>
  <c r="F28" i="2"/>
  <c r="F22" i="2"/>
  <c r="F21" i="2" s="1"/>
  <c r="F11" i="2"/>
  <c r="F4" i="2" s="1"/>
  <c r="F5" i="2"/>
  <c r="J45" i="11"/>
  <c r="J35" i="11"/>
  <c r="J29" i="11"/>
  <c r="J23" i="11"/>
  <c r="J22" i="11"/>
  <c r="J21" i="11"/>
  <c r="J20" i="11"/>
  <c r="J19" i="11"/>
  <c r="J18" i="11" s="1"/>
  <c r="J12" i="11"/>
  <c r="J45" i="5"/>
  <c r="J35" i="5"/>
  <c r="J22" i="5" s="1"/>
  <c r="J29" i="5"/>
  <c r="J23" i="5"/>
  <c r="J21" i="5"/>
  <c r="J20" i="5"/>
  <c r="J19" i="5"/>
  <c r="J18" i="5"/>
  <c r="J12" i="5"/>
  <c r="K23" i="10"/>
  <c r="K22" i="10"/>
  <c r="K12" i="10"/>
  <c r="K6" i="10"/>
  <c r="K5" i="10" s="1"/>
  <c r="K4" i="10" s="1"/>
  <c r="K45" i="10" s="1"/>
  <c r="K23" i="9"/>
  <c r="K22" i="9" s="1"/>
  <c r="K12" i="9"/>
  <c r="K6" i="9"/>
  <c r="K5" i="9"/>
  <c r="G22" i="4"/>
  <c r="G21" i="4" s="1"/>
  <c r="G11" i="4"/>
  <c r="G5" i="4"/>
  <c r="G4" i="4" s="1"/>
  <c r="G28" i="2"/>
  <c r="G21" i="2" s="1"/>
  <c r="G22" i="2"/>
  <c r="G11" i="2"/>
  <c r="G5" i="2"/>
  <c r="G4" i="2" s="1"/>
  <c r="G3" i="2" s="1"/>
  <c r="G44" i="2" s="1"/>
  <c r="K23" i="11"/>
  <c r="K22" i="11" s="1"/>
  <c r="K12" i="11"/>
  <c r="K6" i="11"/>
  <c r="K5" i="11" s="1"/>
  <c r="K4" i="11" s="1"/>
  <c r="K45" i="11" s="1"/>
  <c r="K23" i="5"/>
  <c r="K22" i="5" s="1"/>
  <c r="K12" i="5"/>
  <c r="K5" i="5" s="1"/>
  <c r="K4" i="5" s="1"/>
  <c r="K45" i="5" s="1"/>
  <c r="K6" i="5"/>
  <c r="G22" i="3"/>
  <c r="G21" i="3" s="1"/>
  <c r="G11" i="3"/>
  <c r="G5" i="3"/>
  <c r="G4" i="3" s="1"/>
  <c r="G28" i="1"/>
  <c r="G21" i="1" s="1"/>
  <c r="G22" i="1"/>
  <c r="G11" i="1"/>
  <c r="G5" i="1"/>
  <c r="G4" i="1" s="1"/>
  <c r="G3" i="1" s="1"/>
  <c r="G44" i="1" s="1"/>
  <c r="F3" i="2" l="1"/>
  <c r="F44" i="2" s="1"/>
  <c r="K4" i="9"/>
  <c r="K45" i="9" s="1"/>
  <c r="G3" i="4"/>
  <c r="G44" i="4" s="1"/>
  <c r="G3" i="3"/>
  <c r="G44" i="3" s="1"/>
  <c r="H35" i="10" l="1"/>
  <c r="H22" i="10" s="1"/>
  <c r="H29" i="10"/>
  <c r="H23" i="10"/>
  <c r="H18" i="10"/>
  <c r="H5" i="10" s="1"/>
  <c r="H4" i="10" s="1"/>
  <c r="H45" i="10" s="1"/>
  <c r="H12" i="10"/>
  <c r="H6" i="10"/>
  <c r="G35" i="10"/>
  <c r="G29" i="10"/>
  <c r="G23" i="10"/>
  <c r="G22" i="10"/>
  <c r="G18" i="10"/>
  <c r="G12" i="10"/>
  <c r="G6" i="10"/>
  <c r="G5" i="10"/>
  <c r="G4" i="10" s="1"/>
  <c r="G45" i="10" s="1"/>
  <c r="H35" i="9"/>
  <c r="H29" i="9"/>
  <c r="H23" i="9"/>
  <c r="H22" i="9"/>
  <c r="H18" i="9"/>
  <c r="H12" i="9"/>
  <c r="H6" i="9"/>
  <c r="H5" i="9"/>
  <c r="H4" i="9" s="1"/>
  <c r="H45" i="9" s="1"/>
  <c r="G35" i="9"/>
  <c r="G29" i="9"/>
  <c r="G23" i="9"/>
  <c r="G22" i="9"/>
  <c r="G4" i="9" s="1"/>
  <c r="G45" i="9" s="1"/>
  <c r="G18" i="9"/>
  <c r="G12" i="9"/>
  <c r="G6" i="9"/>
  <c r="G5" i="9"/>
  <c r="E34" i="4"/>
  <c r="E22" i="4"/>
  <c r="E21" i="4"/>
  <c r="E17" i="4"/>
  <c r="E5" i="4"/>
  <c r="E4" i="4"/>
  <c r="E3" i="4" s="1"/>
  <c r="E44" i="4" s="1"/>
  <c r="E34" i="2"/>
  <c r="E28" i="2"/>
  <c r="E22" i="2"/>
  <c r="E21" i="2" s="1"/>
  <c r="E17" i="2"/>
  <c r="E11" i="2"/>
  <c r="E5" i="2"/>
  <c r="E4" i="2"/>
  <c r="E3" i="2" l="1"/>
  <c r="E44" i="2" s="1"/>
  <c r="H35" i="11" l="1"/>
  <c r="H29" i="11"/>
  <c r="H23" i="11"/>
  <c r="H22" i="11" s="1"/>
  <c r="H18" i="11"/>
  <c r="H12" i="11"/>
  <c r="H6" i="11"/>
  <c r="H5" i="11" s="1"/>
  <c r="H4" i="11" s="1"/>
  <c r="H45" i="11" s="1"/>
  <c r="G35" i="11"/>
  <c r="G22" i="11" s="1"/>
  <c r="G4" i="11" s="1"/>
  <c r="G45" i="11" s="1"/>
  <c r="G29" i="11"/>
  <c r="G23" i="11"/>
  <c r="G18" i="11"/>
  <c r="G12" i="11"/>
  <c r="G6" i="11"/>
  <c r="G5" i="11"/>
  <c r="G35" i="5"/>
  <c r="G29" i="5"/>
  <c r="G23" i="5"/>
  <c r="G22" i="5"/>
  <c r="G18" i="5"/>
  <c r="G12" i="5"/>
  <c r="G6" i="5"/>
  <c r="G5" i="5"/>
  <c r="G4" i="5" s="1"/>
  <c r="G45" i="5" s="1"/>
  <c r="E34" i="3"/>
  <c r="E21" i="3" s="1"/>
  <c r="E22" i="3"/>
  <c r="E17" i="3"/>
  <c r="E5" i="3"/>
  <c r="E4" i="3" s="1"/>
  <c r="E34" i="1"/>
  <c r="E28" i="1"/>
  <c r="E21" i="1" s="1"/>
  <c r="E22" i="1"/>
  <c r="E17" i="1"/>
  <c r="E11" i="1"/>
  <c r="E5" i="1"/>
  <c r="E4" i="1"/>
  <c r="E3" i="3" l="1"/>
  <c r="E44" i="3" s="1"/>
  <c r="E3" i="1"/>
  <c r="E44" i="1" s="1"/>
  <c r="H34" i="1" l="1"/>
  <c r="H28" i="1"/>
  <c r="H22" i="1"/>
  <c r="H21" i="1" s="1"/>
  <c r="H17" i="1"/>
  <c r="H11" i="1"/>
  <c r="H5" i="1"/>
  <c r="H44" i="1" s="1"/>
  <c r="H34" i="3"/>
  <c r="H22" i="3"/>
  <c r="H21" i="3" s="1"/>
  <c r="H17" i="3"/>
  <c r="H5" i="3"/>
  <c r="H4" i="3" s="1"/>
  <c r="H4" i="1" l="1"/>
  <c r="H3" i="1" s="1"/>
  <c r="H3" i="3"/>
  <c r="H44" i="3" s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<sst xmlns="http://schemas.openxmlformats.org/spreadsheetml/2006/main" count="928" uniqueCount="105">
  <si>
    <t>април</t>
  </si>
  <si>
    <t>19</t>
  </si>
  <si>
    <t>1901</t>
  </si>
  <si>
    <t>190101</t>
  </si>
  <si>
    <t>19010101</t>
  </si>
  <si>
    <t>19010102</t>
  </si>
  <si>
    <t>19010103</t>
  </si>
  <si>
    <t>19010104</t>
  </si>
  <si>
    <t>19010105</t>
  </si>
  <si>
    <t>190102</t>
  </si>
  <si>
    <t>19010201</t>
  </si>
  <si>
    <t>19010202</t>
  </si>
  <si>
    <t>19010203</t>
  </si>
  <si>
    <t>19010204</t>
  </si>
  <si>
    <t>19010205</t>
  </si>
  <si>
    <t>190103</t>
  </si>
  <si>
    <t>19010301</t>
  </si>
  <si>
    <t>19010302</t>
  </si>
  <si>
    <t>19010399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</si>
  <si>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</si>
  <si>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</si>
  <si>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</si>
  <si>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</si>
  <si>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</si>
  <si>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</si>
  <si>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</si>
  <si>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</si>
  <si>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</si>
  <si>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</si>
  <si>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</si>
  <si>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</si>
  <si>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</si>
  <si>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</si>
  <si>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</si>
  <si>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</si>
  <si>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</si>
  <si>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20</t>
  </si>
  <si>
    <t>21</t>
  </si>
  <si>
    <t>22</t>
  </si>
  <si>
    <t>23</t>
  </si>
  <si>
    <t>24</t>
  </si>
  <si>
    <t>25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</si>
  <si>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</si>
  <si>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</si>
  <si>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</si>
  <si>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</si>
  <si>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</si>
  <si>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</si>
  <si>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</si>
  <si>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</si>
  <si>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</si>
  <si>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</si>
  <si>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</si>
  <si>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</si>
  <si>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</si>
  <si>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</si>
  <si>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</si>
  <si>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</si>
  <si>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</si>
  <si>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Sigurimi total i jetës</t>
  </si>
  <si>
    <t>(me pjesëmarrje në fitim)</t>
  </si>
  <si>
    <t>Sigurimi i jetës</t>
  </si>
  <si>
    <t>Sigurimi themelor total i jetës</t>
  </si>
  <si>
    <t>Sigurimi i përzier</t>
  </si>
  <si>
    <t>Vdekje (me një kohëzgjatje të caktuar)</t>
  </si>
  <si>
    <t>Mbijetesa</t>
  </si>
  <si>
    <t>Sigurimi i përzier me TBS</t>
  </si>
  <si>
    <t>Vdekje (përjetësisht)</t>
  </si>
  <si>
    <t xml:space="preserve"> Sigurim të përgjithshme shtesë</t>
  </si>
  <si>
    <t>Sigurimi i fatkeqësisë (vdekje)</t>
  </si>
  <si>
    <t>Sigurimi i fatkeqësisë (invaliditet)</t>
  </si>
  <si>
    <t>Sigurimi shëndetësor (suplementar ZDZO)</t>
  </si>
  <si>
    <t>Sigurimi shëndetësor (privat  ZDZO)</t>
  </si>
  <si>
    <t>Sigurimi shëndetësor (tjetër)</t>
  </si>
  <si>
    <t>Sigurimi i përgjithshëm i aunitetit</t>
  </si>
  <si>
    <t>Anuitet personal me një kohëzgjatje të caktuar</t>
  </si>
  <si>
    <t>Aunitete të tjera</t>
  </si>
  <si>
    <t>Aunitet i përjetshëm</t>
  </si>
  <si>
    <t>Martesë dhe lindje</t>
  </si>
  <si>
    <t>Sigurimi i jetës kur rreziku nga investimet mbartet në kurriz të të siguruarit</t>
  </si>
  <si>
    <t>Tontinë</t>
  </si>
  <si>
    <t>Fonde për kapital</t>
  </si>
  <si>
    <t>Pensione nga shtylla e dytë</t>
  </si>
  <si>
    <t>Pensione nga shtylla e  tretë</t>
  </si>
  <si>
    <t>GHITHSEJ</t>
  </si>
  <si>
    <t>Kroacija Jetë</t>
  </si>
  <si>
    <t>Grave</t>
  </si>
  <si>
    <t>Viner jetë</t>
  </si>
  <si>
    <t>Unika Jetë</t>
  </si>
  <si>
    <t>Triglav Jetë</t>
  </si>
  <si>
    <t>Totali jetë</t>
  </si>
  <si>
    <t xml:space="preserve">shuma individuale </t>
  </si>
  <si>
    <t>anuitet</t>
  </si>
  <si>
    <t>Viner Jetë</t>
  </si>
  <si>
    <t xml:space="preserve">Numri i kontratave të lidhura të shoqërive të jetës, për periudhën 1.11-30.11.2023 </t>
  </si>
  <si>
    <t>Numri i dëmeve të paguara  për shoqëritë e sigurimeve jetë, për periudhën 1.11-30.11.2022</t>
  </si>
  <si>
    <t xml:space="preserve">Numri i dëmeve të paguara  për shoqëritë e sigurimeve jetë, për periudhën1.11-30.11.2023 </t>
  </si>
  <si>
    <t xml:space="preserve">Numri i kontratave të lidhura të shoqërive të jetës, për periudhën 1.11-30.11.2022 </t>
  </si>
  <si>
    <t xml:space="preserve"> Numri i dëmeve të paguara  për shoqëritë e sigurimeve jetë, për periudhën 1.11-30.11.2023 </t>
  </si>
  <si>
    <t xml:space="preserve"> Numri i dëmeve të paguara  për shoqëritë e sigurimeve jetë, për periudhën 1.11-30.11.2022 </t>
  </si>
  <si>
    <t xml:space="preserve"> Dëme të paguara bruto, në mijëra denarë,  për shoqëritë e sigurimeve jetë, për periudhën 1.11-30.11.2023 </t>
  </si>
  <si>
    <t>Dëme të paguara, në mijëra denarë,  për shoqëritë e sigurimeve jetë, për periudhën 1.11-30.11.2022</t>
  </si>
  <si>
    <t>Prva Zhivot</t>
  </si>
  <si>
    <t>shuma individuale</t>
  </si>
  <si>
    <t>Shuma individuale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</si>
</sst>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0"/>
      <color rgb="FFFF0000"/>
      <name val="Calibri"/>
      <family val="2"/>
    </font>
    <font>
      <sz val="11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vertical="center"/>
    </xf>
    <xf numFmtId="3" fontId="1" fillId="0" borderId="11" xfId="0" applyNumberFormat="1" applyFont="1" applyBorder="1" applyAlignment="1">
      <alignment vertical="center"/>
    </xf>
    <xf numFmtId="3" fontId="2" fillId="0" borderId="12" xfId="0" applyNumberFormat="1" applyFont="1" applyBorder="1" applyAlignment="1">
      <alignment vertical="center"/>
    </xf>
    <xf numFmtId="3" fontId="1" fillId="3" borderId="1" xfId="0" applyNumberFormat="1" applyFont="1" applyFill="1" applyBorder="1" applyAlignment="1">
      <alignment vertical="center" wrapText="1"/>
    </xf>
    <xf numFmtId="3" fontId="1" fillId="4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3" fontId="1" fillId="6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4" borderId="1" xfId="0" applyNumberFormat="1" applyFont="1" applyFill="1" applyBorder="1" applyAlignment="1">
      <alignment wrapText="1"/>
    </xf>
    <xf numFmtId="3" fontId="1" fillId="3" borderId="14" xfId="0" applyNumberFormat="1" applyFont="1" applyFill="1" applyBorder="1" applyAlignment="1">
      <alignment vertical="center" wrapText="1"/>
    </xf>
    <xf numFmtId="3" fontId="1" fillId="3" borderId="15" xfId="0" applyNumberFormat="1" applyFont="1" applyFill="1" applyBorder="1" applyAlignment="1">
      <alignment vertical="center" wrapText="1"/>
    </xf>
    <xf numFmtId="3" fontId="1" fillId="0" borderId="15" xfId="0" applyNumberFormat="1" applyFont="1" applyBorder="1" applyAlignment="1">
      <alignment vertical="center" wrapText="1"/>
    </xf>
    <xf numFmtId="3" fontId="1" fillId="4" borderId="15" xfId="0" applyNumberFormat="1" applyFont="1" applyFill="1" applyBorder="1" applyAlignment="1">
      <alignment vertical="center" wrapText="1"/>
    </xf>
    <xf numFmtId="3" fontId="1" fillId="3" borderId="16" xfId="0" applyNumberFormat="1" applyFont="1" applyFill="1" applyBorder="1" applyAlignment="1">
      <alignment vertical="center" wrapText="1"/>
    </xf>
    <xf numFmtId="3" fontId="1" fillId="7" borderId="1" xfId="0" applyNumberFormat="1" applyFont="1" applyFill="1" applyBorder="1" applyAlignment="1">
      <alignment vertical="center" wrapText="1"/>
    </xf>
    <xf numFmtId="3" fontId="1" fillId="8" borderId="1" xfId="0" applyNumberFormat="1" applyFont="1" applyFill="1" applyBorder="1" applyAlignment="1">
      <alignment vertical="center" wrapText="1"/>
    </xf>
    <xf numFmtId="3" fontId="4" fillId="6" borderId="1" xfId="0" applyNumberFormat="1" applyFont="1" applyFill="1" applyBorder="1" applyAlignment="1">
      <alignment vertical="center" wrapText="1"/>
    </xf>
    <xf numFmtId="164" fontId="1" fillId="3" borderId="1" xfId="1" applyNumberFormat="1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90" zoomScaleNormal="90" workbookViewId="0">
      <selection activeCell="H2" sqref="H2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5" t="s">
        <v>96</v>
      </c>
    </row>
    <row r="2" spans="1:39" s="7" customFormat="1" x14ac:dyDescent="0.25">
      <c r="A2" s="8"/>
      <c r="B2" s="9"/>
      <c r="C2" s="50" t="s">
        <v>85</v>
      </c>
      <c r="D2" s="50" t="s">
        <v>86</v>
      </c>
      <c r="E2" s="50" t="s">
        <v>93</v>
      </c>
      <c r="F2" s="50" t="s">
        <v>88</v>
      </c>
      <c r="G2" s="50" t="s">
        <v>89</v>
      </c>
      <c r="H2" s="51" t="s">
        <v>102</v>
      </c>
      <c r="I2" s="14" t="s">
        <v>90</v>
      </c>
    </row>
    <row r="3" spans="1:39" s="1" customFormat="1" x14ac:dyDescent="0.2">
      <c r="A3" s="56" t="s">
        <v>59</v>
      </c>
      <c r="B3" s="10" t="s">
        <v>1</v>
      </c>
      <c r="C3" s="28">
        <f t="shared" ref="C3" si="0">C4+C21</f>
        <v>20902</v>
      </c>
      <c r="D3" s="28">
        <v>3701.4416929523795</v>
      </c>
      <c r="E3" s="28">
        <f t="shared" ref="E3" si="1">E4+E21</f>
        <v>2021</v>
      </c>
      <c r="F3" s="38">
        <f>SUM(F4,F21,F28)</f>
        <v>8146</v>
      </c>
      <c r="G3" s="33">
        <f>G4+G21</f>
        <v>31858.351420032093</v>
      </c>
      <c r="H3" s="28">
        <f>H4+H21</f>
        <v>245</v>
      </c>
      <c r="I3" s="17">
        <f>SUM(C3:H3)</f>
        <v>66873.79311298448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56" t="s">
        <v>60</v>
      </c>
      <c r="B4" s="10" t="s">
        <v>2</v>
      </c>
      <c r="C4" s="28">
        <f>C5+C11</f>
        <v>5567</v>
      </c>
      <c r="D4" s="28">
        <v>3293.9928629523797</v>
      </c>
      <c r="E4" s="28">
        <f t="shared" ref="E4" si="2">SUM(E5,E17,E11)</f>
        <v>1228</v>
      </c>
      <c r="F4" s="38">
        <f>SUM(F11,F5)</f>
        <v>368</v>
      </c>
      <c r="G4" s="33">
        <f>G5+G11</f>
        <v>10235.930649996002</v>
      </c>
      <c r="H4" s="28">
        <f>H5+H11</f>
        <v>0</v>
      </c>
      <c r="I4" s="17">
        <f t="shared" ref="I4:I44" si="3">SUM(C4:H4)</f>
        <v>20692.923512948382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57" t="s">
        <v>61</v>
      </c>
      <c r="B5" s="13" t="s">
        <v>3</v>
      </c>
      <c r="C5" s="28">
        <f t="shared" ref="C5" si="4">SUM(C6:C10)</f>
        <v>5523</v>
      </c>
      <c r="D5" s="28">
        <v>2972.7645199999988</v>
      </c>
      <c r="E5" s="28">
        <f t="shared" ref="E5" si="5">SUM(E6:E10)</f>
        <v>1143</v>
      </c>
      <c r="F5" s="38">
        <f>SUM(F6:F10)</f>
        <v>332</v>
      </c>
      <c r="G5" s="33">
        <f>G6+G8</f>
        <v>10059.595611588002</v>
      </c>
      <c r="H5" s="28">
        <f>SUM(H6:H10)</f>
        <v>0</v>
      </c>
      <c r="I5" s="19">
        <f t="shared" si="3"/>
        <v>20030.360131588001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x14ac:dyDescent="0.2">
      <c r="A6" s="57" t="s">
        <v>62</v>
      </c>
      <c r="B6" s="13" t="s">
        <v>4</v>
      </c>
      <c r="C6" s="11">
        <v>5174</v>
      </c>
      <c r="D6" s="11">
        <v>348.32556999999997</v>
      </c>
      <c r="E6" s="11">
        <v>458</v>
      </c>
      <c r="F6" s="11">
        <v>137</v>
      </c>
      <c r="G6" s="34">
        <v>9245.9975724360011</v>
      </c>
      <c r="H6" s="11"/>
      <c r="I6" s="19">
        <f t="shared" si="3"/>
        <v>15363.323142436002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57" t="s">
        <v>63</v>
      </c>
      <c r="B7" s="13" t="s">
        <v>5</v>
      </c>
      <c r="C7" s="11">
        <v>0</v>
      </c>
      <c r="D7" s="11">
        <v>0</v>
      </c>
      <c r="E7" s="11"/>
      <c r="F7" s="39">
        <v>0</v>
      </c>
      <c r="G7" s="34"/>
      <c r="H7" s="11"/>
      <c r="I7" s="19">
        <f t="shared" si="3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57" t="s">
        <v>64</v>
      </c>
      <c r="B8" s="13" t="s">
        <v>6</v>
      </c>
      <c r="C8" s="11">
        <v>290</v>
      </c>
      <c r="D8" s="11">
        <v>948.77026000000001</v>
      </c>
      <c r="E8" s="11"/>
      <c r="F8" s="11">
        <v>0</v>
      </c>
      <c r="G8" s="34">
        <v>813.59803915199996</v>
      </c>
      <c r="H8" s="11"/>
      <c r="I8" s="19">
        <f t="shared" si="3"/>
        <v>2052.368299152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57" t="s">
        <v>65</v>
      </c>
      <c r="B9" s="13" t="s">
        <v>7</v>
      </c>
      <c r="C9" s="11">
        <v>0</v>
      </c>
      <c r="D9" s="11">
        <v>1675.6686899999991</v>
      </c>
      <c r="E9" s="11">
        <v>685</v>
      </c>
      <c r="F9" s="11">
        <v>195</v>
      </c>
      <c r="G9" s="35"/>
      <c r="H9" s="11"/>
      <c r="I9" s="19">
        <f t="shared" si="3"/>
        <v>2555.6686899999991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57" t="s">
        <v>66</v>
      </c>
      <c r="B10" s="13" t="s">
        <v>8</v>
      </c>
      <c r="C10" s="11">
        <v>59</v>
      </c>
      <c r="D10" s="11">
        <v>0</v>
      </c>
      <c r="E10" s="11"/>
      <c r="F10" s="39">
        <v>0</v>
      </c>
      <c r="G10" s="35"/>
      <c r="H10" s="11"/>
      <c r="I10" s="19">
        <f t="shared" si="3"/>
        <v>59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57" t="s">
        <v>67</v>
      </c>
      <c r="B11" s="13" t="s">
        <v>9</v>
      </c>
      <c r="C11" s="28">
        <f t="shared" ref="C11" si="6">SUM(C12:C16)</f>
        <v>44</v>
      </c>
      <c r="D11" s="28">
        <v>321.22834295238101</v>
      </c>
      <c r="E11" s="31">
        <f t="shared" ref="E11" si="7">SUM(E12:E16)</f>
        <v>85</v>
      </c>
      <c r="F11" s="40">
        <f>SUM(F16,F13)</f>
        <v>36</v>
      </c>
      <c r="G11" s="33">
        <f>SUM(G12:G16)</f>
        <v>176.335038408</v>
      </c>
      <c r="H11" s="28">
        <f>SUM(H12:H16)</f>
        <v>0</v>
      </c>
      <c r="I11" s="19">
        <f t="shared" si="3"/>
        <v>662.56338136038107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57" t="s">
        <v>68</v>
      </c>
      <c r="B12" s="13" t="s">
        <v>10</v>
      </c>
      <c r="C12" s="11">
        <v>12</v>
      </c>
      <c r="D12" s="11">
        <v>96.693136190476167</v>
      </c>
      <c r="E12" s="11">
        <v>19</v>
      </c>
      <c r="F12" s="39"/>
      <c r="G12" s="35">
        <v>11.081583624</v>
      </c>
      <c r="H12" s="11"/>
      <c r="I12" s="19">
        <f t="shared" si="3"/>
        <v>138.77471981447616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57" t="s">
        <v>69</v>
      </c>
      <c r="B13" s="13" t="s">
        <v>11</v>
      </c>
      <c r="C13" s="11">
        <v>19</v>
      </c>
      <c r="D13" s="11">
        <v>196.07179676190484</v>
      </c>
      <c r="E13" s="11">
        <v>44</v>
      </c>
      <c r="F13" s="11">
        <v>31</v>
      </c>
      <c r="G13" s="35">
        <v>104.733324576</v>
      </c>
      <c r="H13" s="11"/>
      <c r="I13" s="19">
        <f t="shared" si="3"/>
        <v>394.80512133790478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57" t="s">
        <v>70</v>
      </c>
      <c r="B14" s="13" t="s">
        <v>12</v>
      </c>
      <c r="C14" s="11">
        <v>0</v>
      </c>
      <c r="D14" s="11">
        <v>0</v>
      </c>
      <c r="E14" s="11"/>
      <c r="F14" s="39">
        <v>0</v>
      </c>
      <c r="G14" s="35"/>
      <c r="H14" s="11"/>
      <c r="I14" s="19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57" t="s">
        <v>71</v>
      </c>
      <c r="B15" s="13" t="s">
        <v>13</v>
      </c>
      <c r="C15" s="11">
        <v>0</v>
      </c>
      <c r="D15" s="11">
        <v>0</v>
      </c>
      <c r="E15" s="11"/>
      <c r="F15" s="39">
        <v>0</v>
      </c>
      <c r="G15" s="35"/>
      <c r="H15" s="11"/>
      <c r="I15" s="19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57" t="s">
        <v>72</v>
      </c>
      <c r="B16" s="13" t="s">
        <v>14</v>
      </c>
      <c r="C16" s="11">
        <v>13</v>
      </c>
      <c r="D16" s="11">
        <v>28.46341</v>
      </c>
      <c r="E16" s="11">
        <v>22</v>
      </c>
      <c r="F16" s="11">
        <v>5</v>
      </c>
      <c r="G16" s="35">
        <v>60.520130207999998</v>
      </c>
      <c r="H16" s="11"/>
      <c r="I16" s="19">
        <f t="shared" si="3"/>
        <v>128.98354020799999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57" t="s">
        <v>73</v>
      </c>
      <c r="B17" s="13" t="s">
        <v>15</v>
      </c>
      <c r="C17" s="28">
        <f t="shared" ref="C17" si="8">SUM(C18:C20)</f>
        <v>0</v>
      </c>
      <c r="D17" s="28">
        <v>0</v>
      </c>
      <c r="E17" s="28">
        <f t="shared" ref="E17" si="9">SUM(E18:E20)</f>
        <v>0</v>
      </c>
      <c r="F17" s="40">
        <v>0</v>
      </c>
      <c r="G17" s="33"/>
      <c r="H17" s="28">
        <f>SUM(H18:H20)</f>
        <v>0</v>
      </c>
      <c r="I17" s="19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57" t="s">
        <v>74</v>
      </c>
      <c r="B18" s="13" t="s">
        <v>16</v>
      </c>
      <c r="C18" s="11">
        <v>0</v>
      </c>
      <c r="D18" s="11">
        <v>0</v>
      </c>
      <c r="E18" s="11"/>
      <c r="F18" s="39">
        <v>0</v>
      </c>
      <c r="G18" s="35"/>
      <c r="H18" s="11"/>
      <c r="I18" s="19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57" t="s">
        <v>75</v>
      </c>
      <c r="B19" s="13" t="s">
        <v>17</v>
      </c>
      <c r="C19" s="11"/>
      <c r="D19" s="11">
        <v>0</v>
      </c>
      <c r="E19" s="11"/>
      <c r="F19" s="39">
        <v>0</v>
      </c>
      <c r="G19" s="35"/>
      <c r="H19" s="11"/>
      <c r="I19" s="19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58" t="s">
        <v>76</v>
      </c>
      <c r="B20" s="13" t="s">
        <v>18</v>
      </c>
      <c r="C20" s="11"/>
      <c r="D20" s="11">
        <v>0</v>
      </c>
      <c r="E20" s="11"/>
      <c r="F20" s="39">
        <v>0</v>
      </c>
      <c r="G20" s="35"/>
      <c r="H20" s="11"/>
      <c r="I20" s="19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59" t="s">
        <v>60</v>
      </c>
      <c r="B21" s="10" t="s">
        <v>19</v>
      </c>
      <c r="C21" s="28">
        <f>C22+C28+C34</f>
        <v>15335</v>
      </c>
      <c r="D21" s="28">
        <v>407.44882999999999</v>
      </c>
      <c r="E21" s="28">
        <f t="shared" ref="E21" si="10">SUM(E22,E28,E34)</f>
        <v>793</v>
      </c>
      <c r="F21" s="29">
        <f>SUM(F22,F34)</f>
        <v>7081</v>
      </c>
      <c r="G21" s="33">
        <f>G22+G28</f>
        <v>21622.420770036093</v>
      </c>
      <c r="H21" s="28">
        <f>H22+H28</f>
        <v>245</v>
      </c>
      <c r="I21" s="17">
        <f t="shared" si="3"/>
        <v>45483.869600036094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57" t="s">
        <v>62</v>
      </c>
      <c r="B22" s="13" t="s">
        <v>20</v>
      </c>
      <c r="C22" s="28">
        <f>SUM(C23:C27)</f>
        <v>14289</v>
      </c>
      <c r="D22" s="28">
        <v>407.44882999999999</v>
      </c>
      <c r="E22" s="28">
        <f t="shared" ref="E22:F22" si="11">SUM(E23:E27)</f>
        <v>793</v>
      </c>
      <c r="F22" s="29">
        <f t="shared" si="11"/>
        <v>7081</v>
      </c>
      <c r="G22" s="33">
        <f>G24</f>
        <v>21622.420770036093</v>
      </c>
      <c r="H22" s="28">
        <f>SUM(H23:H27)</f>
        <v>113</v>
      </c>
      <c r="I22" s="19">
        <f t="shared" si="3"/>
        <v>44305.869600036094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57" t="s">
        <v>63</v>
      </c>
      <c r="B23" s="13" t="s">
        <v>21</v>
      </c>
      <c r="C23" s="11">
        <v>0</v>
      </c>
      <c r="D23" s="11">
        <v>0</v>
      </c>
      <c r="E23" s="11"/>
      <c r="F23" s="39">
        <v>0</v>
      </c>
      <c r="G23" s="35"/>
      <c r="H23" s="11"/>
      <c r="I23" s="19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57" t="s">
        <v>64</v>
      </c>
      <c r="B24" s="13" t="s">
        <v>22</v>
      </c>
      <c r="C24" s="11">
        <v>14289</v>
      </c>
      <c r="D24" s="11">
        <v>407.44882999999999</v>
      </c>
      <c r="E24" s="11">
        <v>793</v>
      </c>
      <c r="F24" s="11">
        <v>7081</v>
      </c>
      <c r="G24" s="35">
        <v>21622.420770036093</v>
      </c>
      <c r="H24" s="11">
        <v>113</v>
      </c>
      <c r="I24" s="19">
        <f t="shared" si="3"/>
        <v>44305.869600036094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57" t="s">
        <v>65</v>
      </c>
      <c r="B25" s="13" t="s">
        <v>23</v>
      </c>
      <c r="C25" s="11">
        <v>0</v>
      </c>
      <c r="D25" s="11">
        <v>0</v>
      </c>
      <c r="E25" s="11"/>
      <c r="F25" s="39">
        <v>0</v>
      </c>
      <c r="G25" s="35"/>
      <c r="H25" s="11"/>
      <c r="I25" s="19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57" t="s">
        <v>66</v>
      </c>
      <c r="B26" s="13" t="s">
        <v>24</v>
      </c>
      <c r="C26" s="11">
        <v>0</v>
      </c>
      <c r="D26" s="11">
        <v>0</v>
      </c>
      <c r="E26" s="11"/>
      <c r="F26" s="39">
        <v>0</v>
      </c>
      <c r="G26" s="35"/>
      <c r="H26" s="11"/>
      <c r="I26" s="19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57" t="s">
        <v>67</v>
      </c>
      <c r="B27" s="13" t="s">
        <v>25</v>
      </c>
      <c r="C27" s="11">
        <v>0</v>
      </c>
      <c r="D27" s="11">
        <v>0</v>
      </c>
      <c r="E27" s="11"/>
      <c r="F27" s="39">
        <v>0</v>
      </c>
      <c r="G27" s="35"/>
      <c r="H27" s="11"/>
      <c r="I27" s="19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57" t="s">
        <v>68</v>
      </c>
      <c r="B28" s="13" t="s">
        <v>26</v>
      </c>
      <c r="C28" s="28">
        <f t="shared" ref="C28" si="12">SUM(C29:C33)</f>
        <v>1046</v>
      </c>
      <c r="D28" s="28">
        <v>0</v>
      </c>
      <c r="E28" s="28">
        <f>SUM(E29:E33)</f>
        <v>0</v>
      </c>
      <c r="F28" s="29">
        <f>SUM(F29:F33)</f>
        <v>697</v>
      </c>
      <c r="G28" s="33">
        <f>SUM(G29:G33)</f>
        <v>0</v>
      </c>
      <c r="H28" s="28">
        <f>SUM(H29:H33)</f>
        <v>132</v>
      </c>
      <c r="I28" s="19">
        <f t="shared" si="3"/>
        <v>1875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57" t="s">
        <v>69</v>
      </c>
      <c r="B29" s="13" t="s">
        <v>27</v>
      </c>
      <c r="C29" s="11">
        <v>11</v>
      </c>
      <c r="D29" s="11">
        <v>0</v>
      </c>
      <c r="E29" s="11"/>
      <c r="F29" s="11">
        <v>0</v>
      </c>
      <c r="G29" s="35"/>
      <c r="H29" s="11">
        <v>14</v>
      </c>
      <c r="I29" s="19">
        <f t="shared" si="3"/>
        <v>25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57" t="s">
        <v>70</v>
      </c>
      <c r="B30" s="13" t="s">
        <v>28</v>
      </c>
      <c r="C30" s="11">
        <v>930</v>
      </c>
      <c r="D30" s="11">
        <v>0</v>
      </c>
      <c r="E30" s="11"/>
      <c r="F30" s="11">
        <v>601</v>
      </c>
      <c r="G30" s="35"/>
      <c r="H30" s="11">
        <v>33</v>
      </c>
      <c r="I30" s="19">
        <f t="shared" si="3"/>
        <v>1564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57" t="s">
        <v>71</v>
      </c>
      <c r="B31" s="13" t="s">
        <v>29</v>
      </c>
      <c r="C31" s="11">
        <v>0</v>
      </c>
      <c r="D31" s="11">
        <v>0</v>
      </c>
      <c r="E31" s="11"/>
      <c r="F31" s="39">
        <v>0</v>
      </c>
      <c r="G31" s="35"/>
      <c r="H31" s="11"/>
      <c r="I31" s="19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57" t="s">
        <v>72</v>
      </c>
      <c r="B32" s="13" t="s">
        <v>30</v>
      </c>
      <c r="C32" s="11">
        <v>0</v>
      </c>
      <c r="D32" s="11">
        <v>0</v>
      </c>
      <c r="E32" s="11"/>
      <c r="F32" s="39">
        <v>0</v>
      </c>
      <c r="G32" s="35"/>
      <c r="H32" s="11"/>
      <c r="I32" s="19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57" t="s">
        <v>73</v>
      </c>
      <c r="B33" s="13" t="s">
        <v>31</v>
      </c>
      <c r="C33" s="11">
        <v>105</v>
      </c>
      <c r="D33" s="11">
        <v>0</v>
      </c>
      <c r="E33" s="11"/>
      <c r="F33" s="11">
        <v>96</v>
      </c>
      <c r="G33" s="35"/>
      <c r="H33" s="11">
        <v>85</v>
      </c>
      <c r="I33" s="19">
        <f t="shared" si="3"/>
        <v>286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57" t="s">
        <v>74</v>
      </c>
      <c r="B34" s="13" t="s">
        <v>32</v>
      </c>
      <c r="C34" s="28">
        <f t="shared" ref="C34" si="13">SUM(C35:C37)</f>
        <v>0</v>
      </c>
      <c r="D34" s="28">
        <v>0</v>
      </c>
      <c r="E34" s="28">
        <f t="shared" ref="E34" si="14">SUM(E35:E37)</f>
        <v>0</v>
      </c>
      <c r="F34" s="40">
        <v>0</v>
      </c>
      <c r="G34" s="33"/>
      <c r="H34" s="28">
        <f>SUM(H35:H37)</f>
        <v>0</v>
      </c>
      <c r="I34" s="19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58" t="s">
        <v>77</v>
      </c>
      <c r="B35" s="13" t="s">
        <v>33</v>
      </c>
      <c r="C35" s="11">
        <v>0</v>
      </c>
      <c r="D35" s="11">
        <v>0</v>
      </c>
      <c r="E35" s="11"/>
      <c r="F35" s="39">
        <v>0</v>
      </c>
      <c r="G35" s="35"/>
      <c r="H35" s="11"/>
      <c r="I35" s="19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57" t="s">
        <v>75</v>
      </c>
      <c r="B36" s="13" t="s">
        <v>34</v>
      </c>
      <c r="C36" s="11">
        <v>0</v>
      </c>
      <c r="D36" s="11">
        <v>0</v>
      </c>
      <c r="E36" s="11"/>
      <c r="F36" s="39">
        <v>0</v>
      </c>
      <c r="G36" s="35"/>
      <c r="H36" s="11"/>
      <c r="I36" s="19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58" t="s">
        <v>76</v>
      </c>
      <c r="B37" s="13" t="s">
        <v>35</v>
      </c>
      <c r="C37" s="11">
        <v>0</v>
      </c>
      <c r="D37" s="11">
        <v>0</v>
      </c>
      <c r="E37" s="11"/>
      <c r="F37" s="39">
        <v>0</v>
      </c>
      <c r="G37" s="35"/>
      <c r="H37" s="11"/>
      <c r="I37" s="19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56" t="s">
        <v>78</v>
      </c>
      <c r="B38" s="10" t="s">
        <v>36</v>
      </c>
      <c r="C38" s="11">
        <v>0</v>
      </c>
      <c r="D38" s="11">
        <v>0</v>
      </c>
      <c r="E38" s="11"/>
      <c r="F38" s="39">
        <v>0</v>
      </c>
      <c r="G38" s="35"/>
      <c r="H38" s="11"/>
      <c r="I38" s="17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59" t="s">
        <v>79</v>
      </c>
      <c r="B39" s="10" t="s">
        <v>37</v>
      </c>
      <c r="C39" s="28">
        <v>5067</v>
      </c>
      <c r="D39" s="28">
        <v>1110.2220500000001</v>
      </c>
      <c r="E39" s="11">
        <v>7958</v>
      </c>
      <c r="F39" s="11">
        <v>1792</v>
      </c>
      <c r="G39" s="35">
        <v>11619.724804559995</v>
      </c>
      <c r="H39" s="11"/>
      <c r="I39" s="17">
        <f t="shared" si="3"/>
        <v>27546.946854559996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59" t="s">
        <v>80</v>
      </c>
      <c r="B40" s="10" t="s">
        <v>38</v>
      </c>
      <c r="C40" s="11">
        <v>0</v>
      </c>
      <c r="D40" s="11">
        <v>0</v>
      </c>
      <c r="E40" s="11"/>
      <c r="F40" s="39">
        <v>0</v>
      </c>
      <c r="G40" s="35"/>
      <c r="H40" s="11"/>
      <c r="I40" s="17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59" t="s">
        <v>81</v>
      </c>
      <c r="B41" s="10" t="s">
        <v>39</v>
      </c>
      <c r="C41" s="11">
        <v>0</v>
      </c>
      <c r="D41" s="11">
        <v>0</v>
      </c>
      <c r="E41" s="11"/>
      <c r="F41" s="11">
        <v>0</v>
      </c>
      <c r="G41" s="35"/>
      <c r="H41" s="11"/>
      <c r="I41" s="17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59" t="s">
        <v>82</v>
      </c>
      <c r="B42" s="10" t="s">
        <v>40</v>
      </c>
      <c r="C42" s="11">
        <v>0</v>
      </c>
      <c r="D42" s="11">
        <v>0</v>
      </c>
      <c r="E42" s="11"/>
      <c r="F42" s="11">
        <v>0</v>
      </c>
      <c r="G42" s="35"/>
      <c r="H42" s="11"/>
      <c r="I42" s="17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59" t="s">
        <v>83</v>
      </c>
      <c r="B43" s="10" t="s">
        <v>41</v>
      </c>
      <c r="C43" s="11">
        <v>0</v>
      </c>
      <c r="D43" s="11">
        <v>0</v>
      </c>
      <c r="E43" s="11"/>
      <c r="F43" s="11">
        <v>0</v>
      </c>
      <c r="G43" s="35"/>
      <c r="H43" s="11"/>
      <c r="I43" s="17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60" t="s">
        <v>84</v>
      </c>
      <c r="B44" s="12" t="s">
        <v>42</v>
      </c>
      <c r="C44" s="28">
        <f>C39+C3</f>
        <v>25969</v>
      </c>
      <c r="D44" s="28">
        <v>4811.6637429523798</v>
      </c>
      <c r="E44" s="28">
        <f t="shared" ref="E44" si="15">SUM(E3,E38:E43)</f>
        <v>9979</v>
      </c>
      <c r="F44" s="46">
        <f>SUM(F3,F39)</f>
        <v>9938</v>
      </c>
      <c r="G44" s="36">
        <f>G3+G39</f>
        <v>43478.076224592092</v>
      </c>
      <c r="H44" s="28">
        <f>H5+H11+H22+H28+H39</f>
        <v>245</v>
      </c>
      <c r="I44" s="21">
        <f t="shared" si="3"/>
        <v>94420.739967544476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90" zoomScaleNormal="90" workbookViewId="0">
      <selection activeCell="H2" sqref="H2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5" t="s">
        <v>95</v>
      </c>
    </row>
    <row r="2" spans="1:39" s="7" customFormat="1" x14ac:dyDescent="0.25">
      <c r="A2" s="8"/>
      <c r="B2" s="9"/>
      <c r="C2" s="50" t="s">
        <v>85</v>
      </c>
      <c r="D2" s="50" t="s">
        <v>86</v>
      </c>
      <c r="E2" s="50" t="s">
        <v>93</v>
      </c>
      <c r="F2" s="50" t="s">
        <v>88</v>
      </c>
      <c r="G2" s="50" t="s">
        <v>89</v>
      </c>
      <c r="H2" s="51" t="s">
        <v>102</v>
      </c>
      <c r="I2" s="14" t="s">
        <v>90</v>
      </c>
    </row>
    <row r="3" spans="1:39" s="1" customFormat="1" x14ac:dyDescent="0.2">
      <c r="A3" s="56" t="s">
        <v>59</v>
      </c>
      <c r="B3" s="10" t="s">
        <v>1</v>
      </c>
      <c r="C3" s="28">
        <f t="shared" ref="C3" si="0">C4+C21</f>
        <v>15852</v>
      </c>
      <c r="D3" s="28">
        <v>3145</v>
      </c>
      <c r="E3" s="28">
        <f t="shared" ref="E3" si="1">E4+E21</f>
        <v>2888</v>
      </c>
      <c r="F3" s="38">
        <f>SUM(F4,F21,F28)</f>
        <v>8598</v>
      </c>
      <c r="G3" s="33">
        <f>G4+G21</f>
        <v>22399.492599000001</v>
      </c>
      <c r="H3" s="25"/>
      <c r="I3" s="17">
        <f>SUM(C3:H3)</f>
        <v>52882.492599000005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56" t="s">
        <v>60</v>
      </c>
      <c r="B4" s="10" t="s">
        <v>2</v>
      </c>
      <c r="C4" s="28">
        <f>C5+C11</f>
        <v>1292</v>
      </c>
      <c r="D4" s="28">
        <v>3026</v>
      </c>
      <c r="E4" s="28">
        <f t="shared" ref="E4" si="2">SUM(E5,E17,E11)</f>
        <v>1129</v>
      </c>
      <c r="F4" s="38">
        <f>SUM(F11,F5)</f>
        <v>189</v>
      </c>
      <c r="G4" s="33">
        <f>G5+G11</f>
        <v>12041.949063150001</v>
      </c>
      <c r="H4" s="25"/>
      <c r="I4" s="17">
        <f t="shared" ref="I4:I44" si="3">SUM(C4:H4)</f>
        <v>17677.949063150001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57" t="s">
        <v>61</v>
      </c>
      <c r="B5" s="13" t="s">
        <v>3</v>
      </c>
      <c r="C5" s="28">
        <f>SUM(C6:C10)</f>
        <v>1252</v>
      </c>
      <c r="D5" s="28">
        <v>2640</v>
      </c>
      <c r="E5" s="28">
        <f t="shared" ref="E5" si="4">SUM(E6:E10)</f>
        <v>1090</v>
      </c>
      <c r="F5" s="38">
        <f>SUM(F6:F10)</f>
        <v>182</v>
      </c>
      <c r="G5" s="33">
        <f>G6+G8</f>
        <v>11902.878661950001</v>
      </c>
      <c r="H5" s="26"/>
      <c r="I5" s="19">
        <f t="shared" si="3"/>
        <v>17066.878661950002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x14ac:dyDescent="0.2">
      <c r="A6" s="57" t="s">
        <v>62</v>
      </c>
      <c r="B6" s="13" t="s">
        <v>4</v>
      </c>
      <c r="C6" s="11">
        <v>959</v>
      </c>
      <c r="D6" s="11">
        <v>777</v>
      </c>
      <c r="E6" s="11">
        <v>970</v>
      </c>
      <c r="F6" s="11">
        <v>87</v>
      </c>
      <c r="G6" s="35">
        <v>11902.878661950001</v>
      </c>
      <c r="H6" s="26"/>
      <c r="I6" s="19">
        <f t="shared" si="3"/>
        <v>14695.878661950001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57" t="s">
        <v>63</v>
      </c>
      <c r="B7" s="13" t="s">
        <v>5</v>
      </c>
      <c r="C7" s="11">
        <v>0</v>
      </c>
      <c r="D7" s="11">
        <v>0</v>
      </c>
      <c r="E7" s="11"/>
      <c r="F7" s="39">
        <v>0</v>
      </c>
      <c r="G7" s="35"/>
      <c r="H7" s="26"/>
      <c r="I7" s="19">
        <f t="shared" si="3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57" t="s">
        <v>64</v>
      </c>
      <c r="B8" s="13" t="s">
        <v>6</v>
      </c>
      <c r="C8" s="11">
        <v>293</v>
      </c>
      <c r="D8" s="11">
        <v>414</v>
      </c>
      <c r="E8" s="11"/>
      <c r="F8" s="11">
        <v>15</v>
      </c>
      <c r="G8" s="35">
        <v>0</v>
      </c>
      <c r="H8" s="26"/>
      <c r="I8" s="19">
        <f t="shared" si="3"/>
        <v>722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57" t="s">
        <v>65</v>
      </c>
      <c r="B9" s="13" t="s">
        <v>7</v>
      </c>
      <c r="C9" s="11">
        <v>0</v>
      </c>
      <c r="D9" s="11">
        <v>1449</v>
      </c>
      <c r="E9" s="11">
        <v>120</v>
      </c>
      <c r="F9" s="11">
        <v>80</v>
      </c>
      <c r="G9" s="35"/>
      <c r="H9" s="26"/>
      <c r="I9" s="19">
        <f t="shared" si="3"/>
        <v>1649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57" t="s">
        <v>66</v>
      </c>
      <c r="B10" s="13" t="s">
        <v>8</v>
      </c>
      <c r="C10" s="11">
        <v>0</v>
      </c>
      <c r="D10" s="11">
        <v>0</v>
      </c>
      <c r="E10" s="11"/>
      <c r="F10" s="39">
        <v>0</v>
      </c>
      <c r="G10" s="35"/>
      <c r="H10" s="26"/>
      <c r="I10" s="19">
        <f t="shared" si="3"/>
        <v>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57" t="s">
        <v>67</v>
      </c>
      <c r="B11" s="13" t="s">
        <v>9</v>
      </c>
      <c r="C11" s="28">
        <f>C12+C13+C14+C15+C16</f>
        <v>40</v>
      </c>
      <c r="D11" s="28">
        <v>386</v>
      </c>
      <c r="E11" s="31">
        <f t="shared" ref="E11" si="5">SUM(E12:E16)</f>
        <v>39</v>
      </c>
      <c r="F11" s="40">
        <f>SUM(F16,F13)</f>
        <v>7</v>
      </c>
      <c r="G11" s="33">
        <f>SUM(G12:G16)</f>
        <v>139.07040119999999</v>
      </c>
      <c r="H11" s="26"/>
      <c r="I11" s="19">
        <f t="shared" si="3"/>
        <v>611.07040119999999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57" t="s">
        <v>68</v>
      </c>
      <c r="B12" s="13" t="s">
        <v>10</v>
      </c>
      <c r="C12" s="11">
        <v>7</v>
      </c>
      <c r="D12" s="11">
        <v>120</v>
      </c>
      <c r="E12" s="11">
        <v>8</v>
      </c>
      <c r="F12" s="39">
        <v>0</v>
      </c>
      <c r="G12" s="35">
        <v>6.8135958000000016</v>
      </c>
      <c r="H12" s="26"/>
      <c r="I12" s="19">
        <f t="shared" si="3"/>
        <v>141.8135958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57" t="s">
        <v>69</v>
      </c>
      <c r="B13" s="13" t="s">
        <v>11</v>
      </c>
      <c r="C13" s="11">
        <v>18</v>
      </c>
      <c r="D13" s="11">
        <v>232</v>
      </c>
      <c r="E13" s="11">
        <v>22</v>
      </c>
      <c r="F13" s="11">
        <v>7</v>
      </c>
      <c r="G13" s="35">
        <v>75.744185399999992</v>
      </c>
      <c r="H13" s="26"/>
      <c r="I13" s="19">
        <f t="shared" si="3"/>
        <v>354.74418539999999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57" t="s">
        <v>70</v>
      </c>
      <c r="B14" s="13" t="s">
        <v>12</v>
      </c>
      <c r="C14" s="11">
        <v>0</v>
      </c>
      <c r="D14" s="11">
        <v>0</v>
      </c>
      <c r="E14" s="11"/>
      <c r="F14" s="39">
        <v>0</v>
      </c>
      <c r="G14" s="35"/>
      <c r="H14" s="26"/>
      <c r="I14" s="19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57" t="s">
        <v>71</v>
      </c>
      <c r="B15" s="13" t="s">
        <v>13</v>
      </c>
      <c r="C15" s="11">
        <v>0</v>
      </c>
      <c r="D15" s="11">
        <v>0</v>
      </c>
      <c r="E15" s="11"/>
      <c r="F15" s="39">
        <v>0</v>
      </c>
      <c r="G15" s="35"/>
      <c r="H15" s="26"/>
      <c r="I15" s="19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57" t="s">
        <v>72</v>
      </c>
      <c r="B16" s="13" t="s">
        <v>14</v>
      </c>
      <c r="C16" s="11">
        <v>15</v>
      </c>
      <c r="D16" s="11">
        <v>34</v>
      </c>
      <c r="E16" s="11">
        <v>9</v>
      </c>
      <c r="F16" s="11">
        <v>0</v>
      </c>
      <c r="G16" s="35">
        <v>56.512620000000005</v>
      </c>
      <c r="H16" s="26"/>
      <c r="I16" s="19">
        <f t="shared" si="3"/>
        <v>114.51262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57" t="s">
        <v>73</v>
      </c>
      <c r="B17" s="13" t="s">
        <v>15</v>
      </c>
      <c r="C17" s="28">
        <v>0</v>
      </c>
      <c r="D17" s="28">
        <v>0</v>
      </c>
      <c r="E17" s="28">
        <f t="shared" ref="E17" si="6">SUM(E18:E20)</f>
        <v>0</v>
      </c>
      <c r="F17" s="40">
        <v>0</v>
      </c>
      <c r="G17" s="33"/>
      <c r="H17" s="26"/>
      <c r="I17" s="19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57" t="s">
        <v>74</v>
      </c>
      <c r="B18" s="13" t="s">
        <v>16</v>
      </c>
      <c r="C18" s="11">
        <v>0</v>
      </c>
      <c r="D18" s="11">
        <v>0</v>
      </c>
      <c r="E18" s="11"/>
      <c r="F18" s="39">
        <v>0</v>
      </c>
      <c r="G18" s="35"/>
      <c r="H18" s="26"/>
      <c r="I18" s="19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57" t="s">
        <v>75</v>
      </c>
      <c r="B19" s="13" t="s">
        <v>17</v>
      </c>
      <c r="C19" s="11"/>
      <c r="D19" s="11">
        <v>0</v>
      </c>
      <c r="E19" s="11"/>
      <c r="F19" s="39">
        <v>0</v>
      </c>
      <c r="G19" s="35"/>
      <c r="H19" s="26"/>
      <c r="I19" s="19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58" t="s">
        <v>76</v>
      </c>
      <c r="B20" s="13" t="s">
        <v>18</v>
      </c>
      <c r="C20" s="11">
        <v>0</v>
      </c>
      <c r="D20" s="11">
        <v>0</v>
      </c>
      <c r="E20" s="11"/>
      <c r="F20" s="39">
        <v>0</v>
      </c>
      <c r="G20" s="35"/>
      <c r="H20" s="26"/>
      <c r="I20" s="19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59" t="s">
        <v>60</v>
      </c>
      <c r="B21" s="10" t="s">
        <v>19</v>
      </c>
      <c r="C21" s="28">
        <f>C22+C28</f>
        <v>14560</v>
      </c>
      <c r="D21" s="28">
        <v>119</v>
      </c>
      <c r="E21" s="28">
        <f t="shared" ref="E21" si="7">SUM(E22,E28,E34)</f>
        <v>1759</v>
      </c>
      <c r="F21" s="29">
        <f>SUM(F22,F34)</f>
        <v>7949</v>
      </c>
      <c r="G21" s="33">
        <f>G22+G28</f>
        <v>10357.54353585</v>
      </c>
      <c r="H21" s="25"/>
      <c r="I21" s="17">
        <f t="shared" si="3"/>
        <v>34744.543535849996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57" t="s">
        <v>62</v>
      </c>
      <c r="B22" s="13" t="s">
        <v>20</v>
      </c>
      <c r="C22" s="28">
        <f>SUM(C23:C27)</f>
        <v>13640</v>
      </c>
      <c r="D22" s="28">
        <v>119</v>
      </c>
      <c r="E22" s="28">
        <f t="shared" ref="E22:F22" si="8">SUM(E23:E27)</f>
        <v>1759</v>
      </c>
      <c r="F22" s="29">
        <f t="shared" si="8"/>
        <v>7949</v>
      </c>
      <c r="G22" s="33">
        <f>G24</f>
        <v>10357.54353585</v>
      </c>
      <c r="H22" s="26"/>
      <c r="I22" s="19">
        <f t="shared" si="3"/>
        <v>33824.543535849996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57" t="s">
        <v>63</v>
      </c>
      <c r="B23" s="13" t="s">
        <v>21</v>
      </c>
      <c r="C23" s="11">
        <v>0</v>
      </c>
      <c r="D23" s="11">
        <v>0</v>
      </c>
      <c r="E23" s="11"/>
      <c r="F23" s="39">
        <v>0</v>
      </c>
      <c r="G23" s="35"/>
      <c r="H23" s="26"/>
      <c r="I23" s="19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57" t="s">
        <v>64</v>
      </c>
      <c r="B24" s="13" t="s">
        <v>22</v>
      </c>
      <c r="C24" s="11">
        <v>13640</v>
      </c>
      <c r="D24" s="11">
        <v>119</v>
      </c>
      <c r="E24" s="11">
        <v>1759</v>
      </c>
      <c r="F24" s="11">
        <v>7949</v>
      </c>
      <c r="G24" s="35">
        <v>10357.54353585</v>
      </c>
      <c r="H24" s="26"/>
      <c r="I24" s="19">
        <f t="shared" si="3"/>
        <v>33824.543535849996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57" t="s">
        <v>65</v>
      </c>
      <c r="B25" s="13" t="s">
        <v>23</v>
      </c>
      <c r="C25" s="11">
        <v>0</v>
      </c>
      <c r="D25" s="11">
        <v>0</v>
      </c>
      <c r="E25" s="11"/>
      <c r="F25" s="39">
        <v>0</v>
      </c>
      <c r="G25" s="35"/>
      <c r="H25" s="26"/>
      <c r="I25" s="19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57" t="s">
        <v>66</v>
      </c>
      <c r="B26" s="13" t="s">
        <v>24</v>
      </c>
      <c r="C26" s="11">
        <v>0</v>
      </c>
      <c r="D26" s="11">
        <v>0</v>
      </c>
      <c r="E26" s="11"/>
      <c r="F26" s="39">
        <v>0</v>
      </c>
      <c r="G26" s="35"/>
      <c r="H26" s="26"/>
      <c r="I26" s="19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57" t="s">
        <v>67</v>
      </c>
      <c r="B27" s="13" t="s">
        <v>25</v>
      </c>
      <c r="C27" s="11">
        <v>0</v>
      </c>
      <c r="D27" s="11">
        <v>0</v>
      </c>
      <c r="E27" s="11"/>
      <c r="F27" s="39">
        <v>0</v>
      </c>
      <c r="G27" s="35"/>
      <c r="H27" s="26"/>
      <c r="I27" s="19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57" t="s">
        <v>68</v>
      </c>
      <c r="B28" s="13" t="s">
        <v>26</v>
      </c>
      <c r="C28" s="28">
        <f>SUM(C29:C33)</f>
        <v>920</v>
      </c>
      <c r="D28" s="28">
        <v>0</v>
      </c>
      <c r="E28" s="28">
        <f>SUM(E29:E33)</f>
        <v>0</v>
      </c>
      <c r="F28" s="29">
        <f>SUM(F29:F33)</f>
        <v>460</v>
      </c>
      <c r="G28" s="33">
        <f>SUM(G29:G33)</f>
        <v>0</v>
      </c>
      <c r="H28" s="26"/>
      <c r="I28" s="19">
        <f t="shared" si="3"/>
        <v>1380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57" t="s">
        <v>69</v>
      </c>
      <c r="B29" s="13" t="s">
        <v>27</v>
      </c>
      <c r="C29" s="11">
        <v>5</v>
      </c>
      <c r="D29" s="11">
        <v>0</v>
      </c>
      <c r="E29" s="11"/>
      <c r="F29" s="11">
        <v>0</v>
      </c>
      <c r="G29" s="35"/>
      <c r="H29" s="26"/>
      <c r="I29" s="19">
        <f t="shared" si="3"/>
        <v>5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57" t="s">
        <v>70</v>
      </c>
      <c r="B30" s="13" t="s">
        <v>28</v>
      </c>
      <c r="C30" s="11">
        <v>819</v>
      </c>
      <c r="D30" s="11">
        <v>0</v>
      </c>
      <c r="E30" s="11"/>
      <c r="F30" s="11">
        <v>433</v>
      </c>
      <c r="G30" s="35"/>
      <c r="H30" s="26"/>
      <c r="I30" s="19">
        <f t="shared" si="3"/>
        <v>1252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57" t="s">
        <v>71</v>
      </c>
      <c r="B31" s="13" t="s">
        <v>29</v>
      </c>
      <c r="C31" s="11">
        <v>0</v>
      </c>
      <c r="D31" s="11">
        <v>0</v>
      </c>
      <c r="E31" s="11"/>
      <c r="F31" s="39">
        <v>0</v>
      </c>
      <c r="G31" s="35"/>
      <c r="H31" s="26"/>
      <c r="I31" s="19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57" t="s">
        <v>72</v>
      </c>
      <c r="B32" s="13" t="s">
        <v>30</v>
      </c>
      <c r="C32" s="11">
        <v>0</v>
      </c>
      <c r="D32" s="11">
        <v>0</v>
      </c>
      <c r="E32" s="11"/>
      <c r="F32" s="39">
        <v>0</v>
      </c>
      <c r="G32" s="35"/>
      <c r="H32" s="26"/>
      <c r="I32" s="19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57" t="s">
        <v>73</v>
      </c>
      <c r="B33" s="13" t="s">
        <v>31</v>
      </c>
      <c r="C33" s="11">
        <v>96</v>
      </c>
      <c r="D33" s="11">
        <v>0</v>
      </c>
      <c r="E33" s="11"/>
      <c r="F33" s="11">
        <v>27</v>
      </c>
      <c r="G33" s="35"/>
      <c r="H33" s="26"/>
      <c r="I33" s="19">
        <f t="shared" si="3"/>
        <v>123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57" t="s">
        <v>74</v>
      </c>
      <c r="B34" s="13" t="s">
        <v>32</v>
      </c>
      <c r="C34" s="28">
        <v>0</v>
      </c>
      <c r="D34" s="28">
        <v>0</v>
      </c>
      <c r="E34" s="28">
        <f t="shared" ref="E34" si="9">SUM(E35:E37)</f>
        <v>0</v>
      </c>
      <c r="F34" s="40">
        <v>0</v>
      </c>
      <c r="G34" s="33"/>
      <c r="H34" s="26"/>
      <c r="I34" s="19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58" t="s">
        <v>77</v>
      </c>
      <c r="B35" s="13" t="s">
        <v>33</v>
      </c>
      <c r="C35" s="11">
        <v>0</v>
      </c>
      <c r="D35" s="11">
        <v>0</v>
      </c>
      <c r="E35" s="11"/>
      <c r="F35" s="39">
        <v>0</v>
      </c>
      <c r="G35" s="35"/>
      <c r="H35" s="26"/>
      <c r="I35" s="19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57" t="s">
        <v>75</v>
      </c>
      <c r="B36" s="13" t="s">
        <v>34</v>
      </c>
      <c r="C36" s="11">
        <v>0</v>
      </c>
      <c r="D36" s="11">
        <v>0</v>
      </c>
      <c r="E36" s="11"/>
      <c r="F36" s="39">
        <v>0</v>
      </c>
      <c r="G36" s="35"/>
      <c r="H36" s="26"/>
      <c r="I36" s="19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58" t="s">
        <v>76</v>
      </c>
      <c r="B37" s="13" t="s">
        <v>35</v>
      </c>
      <c r="C37" s="11">
        <v>0</v>
      </c>
      <c r="D37" s="11">
        <v>0</v>
      </c>
      <c r="E37" s="11"/>
      <c r="F37" s="39">
        <v>0</v>
      </c>
      <c r="G37" s="35"/>
      <c r="H37" s="26"/>
      <c r="I37" s="19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56" t="s">
        <v>78</v>
      </c>
      <c r="B38" s="10" t="s">
        <v>36</v>
      </c>
      <c r="C38" s="11">
        <v>0</v>
      </c>
      <c r="D38" s="11">
        <v>0</v>
      </c>
      <c r="E38" s="11"/>
      <c r="F38" s="39">
        <v>0</v>
      </c>
      <c r="G38" s="35"/>
      <c r="H38" s="25"/>
      <c r="I38" s="17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59" t="s">
        <v>79</v>
      </c>
      <c r="B39" s="10" t="s">
        <v>37</v>
      </c>
      <c r="C39" s="28">
        <v>3478</v>
      </c>
      <c r="D39" s="28">
        <v>1748</v>
      </c>
      <c r="E39" s="11">
        <v>2730</v>
      </c>
      <c r="F39" s="11">
        <v>2724</v>
      </c>
      <c r="G39" s="35">
        <v>12452.790258000001</v>
      </c>
      <c r="H39" s="25"/>
      <c r="I39" s="17">
        <f t="shared" si="3"/>
        <v>23132.790258000001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59" t="s">
        <v>80</v>
      </c>
      <c r="B40" s="10" t="s">
        <v>38</v>
      </c>
      <c r="C40" s="11">
        <v>0</v>
      </c>
      <c r="D40" s="11">
        <v>0</v>
      </c>
      <c r="E40" s="11"/>
      <c r="F40" s="39">
        <v>0</v>
      </c>
      <c r="G40" s="35"/>
      <c r="H40" s="25"/>
      <c r="I40" s="17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59" t="s">
        <v>81</v>
      </c>
      <c r="B41" s="10" t="s">
        <v>39</v>
      </c>
      <c r="C41" s="11">
        <v>0</v>
      </c>
      <c r="D41" s="11">
        <v>0</v>
      </c>
      <c r="E41" s="11"/>
      <c r="F41" s="11">
        <v>0</v>
      </c>
      <c r="G41" s="35"/>
      <c r="H41" s="25"/>
      <c r="I41" s="17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59" t="s">
        <v>82</v>
      </c>
      <c r="B42" s="10" t="s">
        <v>40</v>
      </c>
      <c r="C42" s="11">
        <v>0</v>
      </c>
      <c r="D42" s="11">
        <v>0</v>
      </c>
      <c r="E42" s="11"/>
      <c r="F42" s="11">
        <v>0</v>
      </c>
      <c r="G42" s="35"/>
      <c r="H42" s="25"/>
      <c r="I42" s="17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59" t="s">
        <v>83</v>
      </c>
      <c r="B43" s="10" t="s">
        <v>41</v>
      </c>
      <c r="C43" s="11">
        <v>0</v>
      </c>
      <c r="D43" s="11">
        <v>0</v>
      </c>
      <c r="E43" s="11"/>
      <c r="F43" s="11">
        <v>0</v>
      </c>
      <c r="G43" s="35"/>
      <c r="H43" s="25"/>
      <c r="I43" s="17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60" t="s">
        <v>84</v>
      </c>
      <c r="B44" s="12" t="s">
        <v>42</v>
      </c>
      <c r="C44" s="28">
        <f>C5+C11+C22+C28+C39</f>
        <v>19330</v>
      </c>
      <c r="D44" s="28">
        <v>4893</v>
      </c>
      <c r="E44" s="28">
        <f t="shared" ref="E44" si="10">SUM(E3,E38:E43)</f>
        <v>5618</v>
      </c>
      <c r="F44" s="41">
        <f>SUM(F3,F39)</f>
        <v>11322</v>
      </c>
      <c r="G44" s="36">
        <f>G3+G39</f>
        <v>34852.282856999998</v>
      </c>
      <c r="H44" s="27"/>
      <c r="I44" s="21">
        <f t="shared" si="3"/>
        <v>76015.282856999998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90" zoomScaleNormal="90" workbookViewId="0">
      <selection activeCell="H2" sqref="H2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5" t="s">
        <v>94</v>
      </c>
    </row>
    <row r="2" spans="1:39" s="7" customFormat="1" x14ac:dyDescent="0.25">
      <c r="A2" s="8"/>
      <c r="B2" s="9"/>
      <c r="C2" s="50" t="s">
        <v>85</v>
      </c>
      <c r="D2" s="50" t="s">
        <v>86</v>
      </c>
      <c r="E2" s="50" t="s">
        <v>93</v>
      </c>
      <c r="F2" s="50" t="s">
        <v>88</v>
      </c>
      <c r="G2" s="50" t="s">
        <v>89</v>
      </c>
      <c r="H2" s="51" t="s">
        <v>102</v>
      </c>
      <c r="I2" s="14" t="s">
        <v>90</v>
      </c>
    </row>
    <row r="3" spans="1:39" s="1" customFormat="1" x14ac:dyDescent="0.2">
      <c r="A3" s="56" t="s">
        <v>59</v>
      </c>
      <c r="B3" s="10" t="s">
        <v>1</v>
      </c>
      <c r="C3" s="28">
        <f>C4+C21</f>
        <v>372</v>
      </c>
      <c r="D3" s="28">
        <v>120</v>
      </c>
      <c r="E3" s="28">
        <f>E4+E21</f>
        <v>128</v>
      </c>
      <c r="F3" s="28">
        <f>SUM(F4,F21)</f>
        <v>935</v>
      </c>
      <c r="G3" s="28">
        <f>G4+G21</f>
        <v>4333</v>
      </c>
      <c r="H3" s="28">
        <f>H4+H21</f>
        <v>13</v>
      </c>
      <c r="I3" s="17">
        <f>SUM(C3:H3)</f>
        <v>5901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56" t="s">
        <v>60</v>
      </c>
      <c r="B4" s="10" t="s">
        <v>2</v>
      </c>
      <c r="C4" s="28">
        <f>C5+C17</f>
        <v>27</v>
      </c>
      <c r="D4" s="28">
        <v>112</v>
      </c>
      <c r="E4" s="28">
        <f>SUM(E5,E17)</f>
        <v>37</v>
      </c>
      <c r="F4" s="28">
        <f>SUM(F5)</f>
        <v>25</v>
      </c>
      <c r="G4" s="28">
        <f>G5</f>
        <v>84</v>
      </c>
      <c r="H4" s="28">
        <f>H5+H17</f>
        <v>0</v>
      </c>
      <c r="I4" s="17">
        <f t="shared" ref="I4:I44" si="0">SUM(C4:H4)</f>
        <v>285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57" t="s">
        <v>61</v>
      </c>
      <c r="B5" s="13" t="s">
        <v>3</v>
      </c>
      <c r="C5" s="28">
        <f>SUM(C6:C10)</f>
        <v>27</v>
      </c>
      <c r="D5" s="28">
        <v>112</v>
      </c>
      <c r="E5" s="28">
        <f>SUM(E6:E10)</f>
        <v>37</v>
      </c>
      <c r="F5" s="28">
        <f>SUM(F6:F10)</f>
        <v>25</v>
      </c>
      <c r="G5" s="28">
        <f>G6+G8</f>
        <v>84</v>
      </c>
      <c r="H5" s="28">
        <f>SUM(H6:H10)</f>
        <v>0</v>
      </c>
      <c r="I5" s="19">
        <f t="shared" si="0"/>
        <v>285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x14ac:dyDescent="0.2">
      <c r="A6" s="57" t="s">
        <v>62</v>
      </c>
      <c r="B6" s="13" t="s">
        <v>4</v>
      </c>
      <c r="C6" s="11">
        <v>14</v>
      </c>
      <c r="D6" s="11">
        <v>16</v>
      </c>
      <c r="E6" s="11">
        <v>19</v>
      </c>
      <c r="F6" s="11">
        <v>6</v>
      </c>
      <c r="G6" s="37">
        <v>48</v>
      </c>
      <c r="H6" s="11"/>
      <c r="I6" s="19">
        <f t="shared" si="0"/>
        <v>103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57" t="s">
        <v>63</v>
      </c>
      <c r="B7" s="13" t="s">
        <v>5</v>
      </c>
      <c r="C7" s="11">
        <v>0</v>
      </c>
      <c r="D7" s="11">
        <v>0</v>
      </c>
      <c r="E7" s="11"/>
      <c r="F7" s="11">
        <v>0</v>
      </c>
      <c r="G7" s="37"/>
      <c r="H7" s="11"/>
      <c r="I7" s="19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57" t="s">
        <v>64</v>
      </c>
      <c r="B8" s="13" t="s">
        <v>6</v>
      </c>
      <c r="C8" s="11">
        <v>10</v>
      </c>
      <c r="D8" s="11">
        <v>43</v>
      </c>
      <c r="E8" s="11"/>
      <c r="F8" s="11">
        <v>0</v>
      </c>
      <c r="G8" s="37">
        <v>36</v>
      </c>
      <c r="H8" s="11"/>
      <c r="I8" s="19">
        <f t="shared" si="0"/>
        <v>89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57" t="s">
        <v>65</v>
      </c>
      <c r="B9" s="13" t="s">
        <v>7</v>
      </c>
      <c r="C9" s="11">
        <v>0</v>
      </c>
      <c r="D9" s="11">
        <v>53</v>
      </c>
      <c r="E9" s="11">
        <v>18</v>
      </c>
      <c r="F9" s="11">
        <v>19</v>
      </c>
      <c r="G9" s="11"/>
      <c r="H9" s="11"/>
      <c r="I9" s="19">
        <f t="shared" si="0"/>
        <v>90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57" t="s">
        <v>66</v>
      </c>
      <c r="B10" s="13" t="s">
        <v>8</v>
      </c>
      <c r="C10" s="11">
        <v>3</v>
      </c>
      <c r="D10" s="11">
        <v>0</v>
      </c>
      <c r="E10" s="11"/>
      <c r="F10" s="11">
        <v>0</v>
      </c>
      <c r="G10" s="11"/>
      <c r="H10" s="11"/>
      <c r="I10" s="19">
        <f t="shared" si="0"/>
        <v>3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57" t="s">
        <v>67</v>
      </c>
      <c r="B11" s="13" t="s">
        <v>9</v>
      </c>
      <c r="C11" s="28">
        <v>14</v>
      </c>
      <c r="D11" s="28">
        <v>103</v>
      </c>
      <c r="E11" s="11">
        <v>28</v>
      </c>
      <c r="F11" s="29">
        <f>SUM(F16,F13)</f>
        <v>26</v>
      </c>
      <c r="G11" s="28">
        <f>G13</f>
        <v>34</v>
      </c>
      <c r="H11" s="28"/>
      <c r="I11" s="19">
        <f t="shared" si="0"/>
        <v>205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57" t="s">
        <v>68</v>
      </c>
      <c r="B12" s="13" t="s">
        <v>10</v>
      </c>
      <c r="C12" s="11">
        <v>0</v>
      </c>
      <c r="D12" s="11">
        <v>103</v>
      </c>
      <c r="E12" s="11">
        <v>20</v>
      </c>
      <c r="F12" s="11">
        <v>0</v>
      </c>
      <c r="G12" s="11">
        <v>34</v>
      </c>
      <c r="H12" s="11"/>
      <c r="I12" s="19">
        <f t="shared" si="0"/>
        <v>157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57" t="s">
        <v>69</v>
      </c>
      <c r="B13" s="13" t="s">
        <v>11</v>
      </c>
      <c r="C13" s="11">
        <v>9</v>
      </c>
      <c r="D13" s="11">
        <v>81</v>
      </c>
      <c r="E13" s="11">
        <v>21</v>
      </c>
      <c r="F13" s="11">
        <v>24</v>
      </c>
      <c r="G13" s="11">
        <v>34</v>
      </c>
      <c r="H13" s="11"/>
      <c r="I13" s="19">
        <f t="shared" si="0"/>
        <v>169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57" t="s">
        <v>70</v>
      </c>
      <c r="B14" s="13" t="s">
        <v>12</v>
      </c>
      <c r="C14" s="11">
        <v>0</v>
      </c>
      <c r="D14" s="11">
        <v>0</v>
      </c>
      <c r="E14" s="11"/>
      <c r="F14" s="11">
        <v>0</v>
      </c>
      <c r="G14" s="11"/>
      <c r="H14" s="11"/>
      <c r="I14" s="19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57" t="s">
        <v>71</v>
      </c>
      <c r="B15" s="13" t="s">
        <v>13</v>
      </c>
      <c r="C15" s="11">
        <v>0</v>
      </c>
      <c r="D15" s="11">
        <v>0</v>
      </c>
      <c r="E15" s="11"/>
      <c r="F15" s="11">
        <v>0</v>
      </c>
      <c r="G15" s="11"/>
      <c r="H15" s="11"/>
      <c r="I15" s="19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57" t="s">
        <v>72</v>
      </c>
      <c r="B16" s="13" t="s">
        <v>14</v>
      </c>
      <c r="C16" s="11">
        <v>14</v>
      </c>
      <c r="D16" s="11">
        <v>6</v>
      </c>
      <c r="E16" s="11">
        <v>4</v>
      </c>
      <c r="F16" s="11">
        <v>2</v>
      </c>
      <c r="G16" s="11">
        <v>22</v>
      </c>
      <c r="H16" s="11"/>
      <c r="I16" s="19">
        <f t="shared" si="0"/>
        <v>48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57" t="s">
        <v>73</v>
      </c>
      <c r="B17" s="13" t="s">
        <v>15</v>
      </c>
      <c r="C17" s="28">
        <f>SUM(C18:C20)</f>
        <v>0</v>
      </c>
      <c r="D17" s="28">
        <v>0</v>
      </c>
      <c r="E17" s="28">
        <f>SUM(E18:E20)</f>
        <v>0</v>
      </c>
      <c r="F17" s="29">
        <v>0</v>
      </c>
      <c r="G17" s="28"/>
      <c r="H17" s="29">
        <f>SUM(H18:H20)</f>
        <v>0</v>
      </c>
      <c r="I17" s="19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57" t="s">
        <v>74</v>
      </c>
      <c r="B18" s="13" t="s">
        <v>16</v>
      </c>
      <c r="C18" s="11"/>
      <c r="D18" s="11">
        <v>0</v>
      </c>
      <c r="E18" s="11"/>
      <c r="F18" s="11">
        <v>0</v>
      </c>
      <c r="G18" s="11"/>
      <c r="H18" s="11"/>
      <c r="I18" s="19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57" t="s">
        <v>75</v>
      </c>
      <c r="B19" s="13" t="s">
        <v>17</v>
      </c>
      <c r="C19" s="11"/>
      <c r="D19" s="11">
        <v>0</v>
      </c>
      <c r="E19" s="11"/>
      <c r="F19" s="11">
        <v>0</v>
      </c>
      <c r="G19" s="11"/>
      <c r="H19" s="11"/>
      <c r="I19" s="19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58" t="s">
        <v>76</v>
      </c>
      <c r="B20" s="13" t="s">
        <v>18</v>
      </c>
      <c r="C20" s="11"/>
      <c r="D20" s="11">
        <v>0</v>
      </c>
      <c r="E20" s="11"/>
      <c r="F20" s="11">
        <v>0</v>
      </c>
      <c r="G20" s="11"/>
      <c r="H20" s="11"/>
      <c r="I20" s="19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59" t="s">
        <v>60</v>
      </c>
      <c r="B21" s="10" t="s">
        <v>19</v>
      </c>
      <c r="C21" s="28">
        <f>C22+C34</f>
        <v>345</v>
      </c>
      <c r="D21" s="28">
        <v>8</v>
      </c>
      <c r="E21" s="28">
        <f>SUM(E22,E28,E34)</f>
        <v>91</v>
      </c>
      <c r="F21" s="29">
        <f>SUM(F22,F34)</f>
        <v>910</v>
      </c>
      <c r="G21" s="28">
        <f>G22</f>
        <v>4249</v>
      </c>
      <c r="H21" s="28">
        <f>H22+H34</f>
        <v>13</v>
      </c>
      <c r="I21" s="17">
        <f t="shared" si="0"/>
        <v>5616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57" t="s">
        <v>62</v>
      </c>
      <c r="B22" s="13" t="s">
        <v>20</v>
      </c>
      <c r="C22" s="28">
        <f>SUM(C23:C27)</f>
        <v>345</v>
      </c>
      <c r="D22" s="28">
        <v>8</v>
      </c>
      <c r="E22" s="28">
        <f>SUM(E23:E27)</f>
        <v>91</v>
      </c>
      <c r="F22" s="29">
        <f>SUM(F23:F27)</f>
        <v>910</v>
      </c>
      <c r="G22" s="28">
        <f>SUM(G23:G27)</f>
        <v>4249</v>
      </c>
      <c r="H22" s="28">
        <f>SUM(H23:H27)</f>
        <v>13</v>
      </c>
      <c r="I22" s="19">
        <f t="shared" si="0"/>
        <v>5616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57" t="s">
        <v>63</v>
      </c>
      <c r="B23" s="13" t="s">
        <v>21</v>
      </c>
      <c r="C23" s="11">
        <v>0</v>
      </c>
      <c r="D23" s="11">
        <v>0</v>
      </c>
      <c r="E23" s="11"/>
      <c r="F23" s="11">
        <v>0</v>
      </c>
      <c r="G23" s="11"/>
      <c r="H23" s="11"/>
      <c r="I23" s="19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57" t="s">
        <v>64</v>
      </c>
      <c r="B24" s="13" t="s">
        <v>22</v>
      </c>
      <c r="C24" s="11">
        <v>345</v>
      </c>
      <c r="D24" s="11">
        <v>8</v>
      </c>
      <c r="E24" s="11">
        <v>91</v>
      </c>
      <c r="F24" s="11">
        <v>910</v>
      </c>
      <c r="G24" s="11">
        <v>4249</v>
      </c>
      <c r="H24" s="11">
        <v>13</v>
      </c>
      <c r="I24" s="19">
        <f t="shared" si="0"/>
        <v>5616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57" t="s">
        <v>65</v>
      </c>
      <c r="B25" s="13" t="s">
        <v>23</v>
      </c>
      <c r="C25" s="11">
        <v>0</v>
      </c>
      <c r="D25" s="11">
        <v>0</v>
      </c>
      <c r="E25" s="11"/>
      <c r="F25" s="11">
        <v>0</v>
      </c>
      <c r="G25" s="11"/>
      <c r="H25" s="11"/>
      <c r="I25" s="19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57" t="s">
        <v>66</v>
      </c>
      <c r="B26" s="13" t="s">
        <v>24</v>
      </c>
      <c r="C26" s="11">
        <v>0</v>
      </c>
      <c r="D26" s="11">
        <v>0</v>
      </c>
      <c r="E26" s="11"/>
      <c r="F26" s="11">
        <v>0</v>
      </c>
      <c r="G26" s="11"/>
      <c r="H26" s="11"/>
      <c r="I26" s="19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57" t="s">
        <v>67</v>
      </c>
      <c r="B27" s="13" t="s">
        <v>25</v>
      </c>
      <c r="C27" s="11">
        <v>0</v>
      </c>
      <c r="D27" s="11">
        <v>0</v>
      </c>
      <c r="E27" s="11"/>
      <c r="F27" s="11">
        <v>0</v>
      </c>
      <c r="G27" s="11"/>
      <c r="H27" s="11"/>
      <c r="I27" s="19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57" t="s">
        <v>68</v>
      </c>
      <c r="B28" s="13" t="s">
        <v>26</v>
      </c>
      <c r="C28" s="28">
        <v>75</v>
      </c>
      <c r="D28" s="28">
        <v>0</v>
      </c>
      <c r="E28" s="11"/>
      <c r="F28" s="29">
        <f>SUM(F29:F33)</f>
        <v>610</v>
      </c>
      <c r="G28" s="28">
        <v>0</v>
      </c>
      <c r="H28" s="28">
        <v>13</v>
      </c>
      <c r="I28" s="19">
        <f t="shared" si="0"/>
        <v>698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57" t="s">
        <v>69</v>
      </c>
      <c r="B29" s="13" t="s">
        <v>27</v>
      </c>
      <c r="C29" s="11">
        <v>31</v>
      </c>
      <c r="D29" s="11">
        <v>0</v>
      </c>
      <c r="E29" s="11"/>
      <c r="F29" s="11">
        <v>0</v>
      </c>
      <c r="G29" s="11"/>
      <c r="H29" s="11">
        <v>13</v>
      </c>
      <c r="I29" s="19">
        <f t="shared" si="0"/>
        <v>44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57" t="s">
        <v>70</v>
      </c>
      <c r="B30" s="13" t="s">
        <v>28</v>
      </c>
      <c r="C30" s="11">
        <v>75</v>
      </c>
      <c r="D30" s="11">
        <v>0</v>
      </c>
      <c r="E30" s="11"/>
      <c r="F30" s="11">
        <v>592</v>
      </c>
      <c r="G30" s="11"/>
      <c r="H30" s="11">
        <v>10</v>
      </c>
      <c r="I30" s="19">
        <f t="shared" si="0"/>
        <v>677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57" t="s">
        <v>71</v>
      </c>
      <c r="B31" s="13" t="s">
        <v>29</v>
      </c>
      <c r="C31" s="11">
        <v>0</v>
      </c>
      <c r="D31" s="11">
        <v>0</v>
      </c>
      <c r="E31" s="11"/>
      <c r="F31" s="11">
        <v>0</v>
      </c>
      <c r="G31" s="11"/>
      <c r="H31" s="11"/>
      <c r="I31" s="19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57" t="s">
        <v>72</v>
      </c>
      <c r="B32" s="13" t="s">
        <v>30</v>
      </c>
      <c r="C32" s="11">
        <v>0</v>
      </c>
      <c r="D32" s="11">
        <v>0</v>
      </c>
      <c r="E32" s="11"/>
      <c r="F32" s="11">
        <v>0</v>
      </c>
      <c r="G32" s="11"/>
      <c r="H32" s="11"/>
      <c r="I32" s="19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57" t="s">
        <v>73</v>
      </c>
      <c r="B33" s="13" t="s">
        <v>31</v>
      </c>
      <c r="C33" s="11">
        <v>77</v>
      </c>
      <c r="D33" s="11">
        <v>0</v>
      </c>
      <c r="E33" s="11"/>
      <c r="F33" s="11">
        <v>18</v>
      </c>
      <c r="G33" s="11"/>
      <c r="H33" s="11">
        <v>12</v>
      </c>
      <c r="I33" s="19">
        <f t="shared" si="0"/>
        <v>107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57" t="s">
        <v>74</v>
      </c>
      <c r="B34" s="13" t="s">
        <v>32</v>
      </c>
      <c r="C34" s="28">
        <f>SUM(C35:C37)</f>
        <v>0</v>
      </c>
      <c r="D34" s="28">
        <v>0</v>
      </c>
      <c r="E34" s="28">
        <f>SUM(E35:E37)</f>
        <v>0</v>
      </c>
      <c r="F34" s="28">
        <v>0</v>
      </c>
      <c r="G34" s="28"/>
      <c r="H34" s="28">
        <f>SUM(H35:H37)</f>
        <v>0</v>
      </c>
      <c r="I34" s="19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58" t="s">
        <v>77</v>
      </c>
      <c r="B35" s="13" t="s">
        <v>33</v>
      </c>
      <c r="C35" s="11"/>
      <c r="D35" s="11">
        <v>0</v>
      </c>
      <c r="E35" s="11"/>
      <c r="F35" s="11">
        <v>0</v>
      </c>
      <c r="G35" s="11"/>
      <c r="H35" s="11"/>
      <c r="I35" s="19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57" t="s">
        <v>75</v>
      </c>
      <c r="B36" s="13" t="s">
        <v>34</v>
      </c>
      <c r="C36" s="11"/>
      <c r="D36" s="11">
        <v>0</v>
      </c>
      <c r="E36" s="11"/>
      <c r="F36" s="11">
        <v>0</v>
      </c>
      <c r="G36" s="11"/>
      <c r="H36" s="11"/>
      <c r="I36" s="19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58" t="s">
        <v>76</v>
      </c>
      <c r="B37" s="13" t="s">
        <v>35</v>
      </c>
      <c r="C37" s="11"/>
      <c r="D37" s="11">
        <v>0</v>
      </c>
      <c r="E37" s="11"/>
      <c r="F37" s="11">
        <v>0</v>
      </c>
      <c r="G37" s="11"/>
      <c r="H37" s="11"/>
      <c r="I37" s="19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56" t="s">
        <v>78</v>
      </c>
      <c r="B38" s="10" t="s">
        <v>36</v>
      </c>
      <c r="C38" s="11"/>
      <c r="D38" s="11">
        <v>0</v>
      </c>
      <c r="E38" s="11"/>
      <c r="F38" s="11">
        <v>0</v>
      </c>
      <c r="G38" s="11"/>
      <c r="H38" s="11"/>
      <c r="I38" s="17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59" t="s">
        <v>79</v>
      </c>
      <c r="B39" s="10" t="s">
        <v>37</v>
      </c>
      <c r="C39" s="28">
        <v>86</v>
      </c>
      <c r="D39" s="28">
        <v>30</v>
      </c>
      <c r="E39" s="11">
        <v>183</v>
      </c>
      <c r="F39" s="11">
        <v>57</v>
      </c>
      <c r="G39" s="11">
        <v>42</v>
      </c>
      <c r="H39" s="11"/>
      <c r="I39" s="17">
        <f t="shared" si="0"/>
        <v>398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59" t="s">
        <v>80</v>
      </c>
      <c r="B40" s="10" t="s">
        <v>38</v>
      </c>
      <c r="C40" s="11"/>
      <c r="D40" s="11">
        <v>0</v>
      </c>
      <c r="E40" s="11"/>
      <c r="F40" s="11">
        <v>0</v>
      </c>
      <c r="G40" s="11"/>
      <c r="H40" s="11"/>
      <c r="I40" s="17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59" t="s">
        <v>81</v>
      </c>
      <c r="B41" s="10" t="s">
        <v>39</v>
      </c>
      <c r="C41" s="11"/>
      <c r="D41" s="11">
        <v>0</v>
      </c>
      <c r="E41" s="11"/>
      <c r="F41" s="11">
        <v>0</v>
      </c>
      <c r="G41" s="11"/>
      <c r="H41" s="11"/>
      <c r="I41" s="17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59" t="s">
        <v>82</v>
      </c>
      <c r="B42" s="10" t="s">
        <v>40</v>
      </c>
      <c r="C42" s="11"/>
      <c r="D42" s="11">
        <v>0</v>
      </c>
      <c r="E42" s="11"/>
      <c r="F42" s="11">
        <v>0</v>
      </c>
      <c r="G42" s="11"/>
      <c r="H42" s="11"/>
      <c r="I42" s="17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59" t="s">
        <v>83</v>
      </c>
      <c r="B43" s="10" t="s">
        <v>41</v>
      </c>
      <c r="C43" s="11"/>
      <c r="D43" s="11">
        <v>0</v>
      </c>
      <c r="E43" s="11"/>
      <c r="F43" s="11">
        <v>0</v>
      </c>
      <c r="G43" s="11"/>
      <c r="H43" s="11"/>
      <c r="I43" s="17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60" t="s">
        <v>84</v>
      </c>
      <c r="B44" s="12" t="s">
        <v>42</v>
      </c>
      <c r="C44" s="28">
        <f>C39+C3</f>
        <v>458</v>
      </c>
      <c r="D44" s="28">
        <v>150</v>
      </c>
      <c r="E44" s="28">
        <f>SUM(E3,E38:E43)</f>
        <v>311</v>
      </c>
      <c r="F44" s="46">
        <f>SUM(F3,F39)</f>
        <v>992</v>
      </c>
      <c r="G44" s="29">
        <f>G3+G39</f>
        <v>4375</v>
      </c>
      <c r="H44" s="30">
        <f>H39+H3</f>
        <v>13</v>
      </c>
      <c r="I44" s="21">
        <f t="shared" si="0"/>
        <v>6299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90" zoomScaleNormal="90" workbookViewId="0">
      <selection activeCell="H2" sqref="H2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5" t="s">
        <v>97</v>
      </c>
    </row>
    <row r="2" spans="1:39" s="7" customFormat="1" x14ac:dyDescent="0.25">
      <c r="A2" s="8"/>
      <c r="B2" s="9"/>
      <c r="C2" s="50" t="s">
        <v>85</v>
      </c>
      <c r="D2" s="50" t="s">
        <v>86</v>
      </c>
      <c r="E2" s="50" t="s">
        <v>93</v>
      </c>
      <c r="F2" s="50" t="s">
        <v>88</v>
      </c>
      <c r="G2" s="50" t="s">
        <v>89</v>
      </c>
      <c r="H2" s="51" t="s">
        <v>102</v>
      </c>
      <c r="I2" s="14" t="s">
        <v>90</v>
      </c>
    </row>
    <row r="3" spans="1:39" s="1" customFormat="1" x14ac:dyDescent="0.2">
      <c r="A3" s="56" t="s">
        <v>59</v>
      </c>
      <c r="B3" s="10" t="s">
        <v>1</v>
      </c>
      <c r="C3" s="28">
        <f>C4+C21</f>
        <v>402</v>
      </c>
      <c r="D3" s="28">
        <v>97</v>
      </c>
      <c r="E3" s="28">
        <f>E4+E21</f>
        <v>150</v>
      </c>
      <c r="F3" s="16"/>
      <c r="G3" s="28">
        <f>G4+G21</f>
        <v>2456</v>
      </c>
      <c r="H3" s="25"/>
      <c r="I3" s="17">
        <f>SUM(C3:H3)</f>
        <v>3105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56" t="s">
        <v>60</v>
      </c>
      <c r="B4" s="10" t="s">
        <v>2</v>
      </c>
      <c r="C4" s="28">
        <f>C5+C17</f>
        <v>41</v>
      </c>
      <c r="D4" s="28">
        <v>93</v>
      </c>
      <c r="E4" s="28">
        <f>SUM(E5,E17)</f>
        <v>21</v>
      </c>
      <c r="F4" s="16"/>
      <c r="G4" s="28">
        <f>G5</f>
        <v>46</v>
      </c>
      <c r="H4" s="25"/>
      <c r="I4" s="17">
        <f t="shared" ref="I4:I44" si="0">SUM(C4:H4)</f>
        <v>201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57" t="s">
        <v>61</v>
      </c>
      <c r="B5" s="13" t="s">
        <v>3</v>
      </c>
      <c r="C5" s="28">
        <f t="shared" ref="C5" si="1">C6+C7+C8+C9+C10</f>
        <v>41</v>
      </c>
      <c r="D5" s="28">
        <v>93</v>
      </c>
      <c r="E5" s="28">
        <f>SUM(E6:E10)</f>
        <v>21</v>
      </c>
      <c r="F5" s="18"/>
      <c r="G5" s="28">
        <f>G6+G8</f>
        <v>46</v>
      </c>
      <c r="H5" s="26"/>
      <c r="I5" s="19">
        <f t="shared" si="0"/>
        <v>201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x14ac:dyDescent="0.2">
      <c r="A6" s="57" t="s">
        <v>62</v>
      </c>
      <c r="B6" s="13" t="s">
        <v>4</v>
      </c>
      <c r="C6" s="11">
        <v>28</v>
      </c>
      <c r="D6" s="11">
        <v>27</v>
      </c>
      <c r="E6" s="11">
        <v>15</v>
      </c>
      <c r="F6" s="18"/>
      <c r="G6" s="11">
        <v>46</v>
      </c>
      <c r="H6" s="26"/>
      <c r="I6" s="19">
        <f t="shared" si="0"/>
        <v>116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57" t="s">
        <v>63</v>
      </c>
      <c r="B7" s="13" t="s">
        <v>5</v>
      </c>
      <c r="C7" s="11">
        <v>0</v>
      </c>
      <c r="D7" s="11">
        <v>0</v>
      </c>
      <c r="E7" s="11"/>
      <c r="F7" s="18"/>
      <c r="G7" s="11"/>
      <c r="H7" s="26"/>
      <c r="I7" s="19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57" t="s">
        <v>64</v>
      </c>
      <c r="B8" s="13" t="s">
        <v>6</v>
      </c>
      <c r="C8" s="11">
        <v>13</v>
      </c>
      <c r="D8" s="11">
        <v>16</v>
      </c>
      <c r="E8" s="11"/>
      <c r="F8" s="18"/>
      <c r="G8" s="11">
        <v>0</v>
      </c>
      <c r="H8" s="26"/>
      <c r="I8" s="19">
        <f t="shared" si="0"/>
        <v>29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57" t="s">
        <v>65</v>
      </c>
      <c r="B9" s="13" t="s">
        <v>7</v>
      </c>
      <c r="C9" s="11">
        <v>0</v>
      </c>
      <c r="D9" s="11">
        <v>50</v>
      </c>
      <c r="E9" s="11">
        <v>6</v>
      </c>
      <c r="F9" s="18"/>
      <c r="G9" s="11"/>
      <c r="H9" s="26"/>
      <c r="I9" s="19">
        <f t="shared" si="0"/>
        <v>56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57" t="s">
        <v>66</v>
      </c>
      <c r="B10" s="13" t="s">
        <v>8</v>
      </c>
      <c r="C10" s="11">
        <v>0</v>
      </c>
      <c r="D10" s="11">
        <v>0</v>
      </c>
      <c r="E10" s="11"/>
      <c r="F10" s="18"/>
      <c r="G10" s="11"/>
      <c r="H10" s="26"/>
      <c r="I10" s="19">
        <f t="shared" si="0"/>
        <v>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57" t="s">
        <v>67</v>
      </c>
      <c r="B11" s="13" t="s">
        <v>9</v>
      </c>
      <c r="C11" s="28">
        <v>26</v>
      </c>
      <c r="D11" s="28">
        <v>92</v>
      </c>
      <c r="E11" s="11">
        <v>15</v>
      </c>
      <c r="F11" s="18"/>
      <c r="G11" s="33">
        <f>G13</f>
        <v>72</v>
      </c>
      <c r="H11" s="26"/>
      <c r="I11" s="19">
        <f t="shared" si="0"/>
        <v>205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57" t="s">
        <v>68</v>
      </c>
      <c r="B12" s="13" t="s">
        <v>10</v>
      </c>
      <c r="C12" s="11">
        <v>24</v>
      </c>
      <c r="D12" s="11">
        <v>93</v>
      </c>
      <c r="E12" s="11">
        <v>11</v>
      </c>
      <c r="F12" s="18"/>
      <c r="G12" s="11">
        <v>42</v>
      </c>
      <c r="H12" s="26"/>
      <c r="I12" s="19">
        <f t="shared" si="0"/>
        <v>170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57" t="s">
        <v>69</v>
      </c>
      <c r="B13" s="13" t="s">
        <v>11</v>
      </c>
      <c r="C13" s="11">
        <v>26</v>
      </c>
      <c r="D13" s="11">
        <v>92</v>
      </c>
      <c r="E13" s="11">
        <v>13</v>
      </c>
      <c r="F13" s="18"/>
      <c r="G13" s="37">
        <v>72</v>
      </c>
      <c r="H13" s="26"/>
      <c r="I13" s="19">
        <f t="shared" si="0"/>
        <v>203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57" t="s">
        <v>70</v>
      </c>
      <c r="B14" s="13" t="s">
        <v>12</v>
      </c>
      <c r="C14" s="11">
        <v>0</v>
      </c>
      <c r="D14" s="11">
        <v>0</v>
      </c>
      <c r="E14" s="11"/>
      <c r="F14" s="18"/>
      <c r="G14" s="11"/>
      <c r="H14" s="26"/>
      <c r="I14" s="19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57" t="s">
        <v>71</v>
      </c>
      <c r="B15" s="13" t="s">
        <v>13</v>
      </c>
      <c r="C15" s="11">
        <v>0</v>
      </c>
      <c r="D15" s="11">
        <v>0</v>
      </c>
      <c r="E15" s="11"/>
      <c r="F15" s="18"/>
      <c r="G15" s="11"/>
      <c r="H15" s="26"/>
      <c r="I15" s="19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57" t="s">
        <v>72</v>
      </c>
      <c r="B16" s="13" t="s">
        <v>14</v>
      </c>
      <c r="C16" s="11">
        <v>22</v>
      </c>
      <c r="D16" s="11">
        <v>6</v>
      </c>
      <c r="E16" s="11">
        <v>2</v>
      </c>
      <c r="F16" s="18"/>
      <c r="G16" s="11">
        <v>30</v>
      </c>
      <c r="H16" s="26"/>
      <c r="I16" s="19">
        <f t="shared" si="0"/>
        <v>60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57" t="s">
        <v>73</v>
      </c>
      <c r="B17" s="13" t="s">
        <v>15</v>
      </c>
      <c r="C17" s="28">
        <f>SUM(C18:C20)</f>
        <v>0</v>
      </c>
      <c r="D17" s="28">
        <v>0</v>
      </c>
      <c r="E17" s="28">
        <f>SUM(E18:E20)</f>
        <v>0</v>
      </c>
      <c r="F17" s="18"/>
      <c r="G17" s="28"/>
      <c r="H17" s="26"/>
      <c r="I17" s="19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57" t="s">
        <v>74</v>
      </c>
      <c r="B18" s="13" t="s">
        <v>16</v>
      </c>
      <c r="C18" s="11"/>
      <c r="D18" s="11">
        <v>0</v>
      </c>
      <c r="E18" s="11"/>
      <c r="F18" s="18"/>
      <c r="G18" s="11"/>
      <c r="H18" s="26"/>
      <c r="I18" s="19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57" t="s">
        <v>75</v>
      </c>
      <c r="B19" s="13" t="s">
        <v>17</v>
      </c>
      <c r="C19" s="11"/>
      <c r="D19" s="11">
        <v>0</v>
      </c>
      <c r="E19" s="11"/>
      <c r="F19" s="18"/>
      <c r="G19" s="11"/>
      <c r="H19" s="26"/>
      <c r="I19" s="19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58" t="s">
        <v>76</v>
      </c>
      <c r="B20" s="13" t="s">
        <v>18</v>
      </c>
      <c r="C20" s="11"/>
      <c r="D20" s="11">
        <v>0</v>
      </c>
      <c r="E20" s="11"/>
      <c r="F20" s="18"/>
      <c r="G20" s="11"/>
      <c r="H20" s="26"/>
      <c r="I20" s="19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59" t="s">
        <v>60</v>
      </c>
      <c r="B21" s="10" t="s">
        <v>19</v>
      </c>
      <c r="C21" s="28">
        <f>C22</f>
        <v>361</v>
      </c>
      <c r="D21" s="28">
        <v>4</v>
      </c>
      <c r="E21" s="28">
        <f>SUM(E22,E28,E34)</f>
        <v>129</v>
      </c>
      <c r="F21" s="16"/>
      <c r="G21" s="28">
        <f>G22</f>
        <v>2410</v>
      </c>
      <c r="H21" s="25"/>
      <c r="I21" s="17">
        <f t="shared" si="0"/>
        <v>2904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57" t="s">
        <v>62</v>
      </c>
      <c r="B22" s="13" t="s">
        <v>20</v>
      </c>
      <c r="C22" s="28">
        <f>C23+C24+C25+C26+C27</f>
        <v>361</v>
      </c>
      <c r="D22" s="28">
        <v>4</v>
      </c>
      <c r="E22" s="28">
        <f>SUM(E23:E27)</f>
        <v>129</v>
      </c>
      <c r="F22" s="18"/>
      <c r="G22" s="28">
        <f>G24</f>
        <v>2410</v>
      </c>
      <c r="H22" s="26"/>
      <c r="I22" s="19">
        <f t="shared" si="0"/>
        <v>2904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57" t="s">
        <v>63</v>
      </c>
      <c r="B23" s="13" t="s">
        <v>21</v>
      </c>
      <c r="C23" s="11">
        <v>0</v>
      </c>
      <c r="D23" s="11">
        <v>0</v>
      </c>
      <c r="E23" s="11"/>
      <c r="F23" s="18"/>
      <c r="G23" s="11"/>
      <c r="H23" s="26"/>
      <c r="I23" s="19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57" t="s">
        <v>64</v>
      </c>
      <c r="B24" s="13" t="s">
        <v>22</v>
      </c>
      <c r="C24" s="11">
        <v>361</v>
      </c>
      <c r="D24" s="11">
        <v>4</v>
      </c>
      <c r="E24" s="11">
        <v>129</v>
      </c>
      <c r="F24" s="18"/>
      <c r="G24" s="11">
        <v>2410</v>
      </c>
      <c r="H24" s="26"/>
      <c r="I24" s="19">
        <f t="shared" si="0"/>
        <v>2904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57" t="s">
        <v>65</v>
      </c>
      <c r="B25" s="13" t="s">
        <v>23</v>
      </c>
      <c r="C25" s="11">
        <v>0</v>
      </c>
      <c r="D25" s="11">
        <v>0</v>
      </c>
      <c r="E25" s="11"/>
      <c r="F25" s="18"/>
      <c r="G25" s="11"/>
      <c r="H25" s="26"/>
      <c r="I25" s="19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57" t="s">
        <v>66</v>
      </c>
      <c r="B26" s="13" t="s">
        <v>24</v>
      </c>
      <c r="C26" s="11">
        <v>0</v>
      </c>
      <c r="D26" s="11">
        <v>0</v>
      </c>
      <c r="E26" s="11"/>
      <c r="F26" s="18"/>
      <c r="G26" s="11"/>
      <c r="H26" s="26"/>
      <c r="I26" s="19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57" t="s">
        <v>67</v>
      </c>
      <c r="B27" s="13" t="s">
        <v>25</v>
      </c>
      <c r="C27" s="11">
        <v>0</v>
      </c>
      <c r="D27" s="11">
        <v>0</v>
      </c>
      <c r="E27" s="11"/>
      <c r="F27" s="18"/>
      <c r="G27" s="11"/>
      <c r="H27" s="26"/>
      <c r="I27" s="19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57" t="s">
        <v>68</v>
      </c>
      <c r="B28" s="13" t="s">
        <v>26</v>
      </c>
      <c r="C28" s="28">
        <v>75</v>
      </c>
      <c r="D28" s="28">
        <v>0</v>
      </c>
      <c r="E28" s="11"/>
      <c r="F28" s="18"/>
      <c r="G28" s="11"/>
      <c r="H28" s="26"/>
      <c r="I28" s="19">
        <f t="shared" si="0"/>
        <v>75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57" t="s">
        <v>69</v>
      </c>
      <c r="B29" s="13" t="s">
        <v>27</v>
      </c>
      <c r="C29" s="11">
        <v>26</v>
      </c>
      <c r="D29" s="11">
        <v>0</v>
      </c>
      <c r="E29" s="11"/>
      <c r="F29" s="18"/>
      <c r="G29" s="11"/>
      <c r="H29" s="26"/>
      <c r="I29" s="19">
        <f t="shared" si="0"/>
        <v>26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57" t="s">
        <v>70</v>
      </c>
      <c r="B30" s="13" t="s">
        <v>28</v>
      </c>
      <c r="C30" s="11">
        <v>0</v>
      </c>
      <c r="D30" s="11">
        <v>0</v>
      </c>
      <c r="E30" s="11"/>
      <c r="F30" s="18"/>
      <c r="G30" s="11"/>
      <c r="H30" s="26"/>
      <c r="I30" s="19">
        <f t="shared" si="0"/>
        <v>0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57" t="s">
        <v>71</v>
      </c>
      <c r="B31" s="13" t="s">
        <v>29</v>
      </c>
      <c r="C31" s="11">
        <v>0</v>
      </c>
      <c r="D31" s="11">
        <v>0</v>
      </c>
      <c r="E31" s="11"/>
      <c r="F31" s="18"/>
      <c r="G31" s="11"/>
      <c r="H31" s="26"/>
      <c r="I31" s="19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57" t="s">
        <v>72</v>
      </c>
      <c r="B32" s="13" t="s">
        <v>30</v>
      </c>
      <c r="C32" s="11">
        <v>0</v>
      </c>
      <c r="D32" s="11">
        <v>0</v>
      </c>
      <c r="E32" s="11"/>
      <c r="F32" s="18"/>
      <c r="G32" s="11"/>
      <c r="H32" s="26"/>
      <c r="I32" s="19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57" t="s">
        <v>73</v>
      </c>
      <c r="B33" s="13" t="s">
        <v>31</v>
      </c>
      <c r="C33" s="11">
        <v>75</v>
      </c>
      <c r="D33" s="11">
        <v>0</v>
      </c>
      <c r="E33" s="11"/>
      <c r="F33" s="18"/>
      <c r="G33" s="11"/>
      <c r="H33" s="26"/>
      <c r="I33" s="19">
        <f t="shared" si="0"/>
        <v>75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57" t="s">
        <v>74</v>
      </c>
      <c r="B34" s="13" t="s">
        <v>32</v>
      </c>
      <c r="C34" s="28"/>
      <c r="D34" s="28">
        <v>0</v>
      </c>
      <c r="E34" s="28">
        <f>SUM(E35:E37)</f>
        <v>0</v>
      </c>
      <c r="F34" s="18"/>
      <c r="G34" s="28"/>
      <c r="H34" s="26"/>
      <c r="I34" s="19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58" t="s">
        <v>77</v>
      </c>
      <c r="B35" s="13" t="s">
        <v>33</v>
      </c>
      <c r="C35" s="11"/>
      <c r="D35" s="11">
        <v>0</v>
      </c>
      <c r="E35" s="11"/>
      <c r="F35" s="18"/>
      <c r="G35" s="11"/>
      <c r="H35" s="26"/>
      <c r="I35" s="19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57" t="s">
        <v>75</v>
      </c>
      <c r="B36" s="13" t="s">
        <v>34</v>
      </c>
      <c r="C36" s="11"/>
      <c r="D36" s="11">
        <v>0</v>
      </c>
      <c r="E36" s="11"/>
      <c r="F36" s="18"/>
      <c r="G36" s="11"/>
      <c r="H36" s="26"/>
      <c r="I36" s="19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58" t="s">
        <v>76</v>
      </c>
      <c r="B37" s="13" t="s">
        <v>35</v>
      </c>
      <c r="C37" s="11"/>
      <c r="D37" s="11">
        <v>0</v>
      </c>
      <c r="E37" s="11"/>
      <c r="F37" s="18"/>
      <c r="G37" s="11"/>
      <c r="H37" s="26"/>
      <c r="I37" s="19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56" t="s">
        <v>78</v>
      </c>
      <c r="B38" s="10" t="s">
        <v>36</v>
      </c>
      <c r="C38" s="11"/>
      <c r="D38" s="11">
        <v>0</v>
      </c>
      <c r="E38" s="11"/>
      <c r="F38" s="16"/>
      <c r="G38" s="11"/>
      <c r="H38" s="25"/>
      <c r="I38" s="17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59" t="s">
        <v>79</v>
      </c>
      <c r="B39" s="10" t="s">
        <v>37</v>
      </c>
      <c r="C39" s="28">
        <v>60</v>
      </c>
      <c r="D39" s="28">
        <v>34</v>
      </c>
      <c r="E39" s="11">
        <v>53</v>
      </c>
      <c r="F39" s="16"/>
      <c r="G39" s="11">
        <v>24</v>
      </c>
      <c r="H39" s="25"/>
      <c r="I39" s="17">
        <f t="shared" si="0"/>
        <v>171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59" t="s">
        <v>80</v>
      </c>
      <c r="B40" s="10" t="s">
        <v>38</v>
      </c>
      <c r="C40" s="11"/>
      <c r="D40" s="11">
        <v>0</v>
      </c>
      <c r="E40" s="11"/>
      <c r="F40" s="16"/>
      <c r="G40" s="11"/>
      <c r="H40" s="25"/>
      <c r="I40" s="17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59" t="s">
        <v>81</v>
      </c>
      <c r="B41" s="10" t="s">
        <v>39</v>
      </c>
      <c r="C41" s="11"/>
      <c r="D41" s="11">
        <v>0</v>
      </c>
      <c r="E41" s="11"/>
      <c r="F41" s="16"/>
      <c r="G41" s="11"/>
      <c r="H41" s="25"/>
      <c r="I41" s="17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59" t="s">
        <v>82</v>
      </c>
      <c r="B42" s="10" t="s">
        <v>40</v>
      </c>
      <c r="C42" s="11"/>
      <c r="D42" s="11">
        <v>0</v>
      </c>
      <c r="E42" s="11"/>
      <c r="F42" s="16"/>
      <c r="G42" s="11"/>
      <c r="H42" s="25"/>
      <c r="I42" s="17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59" t="s">
        <v>83</v>
      </c>
      <c r="B43" s="10" t="s">
        <v>41</v>
      </c>
      <c r="C43" s="11"/>
      <c r="D43" s="11">
        <v>0</v>
      </c>
      <c r="E43" s="11"/>
      <c r="F43" s="16"/>
      <c r="G43" s="11"/>
      <c r="H43" s="25"/>
      <c r="I43" s="17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60" t="s">
        <v>84</v>
      </c>
      <c r="B44" s="12" t="s">
        <v>42</v>
      </c>
      <c r="C44" s="28">
        <f>C39+C3</f>
        <v>462</v>
      </c>
      <c r="D44" s="28">
        <v>131</v>
      </c>
      <c r="E44" s="28">
        <f>SUM(E3,E38:E43)</f>
        <v>203</v>
      </c>
      <c r="F44" s="20"/>
      <c r="G44" s="28">
        <f>G3+G39</f>
        <v>2480</v>
      </c>
      <c r="H44" s="27"/>
      <c r="I44" s="21">
        <f t="shared" si="0"/>
        <v>3276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90" zoomScaleNormal="90" workbookViewId="0">
      <selection activeCell="P3" sqref="P3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5" t="s">
        <v>98</v>
      </c>
    </row>
    <row r="2" spans="1:46" s="7" customFormat="1" ht="15" customHeight="1" x14ac:dyDescent="0.25">
      <c r="A2" s="8"/>
      <c r="B2" s="9"/>
      <c r="C2" s="54" t="s">
        <v>85</v>
      </c>
      <c r="D2" s="55"/>
      <c r="E2" s="54" t="s">
        <v>86</v>
      </c>
      <c r="F2" s="55"/>
      <c r="G2" s="54" t="s">
        <v>87</v>
      </c>
      <c r="H2" s="55"/>
      <c r="I2" s="54" t="s">
        <v>88</v>
      </c>
      <c r="J2" s="55"/>
      <c r="K2" s="54" t="s">
        <v>89</v>
      </c>
      <c r="L2" s="55"/>
      <c r="M2" s="54" t="s">
        <v>102</v>
      </c>
      <c r="N2" s="61"/>
      <c r="O2" s="52" t="s">
        <v>90</v>
      </c>
      <c r="P2" s="53"/>
    </row>
    <row r="3" spans="1:46" s="7" customFormat="1" x14ac:dyDescent="0.25">
      <c r="A3" s="22"/>
      <c r="B3" s="23"/>
      <c r="C3" s="23" t="s">
        <v>91</v>
      </c>
      <c r="D3" s="23" t="s">
        <v>92</v>
      </c>
      <c r="E3" s="23" t="s">
        <v>91</v>
      </c>
      <c r="F3" s="23" t="s">
        <v>92</v>
      </c>
      <c r="G3" s="23" t="s">
        <v>91</v>
      </c>
      <c r="H3" s="23" t="s">
        <v>92</v>
      </c>
      <c r="I3" s="23" t="s">
        <v>91</v>
      </c>
      <c r="J3" s="23" t="s">
        <v>92</v>
      </c>
      <c r="K3" s="23" t="s">
        <v>91</v>
      </c>
      <c r="L3" s="23" t="s">
        <v>92</v>
      </c>
      <c r="M3" s="23" t="s">
        <v>91</v>
      </c>
      <c r="N3" s="24" t="s">
        <v>92</v>
      </c>
      <c r="O3" s="23" t="s">
        <v>103</v>
      </c>
      <c r="P3" s="24" t="s">
        <v>92</v>
      </c>
    </row>
    <row r="4" spans="1:46" s="1" customFormat="1" x14ac:dyDescent="0.2">
      <c r="A4" s="56" t="s">
        <v>59</v>
      </c>
      <c r="B4" s="10" t="s">
        <v>1</v>
      </c>
      <c r="C4" s="30">
        <f t="shared" ref="C4:D4" si="0">C5+C22</f>
        <v>27012</v>
      </c>
      <c r="D4" s="30">
        <f t="shared" si="0"/>
        <v>28</v>
      </c>
      <c r="E4" s="28">
        <v>20922</v>
      </c>
      <c r="F4" s="28">
        <v>0</v>
      </c>
      <c r="G4" s="28">
        <f t="shared" ref="G4" si="1">G5+G22</f>
        <v>7549</v>
      </c>
      <c r="H4" s="16"/>
      <c r="I4" s="38">
        <f>SUM(I5,I22,I29)</f>
        <v>5070</v>
      </c>
      <c r="J4" s="42">
        <v>0</v>
      </c>
      <c r="K4" s="33">
        <f>K5+K22</f>
        <v>2318.4969999999998</v>
      </c>
      <c r="L4" s="16"/>
      <c r="M4" s="16"/>
      <c r="N4" s="16"/>
      <c r="O4" s="16">
        <f>C4+E4+G4+I4+K4+M4</f>
        <v>62871.497000000003</v>
      </c>
      <c r="P4" s="17">
        <f>D4+F4+H4+J4+L4+N4</f>
        <v>28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56" t="s">
        <v>60</v>
      </c>
      <c r="B5" s="10" t="s">
        <v>2</v>
      </c>
      <c r="C5" s="30">
        <f>C6+C12+C18</f>
        <v>25616</v>
      </c>
      <c r="D5" s="30">
        <f>D6+D12+D18</f>
        <v>28</v>
      </c>
      <c r="E5" s="28">
        <v>20051</v>
      </c>
      <c r="F5" s="28">
        <v>0</v>
      </c>
      <c r="G5" s="28">
        <f t="shared" ref="G5" si="2">SUM(G6,G18,G12)</f>
        <v>5644</v>
      </c>
      <c r="H5" s="16"/>
      <c r="I5" s="38">
        <f>SUM(I12,I6)</f>
        <v>4207</v>
      </c>
      <c r="J5" s="42">
        <v>0</v>
      </c>
      <c r="K5" s="33">
        <f>K6+K12</f>
        <v>1297.3869999999999</v>
      </c>
      <c r="L5" s="16"/>
      <c r="M5" s="16"/>
      <c r="N5" s="16"/>
      <c r="O5" s="16">
        <f t="shared" ref="O5:O45" si="3">C5+E5+G5+I5+K5+M5</f>
        <v>56815.387000000002</v>
      </c>
      <c r="P5" s="17">
        <f t="shared" ref="P5:P45" si="4">D5+F5+H5+J5+L5+N5</f>
        <v>28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57" t="s">
        <v>61</v>
      </c>
      <c r="B6" s="13" t="s">
        <v>3</v>
      </c>
      <c r="C6" s="30">
        <f t="shared" ref="C6:D6" si="5">SUM(C7:C11)</f>
        <v>25004</v>
      </c>
      <c r="D6" s="30">
        <f t="shared" si="5"/>
        <v>0</v>
      </c>
      <c r="E6" s="28">
        <v>19430</v>
      </c>
      <c r="F6" s="28">
        <v>0</v>
      </c>
      <c r="G6" s="28">
        <f t="shared" ref="G6" si="6">SUM(G7:G11)</f>
        <v>5485</v>
      </c>
      <c r="H6" s="18"/>
      <c r="I6" s="38">
        <f>SUM(I7:I11)</f>
        <v>4173</v>
      </c>
      <c r="J6" s="42">
        <v>0</v>
      </c>
      <c r="K6" s="33">
        <f>K7</f>
        <v>1285.088</v>
      </c>
      <c r="L6" s="18"/>
      <c r="M6" s="18"/>
      <c r="N6" s="18"/>
      <c r="O6" s="16">
        <f t="shared" si="3"/>
        <v>55377.088000000003</v>
      </c>
      <c r="P6" s="17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57" t="s">
        <v>62</v>
      </c>
      <c r="B7" s="13" t="s">
        <v>4</v>
      </c>
      <c r="C7" s="37">
        <v>18624</v>
      </c>
      <c r="D7" s="11"/>
      <c r="E7" s="11">
        <v>15232</v>
      </c>
      <c r="F7" s="11">
        <v>0</v>
      </c>
      <c r="G7" s="11">
        <v>5485</v>
      </c>
      <c r="H7" s="18"/>
      <c r="I7" s="11">
        <v>3947</v>
      </c>
      <c r="J7" s="43">
        <v>0</v>
      </c>
      <c r="K7" s="34">
        <v>1285.088</v>
      </c>
      <c r="L7" s="18"/>
      <c r="M7" s="18"/>
      <c r="N7" s="18"/>
      <c r="O7" s="16">
        <f t="shared" si="3"/>
        <v>44573.088000000003</v>
      </c>
      <c r="P7" s="17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57" t="s">
        <v>63</v>
      </c>
      <c r="B8" s="13" t="s">
        <v>5</v>
      </c>
      <c r="C8" s="37"/>
      <c r="D8" s="11"/>
      <c r="E8" s="11">
        <v>0</v>
      </c>
      <c r="F8" s="11">
        <v>0</v>
      </c>
      <c r="G8" s="32"/>
      <c r="H8" s="18"/>
      <c r="I8" s="11">
        <v>0</v>
      </c>
      <c r="J8" s="43">
        <v>0</v>
      </c>
      <c r="K8" s="34"/>
      <c r="L8" s="18"/>
      <c r="M8" s="18"/>
      <c r="N8" s="18"/>
      <c r="O8" s="16">
        <f t="shared" si="3"/>
        <v>0</v>
      </c>
      <c r="P8" s="17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57" t="s">
        <v>64</v>
      </c>
      <c r="B9" s="13" t="s">
        <v>6</v>
      </c>
      <c r="C9" s="37">
        <v>5820</v>
      </c>
      <c r="D9" s="11"/>
      <c r="E9" s="11">
        <v>844</v>
      </c>
      <c r="F9" s="11">
        <v>0</v>
      </c>
      <c r="G9" s="11"/>
      <c r="H9" s="18"/>
      <c r="I9" s="11">
        <v>226</v>
      </c>
      <c r="J9" s="43">
        <v>0</v>
      </c>
      <c r="K9" s="34"/>
      <c r="L9" s="18"/>
      <c r="M9" s="18"/>
      <c r="N9" s="18"/>
      <c r="O9" s="16">
        <f t="shared" si="3"/>
        <v>6890</v>
      </c>
      <c r="P9" s="17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57" t="s">
        <v>65</v>
      </c>
      <c r="B10" s="13" t="s">
        <v>7</v>
      </c>
      <c r="C10" s="37"/>
      <c r="D10" s="11"/>
      <c r="E10" s="11">
        <v>3354</v>
      </c>
      <c r="F10" s="11">
        <v>0</v>
      </c>
      <c r="G10" s="11"/>
      <c r="H10" s="18"/>
      <c r="I10" s="11">
        <v>0</v>
      </c>
      <c r="J10" s="43">
        <v>0</v>
      </c>
      <c r="K10" s="35"/>
      <c r="L10" s="18"/>
      <c r="M10" s="18"/>
      <c r="N10" s="18"/>
      <c r="O10" s="16">
        <f t="shared" si="3"/>
        <v>3354</v>
      </c>
      <c r="P10" s="17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57" t="s">
        <v>66</v>
      </c>
      <c r="B11" s="13" t="s">
        <v>8</v>
      </c>
      <c r="C11" s="37">
        <v>560</v>
      </c>
      <c r="D11" s="11"/>
      <c r="E11" s="11">
        <v>0</v>
      </c>
      <c r="F11" s="11">
        <v>0</v>
      </c>
      <c r="G11" s="32"/>
      <c r="H11" s="18"/>
      <c r="I11" s="11">
        <v>0</v>
      </c>
      <c r="J11" s="43">
        <v>0</v>
      </c>
      <c r="K11" s="35"/>
      <c r="L11" s="18"/>
      <c r="M11" s="18"/>
      <c r="N11" s="18"/>
      <c r="O11" s="16">
        <f t="shared" si="3"/>
        <v>560</v>
      </c>
      <c r="P11" s="17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57" t="s">
        <v>67</v>
      </c>
      <c r="B12" s="13" t="s">
        <v>9</v>
      </c>
      <c r="C12" s="29">
        <f>SUM(C13:C17)</f>
        <v>612</v>
      </c>
      <c r="D12" s="29">
        <f t="shared" ref="D12" si="7">SUM(D13:D17)</f>
        <v>0</v>
      </c>
      <c r="E12" s="28">
        <v>621</v>
      </c>
      <c r="F12" s="28">
        <v>0</v>
      </c>
      <c r="G12" s="31">
        <f t="shared" ref="G12" si="8">SUM(G13:G17)</f>
        <v>159</v>
      </c>
      <c r="H12" s="18"/>
      <c r="I12" s="40">
        <f>SUM(I17,I14)</f>
        <v>34</v>
      </c>
      <c r="J12" s="42">
        <f>SUM(J13:J15)</f>
        <v>0</v>
      </c>
      <c r="K12" s="33">
        <f>SUM(K13:K17)</f>
        <v>12.298999999999999</v>
      </c>
      <c r="L12" s="18"/>
      <c r="M12" s="18"/>
      <c r="N12" s="18"/>
      <c r="O12" s="16">
        <f t="shared" si="3"/>
        <v>1438.299</v>
      </c>
      <c r="P12" s="17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57" t="s">
        <v>68</v>
      </c>
      <c r="B13" s="13" t="s">
        <v>10</v>
      </c>
      <c r="C13" s="37">
        <v>221</v>
      </c>
      <c r="D13" s="37"/>
      <c r="E13" s="11">
        <v>0</v>
      </c>
      <c r="F13" s="11">
        <v>0</v>
      </c>
      <c r="G13" s="32"/>
      <c r="H13" s="18"/>
      <c r="I13" s="11">
        <v>0</v>
      </c>
      <c r="J13" s="43">
        <v>0</v>
      </c>
      <c r="K13" s="35"/>
      <c r="L13" s="18"/>
      <c r="M13" s="18"/>
      <c r="N13" s="18"/>
      <c r="O13" s="16">
        <f t="shared" si="3"/>
        <v>221</v>
      </c>
      <c r="P13" s="17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57" t="s">
        <v>69</v>
      </c>
      <c r="B14" s="13" t="s">
        <v>11</v>
      </c>
      <c r="C14" s="37">
        <v>322</v>
      </c>
      <c r="D14" s="37"/>
      <c r="E14" s="11">
        <v>621</v>
      </c>
      <c r="F14" s="11">
        <v>0</v>
      </c>
      <c r="G14" s="11">
        <v>101</v>
      </c>
      <c r="H14" s="18"/>
      <c r="I14" s="11">
        <v>34</v>
      </c>
      <c r="J14" s="43">
        <v>0</v>
      </c>
      <c r="K14" s="35">
        <v>12.298999999999999</v>
      </c>
      <c r="L14" s="18"/>
      <c r="M14" s="18"/>
      <c r="N14" s="18"/>
      <c r="O14" s="16">
        <f t="shared" si="3"/>
        <v>1090.299</v>
      </c>
      <c r="P14" s="17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57" t="s">
        <v>70</v>
      </c>
      <c r="B15" s="13" t="s">
        <v>12</v>
      </c>
      <c r="C15" s="37"/>
      <c r="D15" s="37"/>
      <c r="E15" s="11">
        <v>0</v>
      </c>
      <c r="F15" s="11">
        <v>0</v>
      </c>
      <c r="G15" s="32"/>
      <c r="H15" s="18"/>
      <c r="I15" s="11">
        <v>0</v>
      </c>
      <c r="J15" s="43">
        <v>0</v>
      </c>
      <c r="K15" s="35"/>
      <c r="L15" s="18"/>
      <c r="M15" s="18"/>
      <c r="N15" s="18"/>
      <c r="O15" s="16">
        <f t="shared" si="3"/>
        <v>0</v>
      </c>
      <c r="P15" s="17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57" t="s">
        <v>71</v>
      </c>
      <c r="B16" s="13" t="s">
        <v>13</v>
      </c>
      <c r="C16" s="37"/>
      <c r="D16" s="37"/>
      <c r="E16" s="11">
        <v>0</v>
      </c>
      <c r="F16" s="11">
        <v>0</v>
      </c>
      <c r="G16" s="32"/>
      <c r="H16" s="18"/>
      <c r="I16" s="11">
        <v>0</v>
      </c>
      <c r="J16" s="43">
        <v>0</v>
      </c>
      <c r="K16" s="35"/>
      <c r="L16" s="18"/>
      <c r="M16" s="18"/>
      <c r="N16" s="18"/>
      <c r="O16" s="16">
        <f t="shared" si="3"/>
        <v>0</v>
      </c>
      <c r="P16" s="17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57" t="s">
        <v>72</v>
      </c>
      <c r="B17" s="13" t="s">
        <v>14</v>
      </c>
      <c r="C17" s="37">
        <v>69</v>
      </c>
      <c r="D17" s="37"/>
      <c r="E17" s="11">
        <v>0</v>
      </c>
      <c r="F17" s="11">
        <v>0</v>
      </c>
      <c r="G17" s="11">
        <v>58</v>
      </c>
      <c r="H17" s="18"/>
      <c r="I17" s="11">
        <v>0</v>
      </c>
      <c r="J17" s="43">
        <v>0</v>
      </c>
      <c r="K17" s="35">
        <v>0</v>
      </c>
      <c r="L17" s="18"/>
      <c r="M17" s="18"/>
      <c r="N17" s="18"/>
      <c r="O17" s="16">
        <f t="shared" si="3"/>
        <v>127</v>
      </c>
      <c r="P17" s="17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57" t="s">
        <v>73</v>
      </c>
      <c r="B18" s="13" t="s">
        <v>15</v>
      </c>
      <c r="C18" s="29">
        <f t="shared" ref="C18:D18" si="9">SUM(C19:C21)</f>
        <v>0</v>
      </c>
      <c r="D18" s="29">
        <f t="shared" si="9"/>
        <v>28</v>
      </c>
      <c r="E18" s="28">
        <v>0</v>
      </c>
      <c r="F18" s="28">
        <v>0</v>
      </c>
      <c r="G18" s="28">
        <f t="shared" ref="G18" si="10">SUM(G19:G21)</f>
        <v>0</v>
      </c>
      <c r="H18" s="18"/>
      <c r="I18" s="28">
        <v>0</v>
      </c>
      <c r="J18" s="42">
        <f>SUM(J19:J21)</f>
        <v>0</v>
      </c>
      <c r="K18" s="33"/>
      <c r="L18" s="18"/>
      <c r="M18" s="18"/>
      <c r="N18" s="18"/>
      <c r="O18" s="16">
        <f t="shared" si="3"/>
        <v>0</v>
      </c>
      <c r="P18" s="17">
        <f t="shared" si="4"/>
        <v>28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57" t="s">
        <v>74</v>
      </c>
      <c r="B19" s="13" t="s">
        <v>16</v>
      </c>
      <c r="C19" s="37"/>
      <c r="D19" s="37"/>
      <c r="E19" s="11">
        <v>0</v>
      </c>
      <c r="F19" s="11">
        <v>0</v>
      </c>
      <c r="G19" s="32"/>
      <c r="H19" s="18"/>
      <c r="I19" s="11">
        <v>0</v>
      </c>
      <c r="J19" s="43">
        <f>0</f>
        <v>0</v>
      </c>
      <c r="K19" s="35"/>
      <c r="L19" s="18"/>
      <c r="M19" s="18"/>
      <c r="N19" s="18"/>
      <c r="O19" s="16">
        <f t="shared" si="3"/>
        <v>0</v>
      </c>
      <c r="P19" s="17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57" t="s">
        <v>75</v>
      </c>
      <c r="B20" s="13" t="s">
        <v>17</v>
      </c>
      <c r="C20" s="37"/>
      <c r="D20" s="47">
        <v>28</v>
      </c>
      <c r="E20" s="11">
        <v>0</v>
      </c>
      <c r="F20" s="11">
        <v>0</v>
      </c>
      <c r="G20" s="32"/>
      <c r="H20" s="18"/>
      <c r="I20" s="11">
        <v>0</v>
      </c>
      <c r="J20" s="43">
        <f>0</f>
        <v>0</v>
      </c>
      <c r="K20" s="35"/>
      <c r="L20" s="18"/>
      <c r="M20" s="18"/>
      <c r="N20" s="18"/>
      <c r="O20" s="16">
        <f t="shared" si="3"/>
        <v>0</v>
      </c>
      <c r="P20" s="17">
        <f t="shared" si="4"/>
        <v>28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58" t="s">
        <v>76</v>
      </c>
      <c r="B21" s="13" t="s">
        <v>18</v>
      </c>
      <c r="C21" s="37"/>
      <c r="D21" s="37"/>
      <c r="E21" s="11">
        <v>0</v>
      </c>
      <c r="F21" s="11">
        <v>0</v>
      </c>
      <c r="G21" s="32"/>
      <c r="H21" s="18"/>
      <c r="I21" s="11">
        <v>0</v>
      </c>
      <c r="J21" s="43">
        <f>0</f>
        <v>0</v>
      </c>
      <c r="K21" s="35"/>
      <c r="L21" s="18"/>
      <c r="M21" s="18"/>
      <c r="N21" s="18"/>
      <c r="O21" s="16">
        <f t="shared" si="3"/>
        <v>0</v>
      </c>
      <c r="P21" s="17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59" t="s">
        <v>60</v>
      </c>
      <c r="B22" s="10" t="s">
        <v>19</v>
      </c>
      <c r="C22" s="28">
        <f t="shared" ref="C22:D22" si="11">C23+C29+C35</f>
        <v>1396</v>
      </c>
      <c r="D22" s="28">
        <f t="shared" si="11"/>
        <v>0</v>
      </c>
      <c r="E22" s="28">
        <v>871</v>
      </c>
      <c r="F22" s="28">
        <v>0</v>
      </c>
      <c r="G22" s="28">
        <f t="shared" ref="G22" si="12">SUM(G23,G29,G35)</f>
        <v>1905</v>
      </c>
      <c r="H22" s="16"/>
      <c r="I22" s="29">
        <f>SUM(I23,I35)</f>
        <v>562</v>
      </c>
      <c r="J22" s="44">
        <f t="shared" ref="J22" si="13">J23+J35</f>
        <v>0</v>
      </c>
      <c r="K22" s="33">
        <f>K23+K29</f>
        <v>1021.11</v>
      </c>
      <c r="L22" s="16"/>
      <c r="M22" s="16"/>
      <c r="N22" s="16"/>
      <c r="O22" s="16">
        <f t="shared" si="3"/>
        <v>5755.11</v>
      </c>
      <c r="P22" s="17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57" t="s">
        <v>62</v>
      </c>
      <c r="B23" s="13" t="s">
        <v>20</v>
      </c>
      <c r="C23" s="29">
        <f>SUM(C24:C28)</f>
        <v>1288</v>
      </c>
      <c r="D23" s="29">
        <f t="shared" ref="D23" si="14">SUM(D24:D28)</f>
        <v>0</v>
      </c>
      <c r="E23" s="28">
        <v>871</v>
      </c>
      <c r="F23" s="28">
        <v>0</v>
      </c>
      <c r="G23" s="28">
        <f t="shared" ref="G23" si="15">SUM(G24:G28)</f>
        <v>1905</v>
      </c>
      <c r="H23" s="18"/>
      <c r="I23" s="29">
        <f t="shared" ref="I23" si="16">SUM(I24:I28)</f>
        <v>562</v>
      </c>
      <c r="J23" s="42">
        <f t="shared" ref="J23" si="17">SUM(J24:J28)</f>
        <v>0</v>
      </c>
      <c r="K23" s="33">
        <f>K25</f>
        <v>1021.11</v>
      </c>
      <c r="L23" s="18"/>
      <c r="M23" s="18"/>
      <c r="N23" s="18"/>
      <c r="O23" s="16">
        <f t="shared" si="3"/>
        <v>5647.11</v>
      </c>
      <c r="P23" s="17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57" t="s">
        <v>63</v>
      </c>
      <c r="B24" s="13" t="s">
        <v>21</v>
      </c>
      <c r="C24" s="37"/>
      <c r="D24" s="11"/>
      <c r="E24" s="11">
        <v>0</v>
      </c>
      <c r="F24" s="11">
        <v>0</v>
      </c>
      <c r="G24" s="32"/>
      <c r="H24" s="18"/>
      <c r="I24" s="11">
        <v>0</v>
      </c>
      <c r="J24" s="43">
        <v>0</v>
      </c>
      <c r="K24" s="35"/>
      <c r="L24" s="18"/>
      <c r="M24" s="18"/>
      <c r="N24" s="18"/>
      <c r="O24" s="16">
        <f t="shared" si="3"/>
        <v>0</v>
      </c>
      <c r="P24" s="17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57" t="s">
        <v>64</v>
      </c>
      <c r="B25" s="13" t="s">
        <v>22</v>
      </c>
      <c r="C25" s="37">
        <v>1288</v>
      </c>
      <c r="D25" s="11"/>
      <c r="E25" s="11">
        <v>871</v>
      </c>
      <c r="F25" s="11">
        <v>0</v>
      </c>
      <c r="G25" s="11">
        <v>1905</v>
      </c>
      <c r="H25" s="18"/>
      <c r="I25" s="11">
        <v>562</v>
      </c>
      <c r="J25" s="43">
        <v>0</v>
      </c>
      <c r="K25" s="35">
        <v>1021.11</v>
      </c>
      <c r="L25" s="18"/>
      <c r="M25" s="18"/>
      <c r="N25" s="18"/>
      <c r="O25" s="16">
        <f t="shared" si="3"/>
        <v>5647.11</v>
      </c>
      <c r="P25" s="17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57" t="s">
        <v>65</v>
      </c>
      <c r="B26" s="13" t="s">
        <v>23</v>
      </c>
      <c r="C26" s="37"/>
      <c r="D26" s="11"/>
      <c r="E26" s="11">
        <v>0</v>
      </c>
      <c r="F26" s="11">
        <v>0</v>
      </c>
      <c r="G26" s="32"/>
      <c r="H26" s="18"/>
      <c r="I26" s="11">
        <v>0</v>
      </c>
      <c r="J26" s="43">
        <v>0</v>
      </c>
      <c r="K26" s="35"/>
      <c r="L26" s="18"/>
      <c r="M26" s="18"/>
      <c r="N26" s="18"/>
      <c r="O26" s="16">
        <f t="shared" si="3"/>
        <v>0</v>
      </c>
      <c r="P26" s="17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57" t="s">
        <v>66</v>
      </c>
      <c r="B27" s="13" t="s">
        <v>24</v>
      </c>
      <c r="C27" s="37"/>
      <c r="D27" s="11"/>
      <c r="E27" s="11">
        <v>0</v>
      </c>
      <c r="F27" s="11">
        <v>0</v>
      </c>
      <c r="G27" s="32"/>
      <c r="H27" s="18"/>
      <c r="I27" s="11">
        <v>0</v>
      </c>
      <c r="J27" s="43">
        <v>0</v>
      </c>
      <c r="K27" s="35"/>
      <c r="L27" s="18"/>
      <c r="M27" s="18"/>
      <c r="N27" s="18"/>
      <c r="O27" s="16">
        <f t="shared" si="3"/>
        <v>0</v>
      </c>
      <c r="P27" s="17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57" t="s">
        <v>67</v>
      </c>
      <c r="B28" s="13" t="s">
        <v>25</v>
      </c>
      <c r="C28" s="37"/>
      <c r="D28" s="11"/>
      <c r="E28" s="11">
        <v>0</v>
      </c>
      <c r="F28" s="11">
        <v>0</v>
      </c>
      <c r="G28" s="32"/>
      <c r="H28" s="18"/>
      <c r="I28" s="11">
        <v>0</v>
      </c>
      <c r="J28" s="43">
        <v>0</v>
      </c>
      <c r="K28" s="35"/>
      <c r="L28" s="18"/>
      <c r="M28" s="18"/>
      <c r="N28" s="18"/>
      <c r="O28" s="16">
        <f t="shared" si="3"/>
        <v>0</v>
      </c>
      <c r="P28" s="17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57" t="s">
        <v>68</v>
      </c>
      <c r="B29" s="13" t="s">
        <v>26</v>
      </c>
      <c r="C29" s="28">
        <f t="shared" ref="C29:D29" si="18">SUM(C30:C34)</f>
        <v>108</v>
      </c>
      <c r="D29" s="28">
        <f t="shared" si="18"/>
        <v>0</v>
      </c>
      <c r="E29" s="28">
        <v>0</v>
      </c>
      <c r="F29" s="28">
        <v>0</v>
      </c>
      <c r="G29" s="28">
        <f t="shared" ref="G29" si="19">SUM(G30:G34)</f>
        <v>0</v>
      </c>
      <c r="H29" s="18"/>
      <c r="I29" s="29">
        <f>SUM(I30:I34)</f>
        <v>301</v>
      </c>
      <c r="J29" s="42">
        <f>SUM(J30:J32)</f>
        <v>0</v>
      </c>
      <c r="K29" s="33">
        <v>0</v>
      </c>
      <c r="L29" s="18"/>
      <c r="M29" s="18"/>
      <c r="N29" s="18"/>
      <c r="O29" s="16">
        <f t="shared" si="3"/>
        <v>409</v>
      </c>
      <c r="P29" s="17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57" t="s">
        <v>69</v>
      </c>
      <c r="B30" s="13" t="s">
        <v>27</v>
      </c>
      <c r="C30" s="37"/>
      <c r="D30" s="37"/>
      <c r="E30" s="11">
        <v>0</v>
      </c>
      <c r="F30" s="11">
        <v>0</v>
      </c>
      <c r="G30" s="32"/>
      <c r="H30" s="18"/>
      <c r="I30" s="11"/>
      <c r="J30" s="43">
        <v>0</v>
      </c>
      <c r="K30" s="35">
        <v>0</v>
      </c>
      <c r="L30" s="18"/>
      <c r="M30" s="18"/>
      <c r="N30" s="18"/>
      <c r="O30" s="16">
        <f t="shared" si="3"/>
        <v>0</v>
      </c>
      <c r="P30" s="17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57" t="s">
        <v>70</v>
      </c>
      <c r="B31" s="13" t="s">
        <v>28</v>
      </c>
      <c r="C31" s="37">
        <v>108</v>
      </c>
      <c r="D31" s="37"/>
      <c r="E31" s="11">
        <v>0</v>
      </c>
      <c r="F31" s="11">
        <v>0</v>
      </c>
      <c r="G31" s="32"/>
      <c r="H31" s="18"/>
      <c r="I31" s="11">
        <v>301</v>
      </c>
      <c r="J31" s="43">
        <v>0</v>
      </c>
      <c r="K31" s="35">
        <v>0</v>
      </c>
      <c r="L31" s="18"/>
      <c r="M31" s="18"/>
      <c r="N31" s="18"/>
      <c r="O31" s="16">
        <f t="shared" si="3"/>
        <v>409</v>
      </c>
      <c r="P31" s="17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57" t="s">
        <v>71</v>
      </c>
      <c r="B32" s="13" t="s">
        <v>29</v>
      </c>
      <c r="C32" s="37"/>
      <c r="D32" s="37"/>
      <c r="E32" s="11">
        <v>0</v>
      </c>
      <c r="F32" s="11">
        <v>0</v>
      </c>
      <c r="G32" s="32"/>
      <c r="H32" s="18"/>
      <c r="I32" s="11">
        <v>0</v>
      </c>
      <c r="J32" s="43">
        <v>0</v>
      </c>
      <c r="K32" s="35"/>
      <c r="L32" s="18"/>
      <c r="M32" s="18"/>
      <c r="N32" s="18"/>
      <c r="O32" s="16">
        <f t="shared" si="3"/>
        <v>0</v>
      </c>
      <c r="P32" s="17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57" t="s">
        <v>72</v>
      </c>
      <c r="B33" s="13" t="s">
        <v>30</v>
      </c>
      <c r="C33" s="37"/>
      <c r="D33" s="37"/>
      <c r="E33" s="11">
        <v>0</v>
      </c>
      <c r="F33" s="11">
        <v>0</v>
      </c>
      <c r="G33" s="32"/>
      <c r="H33" s="18"/>
      <c r="I33" s="11">
        <v>0</v>
      </c>
      <c r="J33" s="43">
        <v>0</v>
      </c>
      <c r="K33" s="35"/>
      <c r="L33" s="18"/>
      <c r="M33" s="18"/>
      <c r="N33" s="18"/>
      <c r="O33" s="16">
        <f t="shared" si="3"/>
        <v>0</v>
      </c>
      <c r="P33" s="17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57" t="s">
        <v>73</v>
      </c>
      <c r="B34" s="13" t="s">
        <v>31</v>
      </c>
      <c r="C34" s="37"/>
      <c r="D34" s="37"/>
      <c r="E34" s="11">
        <v>0</v>
      </c>
      <c r="F34" s="11">
        <v>0</v>
      </c>
      <c r="G34" s="32"/>
      <c r="H34" s="18"/>
      <c r="I34" s="11">
        <v>0</v>
      </c>
      <c r="J34" s="43">
        <v>0</v>
      </c>
      <c r="K34" s="35"/>
      <c r="L34" s="18"/>
      <c r="M34" s="18"/>
      <c r="N34" s="18"/>
      <c r="O34" s="16">
        <f t="shared" si="3"/>
        <v>0</v>
      </c>
      <c r="P34" s="17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57" t="s">
        <v>74</v>
      </c>
      <c r="B35" s="13" t="s">
        <v>32</v>
      </c>
      <c r="C35" s="28">
        <f t="shared" ref="C35:D35" si="20">SUM(C36:C38)</f>
        <v>0</v>
      </c>
      <c r="D35" s="28">
        <f t="shared" si="20"/>
        <v>0</v>
      </c>
      <c r="E35" s="28">
        <v>0</v>
      </c>
      <c r="F35" s="28">
        <v>0</v>
      </c>
      <c r="G35" s="28">
        <f t="shared" ref="G35" si="21">SUM(G36:G38)</f>
        <v>0</v>
      </c>
      <c r="H35" s="18"/>
      <c r="I35" s="28">
        <v>0</v>
      </c>
      <c r="J35" s="42">
        <f>SUM(J36:J38)</f>
        <v>0</v>
      </c>
      <c r="K35" s="33"/>
      <c r="L35" s="18"/>
      <c r="M35" s="18"/>
      <c r="N35" s="18"/>
      <c r="O35" s="16">
        <f t="shared" si="3"/>
        <v>0</v>
      </c>
      <c r="P35" s="17">
        <f t="shared" si="4"/>
        <v>0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58" t="s">
        <v>77</v>
      </c>
      <c r="B36" s="13" t="s">
        <v>33</v>
      </c>
      <c r="C36" s="11"/>
      <c r="D36" s="11"/>
      <c r="E36" s="11">
        <v>0</v>
      </c>
      <c r="F36" s="11">
        <v>0</v>
      </c>
      <c r="G36" s="32"/>
      <c r="H36" s="18"/>
      <c r="I36" s="11">
        <v>0</v>
      </c>
      <c r="J36" s="43">
        <v>0</v>
      </c>
      <c r="K36" s="35"/>
      <c r="L36" s="18"/>
      <c r="M36" s="18"/>
      <c r="N36" s="18"/>
      <c r="O36" s="16">
        <f t="shared" si="3"/>
        <v>0</v>
      </c>
      <c r="P36" s="17">
        <f t="shared" si="4"/>
        <v>0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57" t="s">
        <v>75</v>
      </c>
      <c r="B37" s="13" t="s">
        <v>34</v>
      </c>
      <c r="C37" s="11"/>
      <c r="D37" s="11"/>
      <c r="E37" s="11">
        <v>0</v>
      </c>
      <c r="F37" s="11">
        <v>0</v>
      </c>
      <c r="G37" s="32"/>
      <c r="H37" s="18"/>
      <c r="I37" s="11">
        <v>0</v>
      </c>
      <c r="J37" s="43">
        <v>0</v>
      </c>
      <c r="K37" s="35"/>
      <c r="L37" s="18"/>
      <c r="M37" s="18"/>
      <c r="N37" s="18"/>
      <c r="O37" s="16">
        <f t="shared" si="3"/>
        <v>0</v>
      </c>
      <c r="P37" s="17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58" t="s">
        <v>76</v>
      </c>
      <c r="B38" s="13" t="s">
        <v>35</v>
      </c>
      <c r="C38" s="11"/>
      <c r="D38" s="11"/>
      <c r="E38" s="11">
        <v>0</v>
      </c>
      <c r="F38" s="11">
        <v>0</v>
      </c>
      <c r="G38" s="32"/>
      <c r="H38" s="18"/>
      <c r="I38" s="11">
        <v>0</v>
      </c>
      <c r="J38" s="43">
        <v>0</v>
      </c>
      <c r="K38" s="35"/>
      <c r="L38" s="18"/>
      <c r="M38" s="18"/>
      <c r="N38" s="18"/>
      <c r="O38" s="16">
        <f t="shared" si="3"/>
        <v>0</v>
      </c>
      <c r="P38" s="17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56" t="s">
        <v>78</v>
      </c>
      <c r="B39" s="10" t="s">
        <v>36</v>
      </c>
      <c r="C39" s="11"/>
      <c r="D39" s="11"/>
      <c r="E39" s="11">
        <v>0</v>
      </c>
      <c r="F39" s="11">
        <v>0</v>
      </c>
      <c r="G39" s="32"/>
      <c r="H39" s="16"/>
      <c r="I39" s="11">
        <v>0</v>
      </c>
      <c r="J39" s="43">
        <v>0</v>
      </c>
      <c r="K39" s="35"/>
      <c r="L39" s="16"/>
      <c r="M39" s="16"/>
      <c r="N39" s="16"/>
      <c r="O39" s="16">
        <f t="shared" si="3"/>
        <v>0</v>
      </c>
      <c r="P39" s="17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59" t="s">
        <v>79</v>
      </c>
      <c r="B40" s="10" t="s">
        <v>37</v>
      </c>
      <c r="C40" s="37">
        <v>1194</v>
      </c>
      <c r="D40" s="37"/>
      <c r="E40" s="28">
        <v>0</v>
      </c>
      <c r="F40" s="28">
        <v>0</v>
      </c>
      <c r="G40" s="11">
        <v>3589</v>
      </c>
      <c r="H40" s="16"/>
      <c r="I40" s="11">
        <v>358</v>
      </c>
      <c r="J40" s="43">
        <v>0</v>
      </c>
      <c r="K40" s="35">
        <v>278.35000000000002</v>
      </c>
      <c r="L40" s="16"/>
      <c r="M40" s="16"/>
      <c r="N40" s="16"/>
      <c r="O40" s="16">
        <f t="shared" si="3"/>
        <v>5419.35</v>
      </c>
      <c r="P40" s="17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59" t="s">
        <v>80</v>
      </c>
      <c r="B41" s="10" t="s">
        <v>38</v>
      </c>
      <c r="C41" s="11"/>
      <c r="D41" s="11"/>
      <c r="E41" s="11">
        <v>0</v>
      </c>
      <c r="F41" s="11">
        <v>0</v>
      </c>
      <c r="G41" s="32"/>
      <c r="H41" s="16"/>
      <c r="I41" s="11">
        <v>0</v>
      </c>
      <c r="J41" s="43">
        <v>0</v>
      </c>
      <c r="K41" s="35"/>
      <c r="L41" s="16"/>
      <c r="M41" s="16"/>
      <c r="N41" s="16"/>
      <c r="O41" s="16">
        <f t="shared" si="3"/>
        <v>0</v>
      </c>
      <c r="P41" s="17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59" t="s">
        <v>81</v>
      </c>
      <c r="B42" s="10" t="s">
        <v>39</v>
      </c>
      <c r="C42" s="11"/>
      <c r="D42" s="11"/>
      <c r="E42" s="11">
        <v>0</v>
      </c>
      <c r="F42" s="11">
        <v>0</v>
      </c>
      <c r="G42" s="32"/>
      <c r="H42" s="16"/>
      <c r="I42" s="11">
        <v>0</v>
      </c>
      <c r="J42" s="43">
        <v>0</v>
      </c>
      <c r="K42" s="35"/>
      <c r="L42" s="16"/>
      <c r="M42" s="16"/>
      <c r="N42" s="16"/>
      <c r="O42" s="16">
        <f t="shared" si="3"/>
        <v>0</v>
      </c>
      <c r="P42" s="17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59" t="s">
        <v>82</v>
      </c>
      <c r="B43" s="10" t="s">
        <v>40</v>
      </c>
      <c r="C43" s="11"/>
      <c r="D43" s="11"/>
      <c r="E43" s="11">
        <v>0</v>
      </c>
      <c r="F43" s="11">
        <v>0</v>
      </c>
      <c r="G43" s="32"/>
      <c r="H43" s="16"/>
      <c r="I43" s="11">
        <v>0</v>
      </c>
      <c r="J43" s="43">
        <v>0</v>
      </c>
      <c r="K43" s="35"/>
      <c r="L43" s="16"/>
      <c r="M43" s="16"/>
      <c r="N43" s="16"/>
      <c r="O43" s="16">
        <f t="shared" si="3"/>
        <v>0</v>
      </c>
      <c r="P43" s="17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59" t="s">
        <v>83</v>
      </c>
      <c r="B44" s="10" t="s">
        <v>41</v>
      </c>
      <c r="C44" s="11"/>
      <c r="D44" s="11"/>
      <c r="E44" s="11">
        <v>0</v>
      </c>
      <c r="F44" s="11">
        <v>0</v>
      </c>
      <c r="G44" s="32"/>
      <c r="H44" s="16"/>
      <c r="I44" s="11">
        <v>0</v>
      </c>
      <c r="J44" s="43">
        <v>0</v>
      </c>
      <c r="K44" s="35"/>
      <c r="L44" s="16"/>
      <c r="M44" s="16"/>
      <c r="N44" s="16"/>
      <c r="O44" s="16">
        <f t="shared" si="3"/>
        <v>0</v>
      </c>
      <c r="P44" s="17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60" t="s">
        <v>84</v>
      </c>
      <c r="B45" s="12" t="s">
        <v>42</v>
      </c>
      <c r="C45" s="30">
        <f>C6+C12+C23+C29+C35+C40</f>
        <v>28206</v>
      </c>
      <c r="D45" s="30">
        <f>D20</f>
        <v>28</v>
      </c>
      <c r="E45" s="28">
        <v>20922</v>
      </c>
      <c r="F45" s="28">
        <v>0</v>
      </c>
      <c r="G45" s="28">
        <f t="shared" ref="G45" si="22">SUM(G4,G39:G44)</f>
        <v>11138</v>
      </c>
      <c r="H45" s="20"/>
      <c r="I45" s="46">
        <f>SUM(I4,I40)</f>
        <v>5428</v>
      </c>
      <c r="J45" s="45">
        <f t="shared" ref="J45" si="23">J4+SUM(J39:J44)</f>
        <v>0</v>
      </c>
      <c r="K45" s="36">
        <f>K4+K40</f>
        <v>2596.8469999999998</v>
      </c>
      <c r="L45" s="20"/>
      <c r="M45" s="20"/>
      <c r="N45" s="20"/>
      <c r="O45" s="20">
        <f t="shared" si="3"/>
        <v>68290.846999999994</v>
      </c>
      <c r="P45" s="21">
        <f t="shared" si="4"/>
        <v>28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Normal="100" workbookViewId="0">
      <pane xSplit="2" ySplit="3" topLeftCell="J4" activePane="bottomRight" state="frozen"/>
      <selection pane="topRight" activeCell="C1" sqref="C1"/>
      <selection pane="bottomLeft" activeCell="A4" sqref="A4"/>
      <selection pane="bottomRight" activeCell="O2" sqref="O2:P2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5" t="s">
        <v>99</v>
      </c>
    </row>
    <row r="2" spans="1:46" s="7" customFormat="1" ht="15" customHeight="1" x14ac:dyDescent="0.25">
      <c r="A2" s="8"/>
      <c r="B2" s="9"/>
      <c r="C2" s="54" t="s">
        <v>85</v>
      </c>
      <c r="D2" s="55"/>
      <c r="E2" s="54" t="s">
        <v>86</v>
      </c>
      <c r="F2" s="55"/>
      <c r="G2" s="54" t="s">
        <v>87</v>
      </c>
      <c r="H2" s="55"/>
      <c r="I2" s="54" t="s">
        <v>88</v>
      </c>
      <c r="J2" s="55"/>
      <c r="K2" s="54" t="s">
        <v>89</v>
      </c>
      <c r="L2" s="55"/>
      <c r="M2" s="54" t="s">
        <v>102</v>
      </c>
      <c r="N2" s="61"/>
      <c r="O2" s="52" t="s">
        <v>90</v>
      </c>
      <c r="P2" s="53"/>
    </row>
    <row r="3" spans="1:46" s="7" customFormat="1" x14ac:dyDescent="0.25">
      <c r="A3" s="22"/>
      <c r="B3" s="23"/>
      <c r="C3" s="23" t="s">
        <v>91</v>
      </c>
      <c r="D3" s="23" t="s">
        <v>92</v>
      </c>
      <c r="E3" s="23" t="s">
        <v>91</v>
      </c>
      <c r="F3" s="23" t="s">
        <v>92</v>
      </c>
      <c r="G3" s="23" t="s">
        <v>91</v>
      </c>
      <c r="H3" s="23" t="s">
        <v>92</v>
      </c>
      <c r="I3" s="23" t="s">
        <v>91</v>
      </c>
      <c r="J3" s="23" t="s">
        <v>92</v>
      </c>
      <c r="K3" s="23" t="s">
        <v>91</v>
      </c>
      <c r="L3" s="23" t="s">
        <v>92</v>
      </c>
      <c r="M3" s="23" t="s">
        <v>91</v>
      </c>
      <c r="N3" s="24" t="s">
        <v>92</v>
      </c>
      <c r="O3" s="23" t="s">
        <v>91</v>
      </c>
      <c r="P3" s="24" t="s">
        <v>92</v>
      </c>
    </row>
    <row r="4" spans="1:46" s="1" customFormat="1" x14ac:dyDescent="0.2">
      <c r="A4" s="56" t="s">
        <v>59</v>
      </c>
      <c r="B4" s="10" t="s">
        <v>1</v>
      </c>
      <c r="C4" s="28">
        <f t="shared" ref="C4:D4" si="0">C5+C22</f>
        <v>26659</v>
      </c>
      <c r="D4" s="28">
        <f t="shared" si="0"/>
        <v>22</v>
      </c>
      <c r="E4" s="28">
        <v>18689</v>
      </c>
      <c r="F4" s="28">
        <v>0</v>
      </c>
      <c r="G4" s="28">
        <f t="shared" ref="G4:H4" si="1">G5+G22</f>
        <v>10395</v>
      </c>
      <c r="H4" s="28">
        <f t="shared" si="1"/>
        <v>16</v>
      </c>
      <c r="I4" s="38">
        <f>SUM(I5,I22,I29)</f>
        <v>2680</v>
      </c>
      <c r="J4" s="42">
        <v>0</v>
      </c>
      <c r="K4" s="33">
        <f>K5+K22</f>
        <v>4790.2910000000002</v>
      </c>
      <c r="L4" s="16"/>
      <c r="M4" s="16"/>
      <c r="N4" s="16"/>
      <c r="O4" s="16">
        <f>C4+E4+G4+I4+K4+M4</f>
        <v>63213.290999999997</v>
      </c>
      <c r="P4" s="17">
        <f>D4+F4+H4+J4+L4+N4</f>
        <v>38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56" t="s">
        <v>60</v>
      </c>
      <c r="B5" s="10" t="s">
        <v>2</v>
      </c>
      <c r="C5" s="28">
        <f>C6+C12</f>
        <v>22248</v>
      </c>
      <c r="D5" s="28">
        <f>D6+D12+D18</f>
        <v>22</v>
      </c>
      <c r="E5" s="28">
        <v>18689</v>
      </c>
      <c r="F5" s="28">
        <v>0</v>
      </c>
      <c r="G5" s="28">
        <f t="shared" ref="G5:H5" si="2">SUM(G6,G18,G12)</f>
        <v>8904</v>
      </c>
      <c r="H5" s="28">
        <f t="shared" si="2"/>
        <v>0</v>
      </c>
      <c r="I5" s="38">
        <f>SUM(I12,I6)</f>
        <v>1944</v>
      </c>
      <c r="J5" s="42">
        <v>0</v>
      </c>
      <c r="K5" s="33">
        <f>K6+K12</f>
        <v>4790.2910000000002</v>
      </c>
      <c r="L5" s="16"/>
      <c r="M5" s="16"/>
      <c r="N5" s="16"/>
      <c r="O5" s="16">
        <f t="shared" ref="O5:O45" si="3">C5+E5+G5+I5+K5+M5</f>
        <v>56575.290999999997</v>
      </c>
      <c r="P5" s="17">
        <f t="shared" ref="P5:P45" si="4">D5+F5+H5+J5+L5+N5</f>
        <v>22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57" t="s">
        <v>61</v>
      </c>
      <c r="B6" s="13" t="s">
        <v>3</v>
      </c>
      <c r="C6" s="28">
        <f>SUM(C7:C11)</f>
        <v>21578</v>
      </c>
      <c r="D6" s="28"/>
      <c r="E6" s="28">
        <v>18116</v>
      </c>
      <c r="F6" s="28">
        <v>0</v>
      </c>
      <c r="G6" s="28">
        <f t="shared" ref="G6:H6" si="5">SUM(G7:G11)</f>
        <v>8884</v>
      </c>
      <c r="H6" s="28">
        <f t="shared" si="5"/>
        <v>0</v>
      </c>
      <c r="I6" s="38">
        <f>SUM(I7:I11)</f>
        <v>1913</v>
      </c>
      <c r="J6" s="42">
        <v>0</v>
      </c>
      <c r="K6" s="35">
        <f>K7</f>
        <v>4778.4459999999999</v>
      </c>
      <c r="L6" s="18"/>
      <c r="M6" s="18"/>
      <c r="N6" s="18"/>
      <c r="O6" s="16">
        <f t="shared" si="3"/>
        <v>55269.445999999996</v>
      </c>
      <c r="P6" s="17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57" t="s">
        <v>62</v>
      </c>
      <c r="B7" s="13" t="s">
        <v>4</v>
      </c>
      <c r="C7" s="11">
        <v>18411</v>
      </c>
      <c r="D7" s="11"/>
      <c r="E7" s="11">
        <v>14559</v>
      </c>
      <c r="F7" s="11">
        <v>0</v>
      </c>
      <c r="G7" s="11">
        <v>8884</v>
      </c>
      <c r="H7" s="11"/>
      <c r="I7" s="11">
        <v>1609</v>
      </c>
      <c r="J7" s="43">
        <v>0</v>
      </c>
      <c r="K7" s="35">
        <v>4778.4459999999999</v>
      </c>
      <c r="L7" s="18"/>
      <c r="M7" s="18"/>
      <c r="N7" s="18"/>
      <c r="O7" s="16">
        <f t="shared" si="3"/>
        <v>48241.445999999996</v>
      </c>
      <c r="P7" s="17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57" t="s">
        <v>63</v>
      </c>
      <c r="B8" s="13" t="s">
        <v>5</v>
      </c>
      <c r="C8" s="37"/>
      <c r="D8" s="11"/>
      <c r="E8" s="11">
        <v>0</v>
      </c>
      <c r="F8" s="11">
        <v>0</v>
      </c>
      <c r="G8" s="32"/>
      <c r="H8" s="11"/>
      <c r="I8" s="11">
        <v>0</v>
      </c>
      <c r="J8" s="43">
        <v>0</v>
      </c>
      <c r="K8" s="35"/>
      <c r="L8" s="18"/>
      <c r="M8" s="18"/>
      <c r="N8" s="18"/>
      <c r="O8" s="16">
        <f t="shared" si="3"/>
        <v>0</v>
      </c>
      <c r="P8" s="17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57" t="s">
        <v>64</v>
      </c>
      <c r="B9" s="13" t="s">
        <v>6</v>
      </c>
      <c r="C9" s="11">
        <v>3119</v>
      </c>
      <c r="D9" s="11"/>
      <c r="E9" s="11">
        <v>561</v>
      </c>
      <c r="F9" s="11">
        <v>0</v>
      </c>
      <c r="G9" s="11"/>
      <c r="H9" s="11"/>
      <c r="I9" s="11">
        <v>102</v>
      </c>
      <c r="J9" s="43">
        <v>0</v>
      </c>
      <c r="K9" s="35"/>
      <c r="L9" s="18"/>
      <c r="M9" s="18"/>
      <c r="N9" s="18"/>
      <c r="O9" s="16">
        <f t="shared" si="3"/>
        <v>3782</v>
      </c>
      <c r="P9" s="17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57" t="s">
        <v>65</v>
      </c>
      <c r="B10" s="13" t="s">
        <v>7</v>
      </c>
      <c r="C10" s="37"/>
      <c r="D10" s="11"/>
      <c r="E10" s="11">
        <v>2996</v>
      </c>
      <c r="F10" s="11">
        <v>0</v>
      </c>
      <c r="G10" s="32"/>
      <c r="H10" s="11"/>
      <c r="I10" s="11">
        <v>202</v>
      </c>
      <c r="J10" s="43">
        <v>0</v>
      </c>
      <c r="K10" s="35"/>
      <c r="L10" s="18"/>
      <c r="M10" s="18"/>
      <c r="N10" s="18"/>
      <c r="O10" s="16">
        <f t="shared" si="3"/>
        <v>3198</v>
      </c>
      <c r="P10" s="17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57" t="s">
        <v>66</v>
      </c>
      <c r="B11" s="13" t="s">
        <v>8</v>
      </c>
      <c r="C11" s="37">
        <v>48</v>
      </c>
      <c r="D11" s="11"/>
      <c r="E11" s="11">
        <v>0</v>
      </c>
      <c r="F11" s="11">
        <v>0</v>
      </c>
      <c r="G11" s="32"/>
      <c r="H11" s="11"/>
      <c r="I11" s="11">
        <v>0</v>
      </c>
      <c r="J11" s="43">
        <v>0</v>
      </c>
      <c r="K11" s="35"/>
      <c r="L11" s="18"/>
      <c r="M11" s="18"/>
      <c r="N11" s="18"/>
      <c r="O11" s="16">
        <f t="shared" si="3"/>
        <v>48</v>
      </c>
      <c r="P11" s="17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57" t="s">
        <v>67</v>
      </c>
      <c r="B12" s="13" t="s">
        <v>9</v>
      </c>
      <c r="C12" s="29">
        <f>C13+C14+C15+C16+C17</f>
        <v>670</v>
      </c>
      <c r="D12" s="28"/>
      <c r="E12" s="28">
        <v>573</v>
      </c>
      <c r="F12" s="28">
        <v>0</v>
      </c>
      <c r="G12" s="31">
        <f t="shared" ref="G12:H12" si="6">SUM(G13:G17)</f>
        <v>20</v>
      </c>
      <c r="H12" s="31">
        <f t="shared" si="6"/>
        <v>0</v>
      </c>
      <c r="I12" s="40">
        <f>SUM(I13:I16)</f>
        <v>31</v>
      </c>
      <c r="J12" s="42">
        <f>SUM(J13:J15)</f>
        <v>0</v>
      </c>
      <c r="K12" s="33">
        <f>SUM(K13:K17)</f>
        <v>11.845000000000001</v>
      </c>
      <c r="L12" s="18"/>
      <c r="M12" s="18"/>
      <c r="N12" s="18"/>
      <c r="O12" s="16">
        <f t="shared" si="3"/>
        <v>1305.845</v>
      </c>
      <c r="P12" s="17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57" t="s">
        <v>68</v>
      </c>
      <c r="B13" s="13" t="s">
        <v>10</v>
      </c>
      <c r="C13" s="37"/>
      <c r="D13" s="11"/>
      <c r="E13" s="11">
        <v>0</v>
      </c>
      <c r="F13" s="11">
        <v>0</v>
      </c>
      <c r="G13" s="32"/>
      <c r="H13" s="11"/>
      <c r="I13" s="11"/>
      <c r="J13" s="43">
        <v>0</v>
      </c>
      <c r="K13" s="35"/>
      <c r="L13" s="18"/>
      <c r="M13" s="18"/>
      <c r="N13" s="18"/>
      <c r="O13" s="16">
        <f t="shared" si="3"/>
        <v>0</v>
      </c>
      <c r="P13" s="17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57" t="s">
        <v>69</v>
      </c>
      <c r="B14" s="13" t="s">
        <v>11</v>
      </c>
      <c r="C14" s="11">
        <v>340</v>
      </c>
      <c r="D14" s="11"/>
      <c r="E14" s="11">
        <v>573</v>
      </c>
      <c r="F14" s="11">
        <v>0</v>
      </c>
      <c r="G14" s="11"/>
      <c r="H14" s="11"/>
      <c r="I14" s="11">
        <v>31</v>
      </c>
      <c r="J14" s="43">
        <v>0</v>
      </c>
      <c r="K14" s="35">
        <v>11.845000000000001</v>
      </c>
      <c r="L14" s="18"/>
      <c r="M14" s="18"/>
      <c r="N14" s="18"/>
      <c r="O14" s="16">
        <f t="shared" si="3"/>
        <v>955.84500000000003</v>
      </c>
      <c r="P14" s="17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57" t="s">
        <v>70</v>
      </c>
      <c r="B15" s="13" t="s">
        <v>12</v>
      </c>
      <c r="C15" s="37"/>
      <c r="D15" s="11"/>
      <c r="E15" s="11">
        <v>0</v>
      </c>
      <c r="F15" s="11">
        <v>0</v>
      </c>
      <c r="G15" s="32"/>
      <c r="H15" s="11"/>
      <c r="I15" s="11">
        <v>0</v>
      </c>
      <c r="J15" s="43">
        <v>0</v>
      </c>
      <c r="K15" s="35"/>
      <c r="L15" s="18"/>
      <c r="M15" s="18"/>
      <c r="N15" s="18"/>
      <c r="O15" s="16">
        <f t="shared" si="3"/>
        <v>0</v>
      </c>
      <c r="P15" s="17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57" t="s">
        <v>71</v>
      </c>
      <c r="B16" s="13" t="s">
        <v>13</v>
      </c>
      <c r="C16" s="37"/>
      <c r="D16" s="11"/>
      <c r="E16" s="11">
        <v>0</v>
      </c>
      <c r="F16" s="11">
        <v>0</v>
      </c>
      <c r="G16" s="32"/>
      <c r="H16" s="11"/>
      <c r="I16" s="11">
        <v>0</v>
      </c>
      <c r="J16" s="43">
        <v>0</v>
      </c>
      <c r="K16" s="35"/>
      <c r="L16" s="18"/>
      <c r="M16" s="18"/>
      <c r="N16" s="18"/>
      <c r="O16" s="16">
        <f t="shared" si="3"/>
        <v>0</v>
      </c>
      <c r="P16" s="17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57" t="s">
        <v>72</v>
      </c>
      <c r="B17" s="13" t="s">
        <v>14</v>
      </c>
      <c r="C17" s="11">
        <v>330</v>
      </c>
      <c r="D17" s="11"/>
      <c r="E17" s="11">
        <v>0</v>
      </c>
      <c r="F17" s="11">
        <v>0</v>
      </c>
      <c r="G17" s="11">
        <v>20</v>
      </c>
      <c r="H17" s="11"/>
      <c r="I17" s="11"/>
      <c r="J17" s="43">
        <v>0</v>
      </c>
      <c r="K17" s="35"/>
      <c r="L17" s="18"/>
      <c r="M17" s="18"/>
      <c r="N17" s="18"/>
      <c r="O17" s="16">
        <f t="shared" si="3"/>
        <v>350</v>
      </c>
      <c r="P17" s="17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57" t="s">
        <v>73</v>
      </c>
      <c r="B18" s="13" t="s">
        <v>15</v>
      </c>
      <c r="C18" s="29"/>
      <c r="D18" s="28">
        <f>D20</f>
        <v>22</v>
      </c>
      <c r="E18" s="28">
        <v>0</v>
      </c>
      <c r="F18" s="28">
        <v>0</v>
      </c>
      <c r="G18" s="28">
        <f t="shared" ref="G18:H18" si="7">SUM(G19:G21)</f>
        <v>0</v>
      </c>
      <c r="H18" s="28">
        <f t="shared" si="7"/>
        <v>0</v>
      </c>
      <c r="I18" s="28">
        <v>0</v>
      </c>
      <c r="J18" s="42">
        <f>SUM(J19:J21)</f>
        <v>0</v>
      </c>
      <c r="K18" s="33"/>
      <c r="L18" s="18"/>
      <c r="M18" s="18"/>
      <c r="N18" s="18"/>
      <c r="O18" s="16">
        <f t="shared" si="3"/>
        <v>0</v>
      </c>
      <c r="P18" s="17">
        <f t="shared" si="4"/>
        <v>22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57" t="s">
        <v>74</v>
      </c>
      <c r="B19" s="13" t="s">
        <v>16</v>
      </c>
      <c r="C19" s="37"/>
      <c r="D19" s="11"/>
      <c r="E19" s="11">
        <v>0</v>
      </c>
      <c r="F19" s="11">
        <v>0</v>
      </c>
      <c r="G19" s="32"/>
      <c r="H19" s="11"/>
      <c r="I19" s="11">
        <v>0</v>
      </c>
      <c r="J19" s="43">
        <f>0</f>
        <v>0</v>
      </c>
      <c r="K19" s="35"/>
      <c r="L19" s="18"/>
      <c r="M19" s="18"/>
      <c r="N19" s="18"/>
      <c r="O19" s="16">
        <f t="shared" si="3"/>
        <v>0</v>
      </c>
      <c r="P19" s="17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57" t="s">
        <v>75</v>
      </c>
      <c r="B20" s="13" t="s">
        <v>17</v>
      </c>
      <c r="C20" s="37"/>
      <c r="D20" s="11">
        <v>22</v>
      </c>
      <c r="E20" s="11">
        <v>0</v>
      </c>
      <c r="F20" s="11">
        <v>0</v>
      </c>
      <c r="G20" s="32"/>
      <c r="H20" s="11"/>
      <c r="I20" s="11">
        <v>0</v>
      </c>
      <c r="J20" s="43">
        <f>0</f>
        <v>0</v>
      </c>
      <c r="K20" s="35"/>
      <c r="L20" s="18"/>
      <c r="M20" s="18"/>
      <c r="N20" s="18"/>
      <c r="O20" s="16">
        <f t="shared" si="3"/>
        <v>0</v>
      </c>
      <c r="P20" s="17">
        <f t="shared" si="4"/>
        <v>22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58" t="s">
        <v>76</v>
      </c>
      <c r="B21" s="13" t="s">
        <v>18</v>
      </c>
      <c r="C21" s="37"/>
      <c r="D21" s="11"/>
      <c r="E21" s="11">
        <v>0</v>
      </c>
      <c r="F21" s="11">
        <v>0</v>
      </c>
      <c r="G21" s="32"/>
      <c r="H21" s="11"/>
      <c r="I21" s="11">
        <v>0</v>
      </c>
      <c r="J21" s="43">
        <f>0</f>
        <v>0</v>
      </c>
      <c r="K21" s="35"/>
      <c r="L21" s="18"/>
      <c r="M21" s="18"/>
      <c r="N21" s="18"/>
      <c r="O21" s="16">
        <f t="shared" si="3"/>
        <v>0</v>
      </c>
      <c r="P21" s="17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59" t="s">
        <v>60</v>
      </c>
      <c r="B22" s="10" t="s">
        <v>19</v>
      </c>
      <c r="C22" s="49">
        <f>C23+C29</f>
        <v>4411</v>
      </c>
      <c r="D22" s="29"/>
      <c r="E22" s="28">
        <v>0</v>
      </c>
      <c r="F22" s="28">
        <v>0</v>
      </c>
      <c r="G22" s="28">
        <f t="shared" ref="G22:H22" si="8">SUM(G23,G29,G35)</f>
        <v>1491</v>
      </c>
      <c r="H22" s="28">
        <f t="shared" si="8"/>
        <v>16</v>
      </c>
      <c r="I22" s="29">
        <f>SUM(I23,I35)</f>
        <v>407</v>
      </c>
      <c r="J22" s="44">
        <f t="shared" ref="J22" si="9">J23+J35</f>
        <v>0</v>
      </c>
      <c r="K22" s="33">
        <f>K23+K29</f>
        <v>0</v>
      </c>
      <c r="L22" s="16"/>
      <c r="M22" s="16"/>
      <c r="N22" s="16"/>
      <c r="O22" s="16">
        <f t="shared" si="3"/>
        <v>6309</v>
      </c>
      <c r="P22" s="17">
        <f t="shared" si="4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57" t="s">
        <v>62</v>
      </c>
      <c r="B23" s="13" t="s">
        <v>20</v>
      </c>
      <c r="C23" s="29">
        <f>SUM(C24:C28)</f>
        <v>4329</v>
      </c>
      <c r="D23" s="28"/>
      <c r="E23" s="28">
        <v>0</v>
      </c>
      <c r="F23" s="28">
        <v>0</v>
      </c>
      <c r="G23" s="28">
        <f t="shared" ref="G23:J23" si="10">SUM(G24:G28)</f>
        <v>1491</v>
      </c>
      <c r="H23" s="28">
        <f t="shared" si="10"/>
        <v>0</v>
      </c>
      <c r="I23" s="29">
        <f t="shared" si="10"/>
        <v>407</v>
      </c>
      <c r="J23" s="42">
        <f t="shared" si="10"/>
        <v>0</v>
      </c>
      <c r="K23" s="33">
        <f>K25</f>
        <v>0</v>
      </c>
      <c r="L23" s="18"/>
      <c r="M23" s="18"/>
      <c r="N23" s="18"/>
      <c r="O23" s="16">
        <f t="shared" si="3"/>
        <v>6227</v>
      </c>
      <c r="P23" s="17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57" t="s">
        <v>63</v>
      </c>
      <c r="B24" s="13" t="s">
        <v>21</v>
      </c>
      <c r="C24" s="37"/>
      <c r="D24" s="11"/>
      <c r="E24" s="11">
        <v>0</v>
      </c>
      <c r="F24" s="11">
        <v>0</v>
      </c>
      <c r="G24" s="32"/>
      <c r="H24" s="11"/>
      <c r="I24" s="11">
        <v>0</v>
      </c>
      <c r="J24" s="43">
        <v>0</v>
      </c>
      <c r="K24" s="35"/>
      <c r="L24" s="18"/>
      <c r="M24" s="18"/>
      <c r="N24" s="18"/>
      <c r="O24" s="16">
        <f t="shared" si="3"/>
        <v>0</v>
      </c>
      <c r="P24" s="17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57" t="s">
        <v>64</v>
      </c>
      <c r="B25" s="13" t="s">
        <v>22</v>
      </c>
      <c r="C25" s="11">
        <v>4329</v>
      </c>
      <c r="D25" s="11"/>
      <c r="E25" s="11">
        <v>0</v>
      </c>
      <c r="F25" s="11">
        <v>0</v>
      </c>
      <c r="G25" s="11">
        <v>1491</v>
      </c>
      <c r="H25" s="11"/>
      <c r="I25" s="11">
        <v>407</v>
      </c>
      <c r="J25" s="43">
        <v>0</v>
      </c>
      <c r="K25" s="35"/>
      <c r="L25" s="18"/>
      <c r="M25" s="18"/>
      <c r="N25" s="18"/>
      <c r="O25" s="16">
        <f t="shared" si="3"/>
        <v>6227</v>
      </c>
      <c r="P25" s="17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57" t="s">
        <v>65</v>
      </c>
      <c r="B26" s="13" t="s">
        <v>23</v>
      </c>
      <c r="C26" s="37"/>
      <c r="D26" s="11"/>
      <c r="E26" s="11">
        <v>0</v>
      </c>
      <c r="F26" s="11">
        <v>0</v>
      </c>
      <c r="G26" s="32"/>
      <c r="H26" s="11"/>
      <c r="I26" s="11">
        <v>0</v>
      </c>
      <c r="J26" s="43">
        <v>0</v>
      </c>
      <c r="K26" s="35"/>
      <c r="L26" s="18"/>
      <c r="M26" s="18"/>
      <c r="N26" s="18"/>
      <c r="O26" s="16">
        <f t="shared" si="3"/>
        <v>0</v>
      </c>
      <c r="P26" s="17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57" t="s">
        <v>66</v>
      </c>
      <c r="B27" s="13" t="s">
        <v>24</v>
      </c>
      <c r="C27" s="37"/>
      <c r="D27" s="11"/>
      <c r="E27" s="11">
        <v>0</v>
      </c>
      <c r="F27" s="11">
        <v>0</v>
      </c>
      <c r="G27" s="32"/>
      <c r="H27" s="11"/>
      <c r="I27" s="11">
        <v>0</v>
      </c>
      <c r="J27" s="43">
        <v>0</v>
      </c>
      <c r="K27" s="35"/>
      <c r="L27" s="18"/>
      <c r="M27" s="18"/>
      <c r="N27" s="18"/>
      <c r="O27" s="16">
        <f t="shared" si="3"/>
        <v>0</v>
      </c>
      <c r="P27" s="17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57" t="s">
        <v>67</v>
      </c>
      <c r="B28" s="13" t="s">
        <v>25</v>
      </c>
      <c r="C28" s="37"/>
      <c r="D28" s="11"/>
      <c r="E28" s="11">
        <v>0</v>
      </c>
      <c r="F28" s="11">
        <v>0</v>
      </c>
      <c r="G28" s="32"/>
      <c r="H28" s="11"/>
      <c r="I28" s="11">
        <v>0</v>
      </c>
      <c r="J28" s="43">
        <v>0</v>
      </c>
      <c r="K28" s="35"/>
      <c r="L28" s="18"/>
      <c r="M28" s="18"/>
      <c r="N28" s="18"/>
      <c r="O28" s="16">
        <f t="shared" si="3"/>
        <v>0</v>
      </c>
      <c r="P28" s="17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57" t="s">
        <v>68</v>
      </c>
      <c r="B29" s="13" t="s">
        <v>26</v>
      </c>
      <c r="C29" s="29">
        <f>SUM(C30:C34)</f>
        <v>82</v>
      </c>
      <c r="D29" s="28"/>
      <c r="E29" s="28">
        <v>0</v>
      </c>
      <c r="F29" s="28">
        <v>0</v>
      </c>
      <c r="G29" s="28">
        <f t="shared" ref="G29:H29" si="11">SUM(G30:G34)</f>
        <v>0</v>
      </c>
      <c r="H29" s="28">
        <f t="shared" si="11"/>
        <v>0</v>
      </c>
      <c r="I29" s="29">
        <f>SUM(I30:I34)</f>
        <v>329</v>
      </c>
      <c r="J29" s="42">
        <f>SUM(J30:J32)</f>
        <v>0</v>
      </c>
      <c r="K29" s="33">
        <v>0</v>
      </c>
      <c r="L29" s="18"/>
      <c r="M29" s="18"/>
      <c r="N29" s="18"/>
      <c r="O29" s="16">
        <f t="shared" si="3"/>
        <v>411</v>
      </c>
      <c r="P29" s="17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57" t="s">
        <v>69</v>
      </c>
      <c r="B30" s="13" t="s">
        <v>27</v>
      </c>
      <c r="C30" s="37"/>
      <c r="D30" s="11"/>
      <c r="E30" s="11">
        <v>0</v>
      </c>
      <c r="F30" s="11">
        <v>0</v>
      </c>
      <c r="G30" s="32"/>
      <c r="H30" s="11"/>
      <c r="I30" s="11">
        <v>0</v>
      </c>
      <c r="J30" s="43">
        <v>0</v>
      </c>
      <c r="K30" s="35">
        <v>0</v>
      </c>
      <c r="L30" s="18"/>
      <c r="M30" s="18"/>
      <c r="N30" s="18"/>
      <c r="O30" s="16">
        <f t="shared" si="3"/>
        <v>0</v>
      </c>
      <c r="P30" s="17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57" t="s">
        <v>70</v>
      </c>
      <c r="B31" s="13" t="s">
        <v>28</v>
      </c>
      <c r="C31" s="37">
        <v>82</v>
      </c>
      <c r="D31" s="11"/>
      <c r="E31" s="11">
        <v>0</v>
      </c>
      <c r="F31" s="11">
        <v>0</v>
      </c>
      <c r="G31" s="32"/>
      <c r="H31" s="11"/>
      <c r="I31" s="11">
        <v>329</v>
      </c>
      <c r="J31" s="43">
        <v>0</v>
      </c>
      <c r="K31" s="35">
        <v>0</v>
      </c>
      <c r="L31" s="18"/>
      <c r="M31" s="18"/>
      <c r="N31" s="18"/>
      <c r="O31" s="16">
        <f t="shared" si="3"/>
        <v>411</v>
      </c>
      <c r="P31" s="17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57" t="s">
        <v>71</v>
      </c>
      <c r="B32" s="13" t="s">
        <v>29</v>
      </c>
      <c r="C32" s="37"/>
      <c r="D32" s="11"/>
      <c r="E32" s="11">
        <v>0</v>
      </c>
      <c r="F32" s="11">
        <v>0</v>
      </c>
      <c r="G32" s="32"/>
      <c r="H32" s="11"/>
      <c r="I32" s="11">
        <v>0</v>
      </c>
      <c r="J32" s="43">
        <v>0</v>
      </c>
      <c r="K32" s="35"/>
      <c r="L32" s="18"/>
      <c r="M32" s="18"/>
      <c r="N32" s="18"/>
      <c r="O32" s="16">
        <f t="shared" si="3"/>
        <v>0</v>
      </c>
      <c r="P32" s="17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57" t="s">
        <v>72</v>
      </c>
      <c r="B33" s="13" t="s">
        <v>30</v>
      </c>
      <c r="C33" s="37"/>
      <c r="D33" s="11"/>
      <c r="E33" s="11">
        <v>0</v>
      </c>
      <c r="F33" s="11">
        <v>0</v>
      </c>
      <c r="G33" s="32"/>
      <c r="H33" s="11"/>
      <c r="I33" s="11">
        <v>0</v>
      </c>
      <c r="J33" s="43">
        <v>0</v>
      </c>
      <c r="K33" s="35"/>
      <c r="L33" s="18"/>
      <c r="M33" s="18"/>
      <c r="N33" s="18"/>
      <c r="O33" s="16">
        <f t="shared" si="3"/>
        <v>0</v>
      </c>
      <c r="P33" s="17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57" t="s">
        <v>73</v>
      </c>
      <c r="B34" s="13" t="s">
        <v>31</v>
      </c>
      <c r="C34" s="37"/>
      <c r="D34" s="11"/>
      <c r="E34" s="11">
        <v>0</v>
      </c>
      <c r="F34" s="11">
        <v>0</v>
      </c>
      <c r="G34" s="32"/>
      <c r="H34" s="11"/>
      <c r="I34" s="11">
        <v>0</v>
      </c>
      <c r="J34" s="43">
        <v>0</v>
      </c>
      <c r="K34" s="35">
        <v>0</v>
      </c>
      <c r="L34" s="18"/>
      <c r="M34" s="18"/>
      <c r="N34" s="18"/>
      <c r="O34" s="16">
        <f t="shared" si="3"/>
        <v>0</v>
      </c>
      <c r="P34" s="17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57" t="s">
        <v>74</v>
      </c>
      <c r="B35" s="13" t="s">
        <v>32</v>
      </c>
      <c r="C35" s="29"/>
      <c r="D35" s="28"/>
      <c r="E35" s="28">
        <v>0</v>
      </c>
      <c r="F35" s="28">
        <v>0</v>
      </c>
      <c r="G35" s="28">
        <f t="shared" ref="G35:H35" si="12">SUM(G36:G38)</f>
        <v>0</v>
      </c>
      <c r="H35" s="28">
        <f t="shared" si="12"/>
        <v>16</v>
      </c>
      <c r="I35" s="28">
        <v>0</v>
      </c>
      <c r="J35" s="42">
        <f>SUM(J36:J38)</f>
        <v>0</v>
      </c>
      <c r="K35" s="33"/>
      <c r="L35" s="18"/>
      <c r="M35" s="18"/>
      <c r="N35" s="18"/>
      <c r="O35" s="16">
        <f t="shared" si="3"/>
        <v>0</v>
      </c>
      <c r="P35" s="17">
        <f t="shared" si="4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58" t="s">
        <v>77</v>
      </c>
      <c r="B36" s="13" t="s">
        <v>33</v>
      </c>
      <c r="C36" s="37"/>
      <c r="D36" s="11"/>
      <c r="E36" s="11">
        <v>0</v>
      </c>
      <c r="F36" s="11">
        <v>0</v>
      </c>
      <c r="G36" s="32"/>
      <c r="H36" s="11">
        <v>16</v>
      </c>
      <c r="I36" s="11">
        <v>0</v>
      </c>
      <c r="J36" s="43">
        <v>0</v>
      </c>
      <c r="K36" s="35"/>
      <c r="L36" s="18"/>
      <c r="M36" s="18"/>
      <c r="N36" s="18"/>
      <c r="O36" s="16">
        <f t="shared" si="3"/>
        <v>0</v>
      </c>
      <c r="P36" s="17">
        <f t="shared" si="4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57" t="s">
        <v>75</v>
      </c>
      <c r="B37" s="13" t="s">
        <v>34</v>
      </c>
      <c r="C37" s="37"/>
      <c r="E37" s="11">
        <v>0</v>
      </c>
      <c r="F37" s="11">
        <v>0</v>
      </c>
      <c r="G37" s="32"/>
      <c r="H37" s="11"/>
      <c r="I37" s="11">
        <v>0</v>
      </c>
      <c r="J37" s="43">
        <v>0</v>
      </c>
      <c r="K37" s="35"/>
      <c r="L37" s="18"/>
      <c r="M37" s="18"/>
      <c r="N37" s="18"/>
      <c r="O37" s="16">
        <f t="shared" si="3"/>
        <v>0</v>
      </c>
      <c r="P37" s="17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58" t="s">
        <v>76</v>
      </c>
      <c r="B38" s="13" t="s">
        <v>35</v>
      </c>
      <c r="C38" s="37"/>
      <c r="D38" s="11"/>
      <c r="E38" s="11">
        <v>0</v>
      </c>
      <c r="F38" s="11">
        <v>0</v>
      </c>
      <c r="G38" s="32"/>
      <c r="H38" s="11"/>
      <c r="I38" s="11">
        <v>0</v>
      </c>
      <c r="J38" s="43">
        <v>0</v>
      </c>
      <c r="K38" s="35"/>
      <c r="L38" s="18"/>
      <c r="M38" s="18"/>
      <c r="N38" s="18"/>
      <c r="O38" s="16">
        <f t="shared" si="3"/>
        <v>0</v>
      </c>
      <c r="P38" s="17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56" t="s">
        <v>78</v>
      </c>
      <c r="B39" s="10" t="s">
        <v>36</v>
      </c>
      <c r="C39" s="37"/>
      <c r="D39" s="11"/>
      <c r="E39" s="11">
        <v>0</v>
      </c>
      <c r="F39" s="11">
        <v>0</v>
      </c>
      <c r="G39" s="32"/>
      <c r="H39" s="11"/>
      <c r="I39" s="11">
        <v>0</v>
      </c>
      <c r="J39" s="43">
        <v>0</v>
      </c>
      <c r="K39" s="35"/>
      <c r="L39" s="16"/>
      <c r="M39" s="16"/>
      <c r="N39" s="16"/>
      <c r="O39" s="16">
        <f t="shared" si="3"/>
        <v>0</v>
      </c>
      <c r="P39" s="17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59" t="s">
        <v>79</v>
      </c>
      <c r="B40" s="10" t="s">
        <v>37</v>
      </c>
      <c r="C40" s="11">
        <v>2671</v>
      </c>
      <c r="D40" s="11"/>
      <c r="E40" s="28">
        <v>88</v>
      </c>
      <c r="F40" s="28">
        <v>0</v>
      </c>
      <c r="G40" s="11">
        <v>1265</v>
      </c>
      <c r="H40" s="11"/>
      <c r="I40" s="11">
        <v>689</v>
      </c>
      <c r="J40" s="43">
        <v>0</v>
      </c>
      <c r="K40" s="35"/>
      <c r="L40" s="16"/>
      <c r="M40" s="16"/>
      <c r="N40" s="16"/>
      <c r="O40" s="16">
        <f t="shared" si="3"/>
        <v>4713</v>
      </c>
      <c r="P40" s="17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59" t="s">
        <v>80</v>
      </c>
      <c r="B41" s="10" t="s">
        <v>38</v>
      </c>
      <c r="C41" s="37"/>
      <c r="D41" s="11"/>
      <c r="E41" s="11">
        <v>0</v>
      </c>
      <c r="F41" s="11">
        <v>0</v>
      </c>
      <c r="G41" s="32"/>
      <c r="H41" s="11"/>
      <c r="I41" s="11">
        <v>0</v>
      </c>
      <c r="J41" s="43">
        <v>0</v>
      </c>
      <c r="K41" s="35"/>
      <c r="L41" s="16"/>
      <c r="M41" s="16"/>
      <c r="N41" s="16"/>
      <c r="O41" s="16">
        <f t="shared" si="3"/>
        <v>0</v>
      </c>
      <c r="P41" s="17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59" t="s">
        <v>81</v>
      </c>
      <c r="B42" s="10" t="s">
        <v>39</v>
      </c>
      <c r="C42" s="37"/>
      <c r="D42" s="11"/>
      <c r="E42" s="11">
        <v>0</v>
      </c>
      <c r="F42" s="11">
        <v>0</v>
      </c>
      <c r="G42" s="32"/>
      <c r="H42" s="11"/>
      <c r="I42" s="11">
        <v>0</v>
      </c>
      <c r="J42" s="43">
        <v>0</v>
      </c>
      <c r="K42" s="35"/>
      <c r="L42" s="16"/>
      <c r="M42" s="16"/>
      <c r="N42" s="16"/>
      <c r="O42" s="16">
        <f t="shared" si="3"/>
        <v>0</v>
      </c>
      <c r="P42" s="17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59" t="s">
        <v>82</v>
      </c>
      <c r="B43" s="10" t="s">
        <v>40</v>
      </c>
      <c r="C43" s="11"/>
      <c r="D43" s="11"/>
      <c r="E43" s="11">
        <v>0</v>
      </c>
      <c r="F43" s="11">
        <v>0</v>
      </c>
      <c r="G43" s="32"/>
      <c r="H43" s="11"/>
      <c r="I43" s="11">
        <v>0</v>
      </c>
      <c r="J43" s="43">
        <v>0</v>
      </c>
      <c r="K43" s="35"/>
      <c r="L43" s="16"/>
      <c r="M43" s="16"/>
      <c r="N43" s="16"/>
      <c r="O43" s="16">
        <f t="shared" si="3"/>
        <v>0</v>
      </c>
      <c r="P43" s="17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59" t="s">
        <v>83</v>
      </c>
      <c r="B44" s="10" t="s">
        <v>41</v>
      </c>
      <c r="C44" s="11"/>
      <c r="D44" s="11"/>
      <c r="E44" s="11">
        <v>0</v>
      </c>
      <c r="F44" s="11">
        <v>0</v>
      </c>
      <c r="G44" s="32"/>
      <c r="H44" s="11"/>
      <c r="I44" s="11">
        <v>0</v>
      </c>
      <c r="J44" s="43">
        <v>0</v>
      </c>
      <c r="K44" s="35"/>
      <c r="L44" s="16"/>
      <c r="M44" s="16"/>
      <c r="N44" s="16"/>
      <c r="O44" s="16">
        <f t="shared" si="3"/>
        <v>0</v>
      </c>
      <c r="P44" s="17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60" t="s">
        <v>84</v>
      </c>
      <c r="B45" s="12" t="s">
        <v>42</v>
      </c>
      <c r="C45" s="28">
        <f>C6+C12+C23+C29+C40</f>
        <v>29330</v>
      </c>
      <c r="D45" s="28">
        <f>D20</f>
        <v>22</v>
      </c>
      <c r="E45" s="28">
        <v>18777</v>
      </c>
      <c r="F45" s="28">
        <v>0</v>
      </c>
      <c r="G45" s="28">
        <f t="shared" ref="G45:H45" si="13">SUM(G4,G39:G44)</f>
        <v>11660</v>
      </c>
      <c r="H45" s="28">
        <f t="shared" si="13"/>
        <v>16</v>
      </c>
      <c r="I45" s="41">
        <f>SUM(I4,I40)</f>
        <v>3369</v>
      </c>
      <c r="J45" s="45">
        <f t="shared" ref="J45" si="14">J4+SUM(J39:J44)</f>
        <v>0</v>
      </c>
      <c r="K45" s="36">
        <f>K4+K40</f>
        <v>4790.2910000000002</v>
      </c>
      <c r="L45" s="20"/>
      <c r="M45" s="20"/>
      <c r="N45" s="20"/>
      <c r="O45" s="20">
        <f t="shared" si="3"/>
        <v>67926.290999999997</v>
      </c>
      <c r="P45" s="21">
        <f t="shared" si="4"/>
        <v>38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M2" sqref="M2:N2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5" t="s">
        <v>100</v>
      </c>
    </row>
    <row r="2" spans="1:46" s="7" customFormat="1" ht="15" customHeight="1" x14ac:dyDescent="0.25">
      <c r="A2" s="8"/>
      <c r="B2" s="9"/>
      <c r="C2" s="54" t="s">
        <v>85</v>
      </c>
      <c r="D2" s="55"/>
      <c r="E2" s="54" t="s">
        <v>86</v>
      </c>
      <c r="F2" s="55"/>
      <c r="G2" s="54" t="s">
        <v>87</v>
      </c>
      <c r="H2" s="55"/>
      <c r="I2" s="54" t="s">
        <v>88</v>
      </c>
      <c r="J2" s="55"/>
      <c r="K2" s="54" t="s">
        <v>89</v>
      </c>
      <c r="L2" s="55"/>
      <c r="M2" s="54" t="s">
        <v>102</v>
      </c>
      <c r="N2" s="61"/>
      <c r="O2" s="52" t="s">
        <v>90</v>
      </c>
      <c r="P2" s="53"/>
    </row>
    <row r="3" spans="1:46" s="7" customFormat="1" x14ac:dyDescent="0.25">
      <c r="A3" s="22"/>
      <c r="B3" s="23"/>
      <c r="C3" s="23" t="s">
        <v>91</v>
      </c>
      <c r="D3" s="23" t="s">
        <v>92</v>
      </c>
      <c r="E3" s="23" t="s">
        <v>91</v>
      </c>
      <c r="F3" s="23" t="s">
        <v>92</v>
      </c>
      <c r="G3" s="23" t="s">
        <v>91</v>
      </c>
      <c r="H3" s="23" t="s">
        <v>92</v>
      </c>
      <c r="I3" s="23" t="s">
        <v>91</v>
      </c>
      <c r="J3" s="23" t="s">
        <v>92</v>
      </c>
      <c r="K3" s="23" t="s">
        <v>91</v>
      </c>
      <c r="L3" s="23" t="s">
        <v>92</v>
      </c>
      <c r="M3" s="23" t="s">
        <v>91</v>
      </c>
      <c r="N3" s="24" t="s">
        <v>92</v>
      </c>
      <c r="O3" s="23" t="s">
        <v>91</v>
      </c>
      <c r="P3" s="24" t="s">
        <v>92</v>
      </c>
    </row>
    <row r="4" spans="1:46" s="1" customFormat="1" x14ac:dyDescent="0.2">
      <c r="A4" s="56" t="s">
        <v>59</v>
      </c>
      <c r="B4" s="10" t="s">
        <v>1</v>
      </c>
      <c r="C4" s="30">
        <f t="shared" ref="C4" si="0">C5+C22</f>
        <v>208</v>
      </c>
      <c r="D4" s="30">
        <f>D5+D22</f>
        <v>4</v>
      </c>
      <c r="E4" s="28">
        <v>88</v>
      </c>
      <c r="F4" s="28">
        <v>0</v>
      </c>
      <c r="G4" s="28">
        <f t="shared" ref="G4:H4" si="1">G5+G22</f>
        <v>42</v>
      </c>
      <c r="H4" s="28">
        <f t="shared" si="1"/>
        <v>3</v>
      </c>
      <c r="I4" s="38">
        <f>I5+I22+I29</f>
        <v>49</v>
      </c>
      <c r="J4" s="28">
        <v>0</v>
      </c>
      <c r="K4" s="28">
        <f>K5+K22</f>
        <v>17</v>
      </c>
      <c r="L4" s="16"/>
      <c r="M4" s="16"/>
      <c r="N4" s="16"/>
      <c r="O4" s="16">
        <f>C4+E4+G4+I4+K4+M4</f>
        <v>404</v>
      </c>
      <c r="P4" s="17">
        <f>D4+F4+H4+J4+L4+N4</f>
        <v>7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56" t="s">
        <v>60</v>
      </c>
      <c r="B5" s="10" t="s">
        <v>2</v>
      </c>
      <c r="C5" s="30">
        <f>C6+C12+C18</f>
        <v>187</v>
      </c>
      <c r="D5" s="30">
        <f>D6+D12+D18</f>
        <v>4</v>
      </c>
      <c r="E5" s="28">
        <v>87</v>
      </c>
      <c r="F5" s="28">
        <v>0</v>
      </c>
      <c r="G5" s="28">
        <f t="shared" ref="G5:H5" si="2">SUM(G6,G18,G12)</f>
        <v>33</v>
      </c>
      <c r="H5" s="28">
        <f t="shared" si="2"/>
        <v>0</v>
      </c>
      <c r="I5" s="38">
        <f>SUM(I12,I6)</f>
        <v>40</v>
      </c>
      <c r="J5" s="28">
        <v>0</v>
      </c>
      <c r="K5" s="28">
        <f>K6+K12</f>
        <v>13</v>
      </c>
      <c r="L5" s="16"/>
      <c r="M5" s="16"/>
      <c r="N5" s="16"/>
      <c r="O5" s="16">
        <f t="shared" ref="O5:O45" si="3">C5+E5+G5+I5+K5+M5</f>
        <v>360</v>
      </c>
      <c r="P5" s="17">
        <f t="shared" ref="P5:P45" si="4">D5+F5+H5+J5+L5+N5</f>
        <v>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57" t="s">
        <v>61</v>
      </c>
      <c r="B6" s="13" t="s">
        <v>3</v>
      </c>
      <c r="C6" s="30">
        <f t="shared" ref="C6:D6" si="5">SUM(C7:C11)</f>
        <v>164</v>
      </c>
      <c r="D6" s="30">
        <f t="shared" si="5"/>
        <v>0</v>
      </c>
      <c r="E6" s="28">
        <v>76</v>
      </c>
      <c r="F6" s="28">
        <v>0</v>
      </c>
      <c r="G6" s="28">
        <f t="shared" ref="G6:H6" si="6">SUM(G7:G11)</f>
        <v>28</v>
      </c>
      <c r="H6" s="28">
        <f t="shared" si="6"/>
        <v>0</v>
      </c>
      <c r="I6" s="38">
        <f>SUM(I7:I11)</f>
        <v>38</v>
      </c>
      <c r="J6" s="28">
        <v>0</v>
      </c>
      <c r="K6" s="28">
        <f>K7</f>
        <v>12</v>
      </c>
      <c r="L6" s="18"/>
      <c r="M6" s="18"/>
      <c r="N6" s="18"/>
      <c r="O6" s="16">
        <f t="shared" si="3"/>
        <v>318</v>
      </c>
      <c r="P6" s="17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57" t="s">
        <v>62</v>
      </c>
      <c r="B7" s="13" t="s">
        <v>4</v>
      </c>
      <c r="C7" s="37">
        <v>122</v>
      </c>
      <c r="D7" s="37"/>
      <c r="E7" s="11">
        <v>42</v>
      </c>
      <c r="F7" s="11">
        <v>0</v>
      </c>
      <c r="G7" s="11">
        <v>28</v>
      </c>
      <c r="H7" s="11"/>
      <c r="I7" s="11">
        <v>37</v>
      </c>
      <c r="J7" s="11">
        <v>0</v>
      </c>
      <c r="K7" s="37">
        <v>12</v>
      </c>
      <c r="L7" s="18"/>
      <c r="M7" s="18"/>
      <c r="N7" s="18"/>
      <c r="O7" s="16">
        <f t="shared" si="3"/>
        <v>241</v>
      </c>
      <c r="P7" s="17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57" t="s">
        <v>63</v>
      </c>
      <c r="B8" s="13" t="s">
        <v>5</v>
      </c>
      <c r="C8" s="37"/>
      <c r="D8" s="37"/>
      <c r="E8" s="11">
        <v>0</v>
      </c>
      <c r="F8" s="11">
        <v>0</v>
      </c>
      <c r="G8" s="32"/>
      <c r="H8" s="11"/>
      <c r="I8" s="11">
        <v>0</v>
      </c>
      <c r="J8" s="11">
        <v>0</v>
      </c>
      <c r="K8" s="37"/>
      <c r="L8" s="18"/>
      <c r="M8" s="18"/>
      <c r="N8" s="18"/>
      <c r="O8" s="16">
        <f t="shared" si="3"/>
        <v>0</v>
      </c>
      <c r="P8" s="17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57" t="s">
        <v>64</v>
      </c>
      <c r="B9" s="13" t="s">
        <v>6</v>
      </c>
      <c r="C9" s="37">
        <v>37</v>
      </c>
      <c r="D9" s="37"/>
      <c r="E9" s="11">
        <v>8</v>
      </c>
      <c r="F9" s="11">
        <v>0</v>
      </c>
      <c r="G9" s="11"/>
      <c r="H9" s="11"/>
      <c r="I9" s="11">
        <v>1</v>
      </c>
      <c r="J9" s="11">
        <v>0</v>
      </c>
      <c r="K9" s="37"/>
      <c r="L9" s="18"/>
      <c r="M9" s="18"/>
      <c r="N9" s="18"/>
      <c r="O9" s="16">
        <f t="shared" si="3"/>
        <v>46</v>
      </c>
      <c r="P9" s="17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57" t="s">
        <v>65</v>
      </c>
      <c r="B10" s="13" t="s">
        <v>7</v>
      </c>
      <c r="C10" s="37"/>
      <c r="D10" s="37"/>
      <c r="E10" s="11">
        <v>26</v>
      </c>
      <c r="F10" s="11">
        <v>0</v>
      </c>
      <c r="G10" s="11"/>
      <c r="H10" s="11"/>
      <c r="I10" s="11">
        <v>0</v>
      </c>
      <c r="J10" s="11">
        <v>0</v>
      </c>
      <c r="K10" s="11"/>
      <c r="L10" s="18"/>
      <c r="M10" s="18"/>
      <c r="N10" s="18"/>
      <c r="O10" s="16">
        <f t="shared" si="3"/>
        <v>26</v>
      </c>
      <c r="P10" s="17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57" t="s">
        <v>66</v>
      </c>
      <c r="B11" s="13" t="s">
        <v>8</v>
      </c>
      <c r="C11" s="37">
        <v>5</v>
      </c>
      <c r="D11" s="37"/>
      <c r="E11" s="11">
        <v>0</v>
      </c>
      <c r="F11" s="11">
        <v>0</v>
      </c>
      <c r="G11" s="32"/>
      <c r="H11" s="11"/>
      <c r="I11" s="11">
        <v>0</v>
      </c>
      <c r="J11" s="11">
        <v>0</v>
      </c>
      <c r="K11" s="11"/>
      <c r="L11" s="18"/>
      <c r="M11" s="18"/>
      <c r="N11" s="18"/>
      <c r="O11" s="16">
        <f t="shared" si="3"/>
        <v>5</v>
      </c>
      <c r="P11" s="17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57" t="s">
        <v>67</v>
      </c>
      <c r="B12" s="13" t="s">
        <v>9</v>
      </c>
      <c r="C12" s="29">
        <f t="shared" ref="C12:D12" si="7">SUM(C13:C17)</f>
        <v>23</v>
      </c>
      <c r="D12" s="29">
        <f t="shared" si="7"/>
        <v>0</v>
      </c>
      <c r="E12" s="28">
        <v>11</v>
      </c>
      <c r="F12" s="28">
        <v>0</v>
      </c>
      <c r="G12" s="31">
        <f t="shared" ref="G12:H12" si="8">SUM(G13:G17)</f>
        <v>5</v>
      </c>
      <c r="H12" s="31">
        <f t="shared" si="8"/>
        <v>0</v>
      </c>
      <c r="I12" s="40">
        <f>SUM(I17,I14)</f>
        <v>2</v>
      </c>
      <c r="J12" s="28">
        <f>SUM(J13:J17)</f>
        <v>0</v>
      </c>
      <c r="K12" s="28">
        <f>SUM(K13:K17)</f>
        <v>1</v>
      </c>
      <c r="L12" s="18"/>
      <c r="M12" s="18"/>
      <c r="N12" s="18"/>
      <c r="O12" s="16">
        <f t="shared" si="3"/>
        <v>42</v>
      </c>
      <c r="P12" s="17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57" t="s">
        <v>68</v>
      </c>
      <c r="B13" s="13" t="s">
        <v>10</v>
      </c>
      <c r="C13" s="37">
        <v>1</v>
      </c>
      <c r="D13" s="48"/>
      <c r="E13" s="11">
        <v>0</v>
      </c>
      <c r="F13" s="11">
        <v>0</v>
      </c>
      <c r="G13" s="32"/>
      <c r="H13" s="11"/>
      <c r="I13" s="11">
        <v>0</v>
      </c>
      <c r="J13" s="11">
        <v>0</v>
      </c>
      <c r="K13" s="11"/>
      <c r="L13" s="18"/>
      <c r="M13" s="18"/>
      <c r="N13" s="18"/>
      <c r="O13" s="16">
        <f t="shared" si="3"/>
        <v>1</v>
      </c>
      <c r="P13" s="17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57" t="s">
        <v>69</v>
      </c>
      <c r="B14" s="13" t="s">
        <v>11</v>
      </c>
      <c r="C14" s="37">
        <v>21</v>
      </c>
      <c r="D14" s="48"/>
      <c r="E14" s="11">
        <v>11</v>
      </c>
      <c r="F14" s="11">
        <v>0</v>
      </c>
      <c r="G14" s="11">
        <v>4</v>
      </c>
      <c r="H14" s="11"/>
      <c r="I14" s="11">
        <v>2</v>
      </c>
      <c r="J14" s="11">
        <v>0</v>
      </c>
      <c r="K14" s="11">
        <v>1</v>
      </c>
      <c r="L14" s="18"/>
      <c r="M14" s="18"/>
      <c r="N14" s="18"/>
      <c r="O14" s="16">
        <f t="shared" si="3"/>
        <v>39</v>
      </c>
      <c r="P14" s="17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57" t="s">
        <v>70</v>
      </c>
      <c r="B15" s="13" t="s">
        <v>12</v>
      </c>
      <c r="C15" s="37"/>
      <c r="D15" s="48"/>
      <c r="E15" s="11">
        <v>0</v>
      </c>
      <c r="F15" s="11">
        <v>0</v>
      </c>
      <c r="G15" s="32"/>
      <c r="H15" s="11"/>
      <c r="I15" s="11">
        <v>0</v>
      </c>
      <c r="J15" s="11">
        <v>0</v>
      </c>
      <c r="K15" s="11"/>
      <c r="L15" s="18"/>
      <c r="M15" s="18"/>
      <c r="N15" s="18"/>
      <c r="O15" s="16">
        <f t="shared" si="3"/>
        <v>0</v>
      </c>
      <c r="P15" s="17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57" t="s">
        <v>71</v>
      </c>
      <c r="B16" s="13" t="s">
        <v>13</v>
      </c>
      <c r="C16" s="37"/>
      <c r="D16" s="48"/>
      <c r="E16" s="11">
        <v>0</v>
      </c>
      <c r="F16" s="11">
        <v>0</v>
      </c>
      <c r="G16" s="32"/>
      <c r="H16" s="11"/>
      <c r="I16" s="11">
        <v>0</v>
      </c>
      <c r="J16" s="11">
        <v>0</v>
      </c>
      <c r="K16" s="11"/>
      <c r="L16" s="18"/>
      <c r="M16" s="18"/>
      <c r="N16" s="18"/>
      <c r="O16" s="16">
        <f t="shared" si="3"/>
        <v>0</v>
      </c>
      <c r="P16" s="17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57" t="s">
        <v>72</v>
      </c>
      <c r="B17" s="13" t="s">
        <v>14</v>
      </c>
      <c r="C17" s="37">
        <v>1</v>
      </c>
      <c r="D17" s="48"/>
      <c r="E17" s="11">
        <v>0</v>
      </c>
      <c r="F17" s="11">
        <v>0</v>
      </c>
      <c r="G17" s="11">
        <v>1</v>
      </c>
      <c r="H17" s="11"/>
      <c r="I17" s="11">
        <v>0</v>
      </c>
      <c r="J17" s="11">
        <v>0</v>
      </c>
      <c r="K17" s="11"/>
      <c r="L17" s="18"/>
      <c r="M17" s="18"/>
      <c r="N17" s="18"/>
      <c r="O17" s="16">
        <f t="shared" si="3"/>
        <v>2</v>
      </c>
      <c r="P17" s="17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57" t="s">
        <v>73</v>
      </c>
      <c r="B18" s="13" t="s">
        <v>15</v>
      </c>
      <c r="C18" s="29">
        <f t="shared" ref="C18:D18" si="9">SUM(C19:C21)</f>
        <v>0</v>
      </c>
      <c r="D18" s="29">
        <f t="shared" si="9"/>
        <v>4</v>
      </c>
      <c r="E18" s="28">
        <v>0</v>
      </c>
      <c r="F18" s="28">
        <v>0</v>
      </c>
      <c r="G18" s="28">
        <f t="shared" ref="G18:H18" si="10">SUM(G19:G21)</f>
        <v>0</v>
      </c>
      <c r="H18" s="28">
        <f t="shared" si="10"/>
        <v>0</v>
      </c>
      <c r="I18" s="29">
        <v>0</v>
      </c>
      <c r="J18" s="28">
        <f>SUM(J19:J21)</f>
        <v>0</v>
      </c>
      <c r="K18" s="28"/>
      <c r="L18" s="18"/>
      <c r="M18" s="18"/>
      <c r="N18" s="18"/>
      <c r="O18" s="16">
        <f t="shared" si="3"/>
        <v>0</v>
      </c>
      <c r="P18" s="17">
        <f t="shared" si="4"/>
        <v>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57" t="s">
        <v>74</v>
      </c>
      <c r="B19" s="13" t="s">
        <v>16</v>
      </c>
      <c r="C19" s="37"/>
      <c r="D19" s="37"/>
      <c r="E19" s="11">
        <v>0</v>
      </c>
      <c r="F19" s="11">
        <v>0</v>
      </c>
      <c r="G19" s="32"/>
      <c r="H19" s="11"/>
      <c r="I19" s="11">
        <v>0</v>
      </c>
      <c r="J19" s="11">
        <f>0</f>
        <v>0</v>
      </c>
      <c r="K19" s="11"/>
      <c r="L19" s="18"/>
      <c r="M19" s="18"/>
      <c r="N19" s="18"/>
      <c r="O19" s="16">
        <f t="shared" si="3"/>
        <v>0</v>
      </c>
      <c r="P19" s="17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57" t="s">
        <v>75</v>
      </c>
      <c r="B20" s="13" t="s">
        <v>17</v>
      </c>
      <c r="C20" s="37"/>
      <c r="D20" s="47">
        <v>4</v>
      </c>
      <c r="E20" s="11">
        <v>0</v>
      </c>
      <c r="F20" s="11">
        <v>0</v>
      </c>
      <c r="G20" s="32"/>
      <c r="H20" s="11"/>
      <c r="I20" s="11">
        <v>0</v>
      </c>
      <c r="J20" s="11">
        <f>0</f>
        <v>0</v>
      </c>
      <c r="K20" s="11"/>
      <c r="L20" s="18"/>
      <c r="M20" s="18"/>
      <c r="N20" s="18"/>
      <c r="O20" s="16">
        <f t="shared" si="3"/>
        <v>0</v>
      </c>
      <c r="P20" s="17">
        <f t="shared" si="4"/>
        <v>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58" t="s">
        <v>76</v>
      </c>
      <c r="B21" s="13" t="s">
        <v>18</v>
      </c>
      <c r="C21" s="37"/>
      <c r="D21" s="37"/>
      <c r="E21" s="11">
        <v>0</v>
      </c>
      <c r="F21" s="11">
        <v>0</v>
      </c>
      <c r="G21" s="32"/>
      <c r="H21" s="11"/>
      <c r="I21" s="11">
        <v>0</v>
      </c>
      <c r="J21" s="11">
        <f>0</f>
        <v>0</v>
      </c>
      <c r="K21" s="11"/>
      <c r="L21" s="18"/>
      <c r="M21" s="18"/>
      <c r="N21" s="18"/>
      <c r="O21" s="16">
        <f t="shared" si="3"/>
        <v>0</v>
      </c>
      <c r="P21" s="17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59" t="s">
        <v>60</v>
      </c>
      <c r="B22" s="10" t="s">
        <v>19</v>
      </c>
      <c r="C22" s="28">
        <f t="shared" ref="C22:D22" si="11">C23+C29+C35</f>
        <v>21</v>
      </c>
      <c r="D22" s="28">
        <f t="shared" si="11"/>
        <v>0</v>
      </c>
      <c r="E22" s="28">
        <v>1</v>
      </c>
      <c r="F22" s="28">
        <v>0</v>
      </c>
      <c r="G22" s="28">
        <f t="shared" ref="G22:H22" si="12">SUM(G23,G29,G35)</f>
        <v>9</v>
      </c>
      <c r="H22" s="28">
        <f t="shared" si="12"/>
        <v>3</v>
      </c>
      <c r="I22" s="29">
        <f>SUM(I23,I35)</f>
        <v>2</v>
      </c>
      <c r="J22" s="29">
        <f t="shared" ref="J22" si="13">J23+J35</f>
        <v>0</v>
      </c>
      <c r="K22" s="28">
        <f>K23+K29</f>
        <v>4</v>
      </c>
      <c r="L22" s="16"/>
      <c r="M22" s="16"/>
      <c r="N22" s="16"/>
      <c r="O22" s="16">
        <f t="shared" si="3"/>
        <v>37</v>
      </c>
      <c r="P22" s="17">
        <f t="shared" si="4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57" t="s">
        <v>62</v>
      </c>
      <c r="B23" s="13" t="s">
        <v>20</v>
      </c>
      <c r="C23" s="29">
        <f>SUM(C24:C28)</f>
        <v>15</v>
      </c>
      <c r="D23" s="29">
        <f t="shared" ref="D23" si="14">SUM(D24:D28)</f>
        <v>0</v>
      </c>
      <c r="E23" s="28">
        <v>1</v>
      </c>
      <c r="F23" s="28">
        <v>0</v>
      </c>
      <c r="G23" s="28">
        <f t="shared" ref="G23:I23" si="15">SUM(G24:G28)</f>
        <v>9</v>
      </c>
      <c r="H23" s="28">
        <f t="shared" si="15"/>
        <v>0</v>
      </c>
      <c r="I23" s="29">
        <f t="shared" si="15"/>
        <v>2</v>
      </c>
      <c r="J23" s="28">
        <f t="shared" ref="J23" si="16">SUM(J24:J28)</f>
        <v>0</v>
      </c>
      <c r="K23" s="28">
        <f>K25</f>
        <v>4</v>
      </c>
      <c r="L23" s="18"/>
      <c r="M23" s="18"/>
      <c r="N23" s="18"/>
      <c r="O23" s="16">
        <f t="shared" si="3"/>
        <v>31</v>
      </c>
      <c r="P23" s="17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57" t="s">
        <v>63</v>
      </c>
      <c r="B24" s="13" t="s">
        <v>21</v>
      </c>
      <c r="C24" s="37"/>
      <c r="D24" s="32"/>
      <c r="E24" s="11">
        <v>0</v>
      </c>
      <c r="F24" s="11">
        <v>0</v>
      </c>
      <c r="G24" s="32"/>
      <c r="H24" s="11"/>
      <c r="I24" s="11">
        <v>0</v>
      </c>
      <c r="J24" s="11">
        <v>0</v>
      </c>
      <c r="K24" s="11"/>
      <c r="L24" s="18"/>
      <c r="M24" s="18"/>
      <c r="N24" s="18"/>
      <c r="O24" s="16">
        <f t="shared" si="3"/>
        <v>0</v>
      </c>
      <c r="P24" s="17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57" t="s">
        <v>64</v>
      </c>
      <c r="B25" s="13" t="s">
        <v>22</v>
      </c>
      <c r="C25" s="37">
        <v>15</v>
      </c>
      <c r="D25" s="32"/>
      <c r="E25" s="11">
        <v>1</v>
      </c>
      <c r="F25" s="11">
        <v>0</v>
      </c>
      <c r="G25" s="11">
        <v>9</v>
      </c>
      <c r="H25" s="11"/>
      <c r="I25" s="11">
        <v>2</v>
      </c>
      <c r="J25" s="11">
        <v>0</v>
      </c>
      <c r="K25" s="11">
        <v>4</v>
      </c>
      <c r="L25" s="18"/>
      <c r="M25" s="18"/>
      <c r="N25" s="18"/>
      <c r="O25" s="16">
        <f t="shared" si="3"/>
        <v>31</v>
      </c>
      <c r="P25" s="17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57" t="s">
        <v>65</v>
      </c>
      <c r="B26" s="13" t="s">
        <v>23</v>
      </c>
      <c r="C26" s="37"/>
      <c r="D26" s="32"/>
      <c r="E26" s="11">
        <v>0</v>
      </c>
      <c r="F26" s="11">
        <v>0</v>
      </c>
      <c r="G26" s="32"/>
      <c r="H26" s="11"/>
      <c r="I26" s="11">
        <v>0</v>
      </c>
      <c r="J26" s="11">
        <v>0</v>
      </c>
      <c r="K26" s="11"/>
      <c r="L26" s="18"/>
      <c r="M26" s="18"/>
      <c r="N26" s="18"/>
      <c r="O26" s="16">
        <f t="shared" si="3"/>
        <v>0</v>
      </c>
      <c r="P26" s="17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57" t="s">
        <v>66</v>
      </c>
      <c r="B27" s="13" t="s">
        <v>24</v>
      </c>
      <c r="C27" s="37"/>
      <c r="D27" s="32"/>
      <c r="E27" s="11">
        <v>0</v>
      </c>
      <c r="F27" s="11">
        <v>0</v>
      </c>
      <c r="G27" s="32"/>
      <c r="H27" s="11"/>
      <c r="I27" s="11">
        <v>0</v>
      </c>
      <c r="J27" s="11">
        <v>0</v>
      </c>
      <c r="K27" s="11"/>
      <c r="L27" s="18"/>
      <c r="M27" s="18"/>
      <c r="N27" s="18"/>
      <c r="O27" s="16">
        <f t="shared" si="3"/>
        <v>0</v>
      </c>
      <c r="P27" s="17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57" t="s">
        <v>67</v>
      </c>
      <c r="B28" s="13" t="s">
        <v>25</v>
      </c>
      <c r="C28" s="37"/>
      <c r="D28" s="11"/>
      <c r="E28" s="11">
        <v>0</v>
      </c>
      <c r="F28" s="11">
        <v>0</v>
      </c>
      <c r="G28" s="32"/>
      <c r="H28" s="11"/>
      <c r="I28" s="11">
        <v>0</v>
      </c>
      <c r="J28" s="11">
        <v>0</v>
      </c>
      <c r="K28" s="11"/>
      <c r="L28" s="18"/>
      <c r="M28" s="18"/>
      <c r="N28" s="18"/>
      <c r="O28" s="16">
        <f t="shared" si="3"/>
        <v>0</v>
      </c>
      <c r="P28" s="17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57" t="s">
        <v>68</v>
      </c>
      <c r="B29" s="13" t="s">
        <v>26</v>
      </c>
      <c r="C29" s="28">
        <f t="shared" ref="C29" si="17">SUM(C30:C34)</f>
        <v>6</v>
      </c>
      <c r="D29" s="28">
        <f>SUM(D30:D34)</f>
        <v>0</v>
      </c>
      <c r="E29" s="28">
        <v>0</v>
      </c>
      <c r="F29" s="28">
        <v>0</v>
      </c>
      <c r="G29" s="28">
        <f t="shared" ref="G29:H29" si="18">SUM(G30:G34)</f>
        <v>0</v>
      </c>
      <c r="H29" s="28">
        <f t="shared" si="18"/>
        <v>0</v>
      </c>
      <c r="I29" s="29">
        <f>SUM(I30:I34)</f>
        <v>7</v>
      </c>
      <c r="J29" s="28">
        <f>SUM(J30:J34)</f>
        <v>0</v>
      </c>
      <c r="K29" s="28">
        <v>0</v>
      </c>
      <c r="L29" s="18"/>
      <c r="M29" s="18"/>
      <c r="N29" s="18"/>
      <c r="O29" s="16">
        <f t="shared" si="3"/>
        <v>13</v>
      </c>
      <c r="P29" s="17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57" t="s">
        <v>69</v>
      </c>
      <c r="B30" s="13" t="s">
        <v>27</v>
      </c>
      <c r="C30" s="37"/>
      <c r="D30" s="48"/>
      <c r="E30" s="11">
        <v>0</v>
      </c>
      <c r="F30" s="11">
        <v>0</v>
      </c>
      <c r="G30" s="32"/>
      <c r="H30" s="11"/>
      <c r="I30" s="11"/>
      <c r="J30" s="11">
        <v>0</v>
      </c>
      <c r="K30" s="11">
        <v>0</v>
      </c>
      <c r="L30" s="18"/>
      <c r="M30" s="18"/>
      <c r="N30" s="18"/>
      <c r="O30" s="16">
        <f t="shared" si="3"/>
        <v>0</v>
      </c>
      <c r="P30" s="17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57" t="s">
        <v>70</v>
      </c>
      <c r="B31" s="13" t="s">
        <v>28</v>
      </c>
      <c r="C31" s="37">
        <v>6</v>
      </c>
      <c r="D31" s="48"/>
      <c r="E31" s="11">
        <v>0</v>
      </c>
      <c r="F31" s="11">
        <v>0</v>
      </c>
      <c r="G31" s="32"/>
      <c r="H31" s="11"/>
      <c r="I31" s="11">
        <v>7</v>
      </c>
      <c r="J31" s="11">
        <v>0</v>
      </c>
      <c r="K31" s="11">
        <v>0</v>
      </c>
      <c r="L31" s="18"/>
      <c r="M31" s="18"/>
      <c r="N31" s="18"/>
      <c r="O31" s="16">
        <f t="shared" si="3"/>
        <v>13</v>
      </c>
      <c r="P31" s="17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57" t="s">
        <v>71</v>
      </c>
      <c r="B32" s="13" t="s">
        <v>29</v>
      </c>
      <c r="C32" s="37"/>
      <c r="D32" s="48"/>
      <c r="E32" s="11">
        <v>0</v>
      </c>
      <c r="F32" s="11">
        <v>0</v>
      </c>
      <c r="G32" s="32"/>
      <c r="H32" s="11"/>
      <c r="I32" s="11">
        <v>0</v>
      </c>
      <c r="J32" s="11">
        <v>0</v>
      </c>
      <c r="K32" s="11"/>
      <c r="L32" s="18"/>
      <c r="M32" s="18"/>
      <c r="N32" s="18"/>
      <c r="O32" s="16">
        <f t="shared" si="3"/>
        <v>0</v>
      </c>
      <c r="P32" s="17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57" t="s">
        <v>72</v>
      </c>
      <c r="B33" s="13" t="s">
        <v>30</v>
      </c>
      <c r="C33" s="37"/>
      <c r="D33" s="48"/>
      <c r="E33" s="11">
        <v>0</v>
      </c>
      <c r="F33" s="11">
        <v>0</v>
      </c>
      <c r="G33" s="32"/>
      <c r="H33" s="11"/>
      <c r="I33" s="11">
        <v>0</v>
      </c>
      <c r="J33" s="11">
        <v>0</v>
      </c>
      <c r="K33" s="11"/>
      <c r="L33" s="18"/>
      <c r="M33" s="18"/>
      <c r="N33" s="18"/>
      <c r="O33" s="16">
        <f t="shared" si="3"/>
        <v>0</v>
      </c>
      <c r="P33" s="17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57" t="s">
        <v>73</v>
      </c>
      <c r="B34" s="13" t="s">
        <v>31</v>
      </c>
      <c r="C34" s="37"/>
      <c r="D34" s="48"/>
      <c r="E34" s="11">
        <v>0</v>
      </c>
      <c r="F34" s="11">
        <v>0</v>
      </c>
      <c r="G34" s="32"/>
      <c r="H34" s="11"/>
      <c r="I34" s="11">
        <v>0</v>
      </c>
      <c r="J34" s="11">
        <v>0</v>
      </c>
      <c r="K34" s="11"/>
      <c r="L34" s="18"/>
      <c r="M34" s="18"/>
      <c r="N34" s="18"/>
      <c r="O34" s="16">
        <f t="shared" si="3"/>
        <v>0</v>
      </c>
      <c r="P34" s="17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57" t="s">
        <v>74</v>
      </c>
      <c r="B35" s="13" t="s">
        <v>32</v>
      </c>
      <c r="C35" s="28">
        <f t="shared" ref="C35:D35" si="19">SUM(C36:C38)</f>
        <v>0</v>
      </c>
      <c r="D35" s="28">
        <f t="shared" si="19"/>
        <v>0</v>
      </c>
      <c r="E35" s="28">
        <v>0</v>
      </c>
      <c r="F35" s="28">
        <v>0</v>
      </c>
      <c r="G35" s="28">
        <f t="shared" ref="G35:H35" si="20">SUM(G36:G38)</f>
        <v>0</v>
      </c>
      <c r="H35" s="28">
        <f t="shared" si="20"/>
        <v>3</v>
      </c>
      <c r="I35" s="29">
        <v>0</v>
      </c>
      <c r="J35" s="28">
        <f>SUM(J36:J38)</f>
        <v>0</v>
      </c>
      <c r="K35" s="28"/>
      <c r="L35" s="18"/>
      <c r="M35" s="18"/>
      <c r="N35" s="18"/>
      <c r="O35" s="16">
        <f t="shared" si="3"/>
        <v>0</v>
      </c>
      <c r="P35" s="17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58" t="s">
        <v>77</v>
      </c>
      <c r="B36" s="13" t="s">
        <v>33</v>
      </c>
      <c r="C36" s="11"/>
      <c r="D36" s="11"/>
      <c r="E36" s="11">
        <v>0</v>
      </c>
      <c r="F36" s="11">
        <v>0</v>
      </c>
      <c r="G36" s="32"/>
      <c r="H36" s="11">
        <v>3</v>
      </c>
      <c r="I36" s="11">
        <v>0</v>
      </c>
      <c r="J36" s="11">
        <v>0</v>
      </c>
      <c r="K36" s="11"/>
      <c r="L36" s="18"/>
      <c r="M36" s="18"/>
      <c r="N36" s="18"/>
      <c r="O36" s="16">
        <f t="shared" si="3"/>
        <v>0</v>
      </c>
      <c r="P36" s="17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57" t="s">
        <v>75</v>
      </c>
      <c r="B37" s="13" t="s">
        <v>34</v>
      </c>
      <c r="C37" s="11"/>
      <c r="D37" s="11"/>
      <c r="E37" s="11">
        <v>0</v>
      </c>
      <c r="F37" s="11">
        <v>0</v>
      </c>
      <c r="G37" s="32"/>
      <c r="H37" s="11"/>
      <c r="I37" s="11">
        <v>0</v>
      </c>
      <c r="J37" s="11">
        <v>0</v>
      </c>
      <c r="K37" s="11"/>
      <c r="L37" s="18"/>
      <c r="M37" s="18"/>
      <c r="N37" s="18"/>
      <c r="O37" s="16">
        <f t="shared" si="3"/>
        <v>0</v>
      </c>
      <c r="P37" s="17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58" t="s">
        <v>76</v>
      </c>
      <c r="B38" s="13" t="s">
        <v>35</v>
      </c>
      <c r="C38" s="11"/>
      <c r="D38" s="11"/>
      <c r="E38" s="11">
        <v>0</v>
      </c>
      <c r="F38" s="11">
        <v>0</v>
      </c>
      <c r="G38" s="32"/>
      <c r="H38" s="11"/>
      <c r="I38" s="11">
        <v>0</v>
      </c>
      <c r="J38" s="11">
        <v>0</v>
      </c>
      <c r="K38" s="11"/>
      <c r="L38" s="18"/>
      <c r="M38" s="18"/>
      <c r="N38" s="18"/>
      <c r="O38" s="16">
        <f t="shared" si="3"/>
        <v>0</v>
      </c>
      <c r="P38" s="17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56" t="s">
        <v>78</v>
      </c>
      <c r="B39" s="10" t="s">
        <v>36</v>
      </c>
      <c r="C39" s="11"/>
      <c r="D39" s="11"/>
      <c r="E39" s="11">
        <v>0</v>
      </c>
      <c r="F39" s="11">
        <v>0</v>
      </c>
      <c r="G39" s="32"/>
      <c r="H39" s="11"/>
      <c r="I39" s="11">
        <v>0</v>
      </c>
      <c r="J39" s="11">
        <v>0</v>
      </c>
      <c r="K39" s="11"/>
      <c r="L39" s="16"/>
      <c r="M39" s="16"/>
      <c r="N39" s="16"/>
      <c r="O39" s="16">
        <f t="shared" si="3"/>
        <v>0</v>
      </c>
      <c r="P39" s="17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59" t="s">
        <v>79</v>
      </c>
      <c r="B40" s="10" t="s">
        <v>37</v>
      </c>
      <c r="C40" s="37">
        <v>5</v>
      </c>
      <c r="D40" s="48"/>
      <c r="E40" s="28">
        <v>0</v>
      </c>
      <c r="F40" s="28">
        <v>0</v>
      </c>
      <c r="G40" s="11">
        <v>27</v>
      </c>
      <c r="H40" s="11"/>
      <c r="I40" s="11">
        <v>3</v>
      </c>
      <c r="J40" s="11">
        <v>0</v>
      </c>
      <c r="K40" s="11">
        <v>1</v>
      </c>
      <c r="L40" s="16"/>
      <c r="M40" s="16"/>
      <c r="N40" s="16"/>
      <c r="O40" s="16">
        <f t="shared" si="3"/>
        <v>36</v>
      </c>
      <c r="P40" s="17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59" t="s">
        <v>80</v>
      </c>
      <c r="B41" s="10" t="s">
        <v>38</v>
      </c>
      <c r="C41" s="11"/>
      <c r="D41" s="11"/>
      <c r="E41" s="11">
        <v>0</v>
      </c>
      <c r="F41" s="11">
        <v>0</v>
      </c>
      <c r="G41" s="32"/>
      <c r="H41" s="11"/>
      <c r="I41" s="11">
        <v>0</v>
      </c>
      <c r="J41" s="11">
        <v>0</v>
      </c>
      <c r="K41" s="11"/>
      <c r="L41" s="16"/>
      <c r="M41" s="16"/>
      <c r="N41" s="16"/>
      <c r="O41" s="16">
        <f t="shared" si="3"/>
        <v>0</v>
      </c>
      <c r="P41" s="17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59" t="s">
        <v>81</v>
      </c>
      <c r="B42" s="10" t="s">
        <v>39</v>
      </c>
      <c r="C42" s="11"/>
      <c r="D42" s="11"/>
      <c r="E42" s="11">
        <v>0</v>
      </c>
      <c r="F42" s="11">
        <v>0</v>
      </c>
      <c r="G42" s="32"/>
      <c r="H42" s="11"/>
      <c r="I42" s="11">
        <v>0</v>
      </c>
      <c r="J42" s="11">
        <v>0</v>
      </c>
      <c r="K42" s="11"/>
      <c r="L42" s="16"/>
      <c r="M42" s="16"/>
      <c r="N42" s="16"/>
      <c r="O42" s="16">
        <f t="shared" si="3"/>
        <v>0</v>
      </c>
      <c r="P42" s="17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59" t="s">
        <v>82</v>
      </c>
      <c r="B43" s="10" t="s">
        <v>40</v>
      </c>
      <c r="C43" s="11"/>
      <c r="D43" s="11"/>
      <c r="E43" s="11">
        <v>0</v>
      </c>
      <c r="F43" s="11">
        <v>0</v>
      </c>
      <c r="G43" s="32"/>
      <c r="H43" s="11"/>
      <c r="I43" s="11">
        <v>0</v>
      </c>
      <c r="J43" s="11">
        <v>0</v>
      </c>
      <c r="K43" s="11"/>
      <c r="L43" s="16"/>
      <c r="M43" s="16"/>
      <c r="N43" s="16"/>
      <c r="O43" s="16">
        <f t="shared" si="3"/>
        <v>0</v>
      </c>
      <c r="P43" s="17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59" t="s">
        <v>83</v>
      </c>
      <c r="B44" s="10" t="s">
        <v>41</v>
      </c>
      <c r="C44" s="11"/>
      <c r="D44" s="11"/>
      <c r="E44" s="11">
        <v>0</v>
      </c>
      <c r="F44" s="11">
        <v>0</v>
      </c>
      <c r="G44" s="32"/>
      <c r="H44" s="11"/>
      <c r="I44" s="11">
        <v>0</v>
      </c>
      <c r="J44" s="11">
        <v>0</v>
      </c>
      <c r="K44" s="11"/>
      <c r="L44" s="16"/>
      <c r="M44" s="16"/>
      <c r="N44" s="16"/>
      <c r="O44" s="16">
        <f t="shared" si="3"/>
        <v>0</v>
      </c>
      <c r="P44" s="17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60" t="s">
        <v>84</v>
      </c>
      <c r="B45" s="12" t="s">
        <v>42</v>
      </c>
      <c r="C45" s="30">
        <f>C6+C12+C23+C29+C35+C40</f>
        <v>213</v>
      </c>
      <c r="D45" s="30">
        <f>D20</f>
        <v>4</v>
      </c>
      <c r="E45" s="28">
        <v>88</v>
      </c>
      <c r="F45" s="28">
        <v>0</v>
      </c>
      <c r="G45" s="28">
        <f t="shared" ref="G45:H45" si="21">SUM(G4,G39:G44)</f>
        <v>69</v>
      </c>
      <c r="H45" s="28">
        <f t="shared" si="21"/>
        <v>3</v>
      </c>
      <c r="I45" s="46">
        <f>SUM(I4,I40)</f>
        <v>52</v>
      </c>
      <c r="J45" s="41">
        <f>J4+SUM(J39:J44)</f>
        <v>0</v>
      </c>
      <c r="K45" s="29">
        <f>K4+K40</f>
        <v>18</v>
      </c>
      <c r="L45" s="20"/>
      <c r="M45" s="20"/>
      <c r="N45" s="20"/>
      <c r="O45" s="20">
        <f t="shared" si="3"/>
        <v>440</v>
      </c>
      <c r="P45" s="21">
        <f t="shared" si="4"/>
        <v>7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tabSelected="1"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P3" sqref="P3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5" t="s">
        <v>101</v>
      </c>
    </row>
    <row r="2" spans="1:46" s="7" customFormat="1" ht="15" customHeight="1" x14ac:dyDescent="0.25">
      <c r="A2" s="8"/>
      <c r="B2" s="9"/>
      <c r="C2" s="54" t="s">
        <v>85</v>
      </c>
      <c r="D2" s="55"/>
      <c r="E2" s="54" t="s">
        <v>86</v>
      </c>
      <c r="F2" s="55"/>
      <c r="G2" s="54" t="s">
        <v>87</v>
      </c>
      <c r="H2" s="55"/>
      <c r="I2" s="54" t="s">
        <v>88</v>
      </c>
      <c r="J2" s="55"/>
      <c r="K2" s="54" t="s">
        <v>89</v>
      </c>
      <c r="L2" s="55"/>
      <c r="M2" s="54" t="s">
        <v>102</v>
      </c>
      <c r="N2" s="61"/>
      <c r="O2" s="52" t="s">
        <v>90</v>
      </c>
      <c r="P2" s="53"/>
    </row>
    <row r="3" spans="1:46" s="7" customFormat="1" x14ac:dyDescent="0.25">
      <c r="A3" s="22"/>
      <c r="B3" s="23"/>
      <c r="C3" s="23" t="s">
        <v>91</v>
      </c>
      <c r="D3" s="23" t="s">
        <v>92</v>
      </c>
      <c r="E3" s="23" t="s">
        <v>91</v>
      </c>
      <c r="F3" s="23" t="s">
        <v>92</v>
      </c>
      <c r="G3" s="23" t="s">
        <v>91</v>
      </c>
      <c r="H3" s="23" t="s">
        <v>92</v>
      </c>
      <c r="I3" s="23" t="s">
        <v>91</v>
      </c>
      <c r="J3" s="23" t="s">
        <v>92</v>
      </c>
      <c r="K3" s="23" t="s">
        <v>91</v>
      </c>
      <c r="L3" s="23" t="s">
        <v>92</v>
      </c>
      <c r="M3" s="23" t="s">
        <v>91</v>
      </c>
      <c r="N3" s="24" t="s">
        <v>92</v>
      </c>
      <c r="O3" s="23" t="s">
        <v>104</v>
      </c>
      <c r="P3" s="24" t="s">
        <v>92</v>
      </c>
    </row>
    <row r="4" spans="1:46" s="1" customFormat="1" x14ac:dyDescent="0.2">
      <c r="A4" s="56" t="s">
        <v>59</v>
      </c>
      <c r="B4" s="10" t="s">
        <v>1</v>
      </c>
      <c r="C4" s="28">
        <f t="shared" ref="C4" si="0">C5+C22</f>
        <v>105</v>
      </c>
      <c r="D4" s="28">
        <f>D5+D22</f>
        <v>3</v>
      </c>
      <c r="E4" s="28">
        <v>71</v>
      </c>
      <c r="F4" s="28">
        <v>0</v>
      </c>
      <c r="G4" s="28">
        <f t="shared" ref="G4:H4" si="1">G5+G22</f>
        <v>18</v>
      </c>
      <c r="H4" s="28">
        <f t="shared" si="1"/>
        <v>3</v>
      </c>
      <c r="I4" s="38">
        <f>SUM(I5,I22,I29)</f>
        <v>35</v>
      </c>
      <c r="J4" s="28">
        <v>0</v>
      </c>
      <c r="K4" s="28">
        <f>K5+K22</f>
        <v>15</v>
      </c>
      <c r="L4" s="16"/>
      <c r="M4" s="16"/>
      <c r="N4" s="16"/>
      <c r="O4" s="16">
        <f>C4+E4+G4+I4+K4+M4</f>
        <v>244</v>
      </c>
      <c r="P4" s="17">
        <f>D4+F4+H4+J4+L4+N4</f>
        <v>6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56" t="s">
        <v>60</v>
      </c>
      <c r="B5" s="10" t="s">
        <v>2</v>
      </c>
      <c r="C5" s="28">
        <f>C6+C12+C18</f>
        <v>86</v>
      </c>
      <c r="D5" s="28">
        <f>D6+D12+D18</f>
        <v>3</v>
      </c>
      <c r="E5" s="28">
        <v>71</v>
      </c>
      <c r="F5" s="28">
        <v>0</v>
      </c>
      <c r="G5" s="28">
        <f t="shared" ref="G5:H5" si="2">SUM(G6,G18,G12)</f>
        <v>14</v>
      </c>
      <c r="H5" s="28">
        <f t="shared" si="2"/>
        <v>0</v>
      </c>
      <c r="I5" s="38">
        <f>SUM(I12,I6)</f>
        <v>24</v>
      </c>
      <c r="J5" s="28">
        <v>0</v>
      </c>
      <c r="K5" s="28">
        <f>K6+K12</f>
        <v>15</v>
      </c>
      <c r="L5" s="16"/>
      <c r="M5" s="16"/>
      <c r="N5" s="16"/>
      <c r="O5" s="16">
        <f t="shared" ref="O5:O45" si="3">C5+E5+G5+I5+K5+M5</f>
        <v>210</v>
      </c>
      <c r="P5" s="17">
        <f t="shared" ref="P5:P45" si="4">D5+F5+H5+J5+L5+N5</f>
        <v>3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57" t="s">
        <v>61</v>
      </c>
      <c r="B6" s="13" t="s">
        <v>3</v>
      </c>
      <c r="C6" s="28">
        <f>SUM(C7:C11)</f>
        <v>57</v>
      </c>
      <c r="D6" s="28"/>
      <c r="E6" s="28">
        <v>65</v>
      </c>
      <c r="F6" s="28">
        <v>0</v>
      </c>
      <c r="G6" s="28">
        <f t="shared" ref="G6:H6" si="5">SUM(G7:G11)</f>
        <v>13</v>
      </c>
      <c r="H6" s="28">
        <f t="shared" si="5"/>
        <v>0</v>
      </c>
      <c r="I6" s="38">
        <f>SUM(I7:I11)</f>
        <v>23</v>
      </c>
      <c r="J6" s="28">
        <v>0</v>
      </c>
      <c r="K6" s="11">
        <f>SUM(K7:K11)</f>
        <v>14</v>
      </c>
      <c r="L6" s="18"/>
      <c r="M6" s="18"/>
      <c r="N6" s="18"/>
      <c r="O6" s="16">
        <f t="shared" si="3"/>
        <v>172</v>
      </c>
      <c r="P6" s="17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57" t="s">
        <v>62</v>
      </c>
      <c r="B7" s="13" t="s">
        <v>4</v>
      </c>
      <c r="C7" s="11">
        <v>37</v>
      </c>
      <c r="D7" s="11"/>
      <c r="E7" s="11">
        <v>41</v>
      </c>
      <c r="F7" s="11">
        <v>0</v>
      </c>
      <c r="G7" s="11">
        <v>13</v>
      </c>
      <c r="H7" s="11"/>
      <c r="I7" s="11">
        <v>18</v>
      </c>
      <c r="J7" s="11">
        <v>0</v>
      </c>
      <c r="K7" s="11">
        <v>14</v>
      </c>
      <c r="L7" s="18"/>
      <c r="M7" s="18"/>
      <c r="N7" s="18"/>
      <c r="O7" s="16">
        <f t="shared" si="3"/>
        <v>123</v>
      </c>
      <c r="P7" s="17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57" t="s">
        <v>63</v>
      </c>
      <c r="B8" s="13" t="s">
        <v>5</v>
      </c>
      <c r="C8" s="37"/>
      <c r="D8" s="11"/>
      <c r="E8" s="11">
        <v>0</v>
      </c>
      <c r="F8" s="11">
        <v>0</v>
      </c>
      <c r="G8" s="32"/>
      <c r="H8" s="11"/>
      <c r="I8" s="11">
        <v>0</v>
      </c>
      <c r="J8" s="11">
        <v>0</v>
      </c>
      <c r="K8" s="11"/>
      <c r="L8" s="18"/>
      <c r="M8" s="18"/>
      <c r="N8" s="18"/>
      <c r="O8" s="16">
        <f t="shared" si="3"/>
        <v>0</v>
      </c>
      <c r="P8" s="17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57" t="s">
        <v>64</v>
      </c>
      <c r="B9" s="13" t="s">
        <v>6</v>
      </c>
      <c r="C9" s="11">
        <v>18</v>
      </c>
      <c r="D9" s="11"/>
      <c r="E9" s="11">
        <v>6</v>
      </c>
      <c r="F9" s="11">
        <v>0</v>
      </c>
      <c r="G9" s="11"/>
      <c r="H9" s="11"/>
      <c r="I9" s="11">
        <v>1</v>
      </c>
      <c r="J9" s="11">
        <v>0</v>
      </c>
      <c r="K9" s="11">
        <v>0</v>
      </c>
      <c r="L9" s="18"/>
      <c r="M9" s="18"/>
      <c r="N9" s="18"/>
      <c r="O9" s="16">
        <f t="shared" si="3"/>
        <v>25</v>
      </c>
      <c r="P9" s="17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57" t="s">
        <v>65</v>
      </c>
      <c r="B10" s="13" t="s">
        <v>7</v>
      </c>
      <c r="C10" s="37"/>
      <c r="D10" s="11"/>
      <c r="E10" s="11">
        <v>18</v>
      </c>
      <c r="F10" s="11">
        <v>0</v>
      </c>
      <c r="G10" s="32"/>
      <c r="H10" s="11"/>
      <c r="I10" s="11">
        <v>4</v>
      </c>
      <c r="J10" s="11">
        <v>0</v>
      </c>
      <c r="K10" s="11"/>
      <c r="L10" s="18"/>
      <c r="M10" s="18"/>
      <c r="N10" s="18"/>
      <c r="O10" s="16">
        <f t="shared" si="3"/>
        <v>22</v>
      </c>
      <c r="P10" s="17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57" t="s">
        <v>66</v>
      </c>
      <c r="B11" s="13" t="s">
        <v>8</v>
      </c>
      <c r="C11" s="37">
        <v>2</v>
      </c>
      <c r="D11" s="11"/>
      <c r="E11" s="11">
        <v>0</v>
      </c>
      <c r="F11" s="11">
        <v>0</v>
      </c>
      <c r="G11" s="32"/>
      <c r="H11" s="11"/>
      <c r="I11" s="11">
        <v>0</v>
      </c>
      <c r="J11" s="11">
        <v>0</v>
      </c>
      <c r="K11" s="11"/>
      <c r="L11" s="18"/>
      <c r="M11" s="18"/>
      <c r="N11" s="18"/>
      <c r="O11" s="16">
        <f t="shared" si="3"/>
        <v>2</v>
      </c>
      <c r="P11" s="17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57" t="s">
        <v>67</v>
      </c>
      <c r="B12" s="13" t="s">
        <v>9</v>
      </c>
      <c r="C12" s="29">
        <f>SUM(C13:C17)</f>
        <v>29</v>
      </c>
      <c r="D12" s="28"/>
      <c r="E12" s="28">
        <v>6</v>
      </c>
      <c r="F12" s="28">
        <v>0</v>
      </c>
      <c r="G12" s="31">
        <f t="shared" ref="G12:H12" si="6">SUM(G13:G17)</f>
        <v>1</v>
      </c>
      <c r="H12" s="31">
        <f t="shared" si="6"/>
        <v>0</v>
      </c>
      <c r="I12" s="40">
        <f>SUM(I13:I16)</f>
        <v>1</v>
      </c>
      <c r="J12" s="28">
        <f>SUM(J13:J17)</f>
        <v>0</v>
      </c>
      <c r="K12" s="28">
        <f>SUM(K13:K17)</f>
        <v>1</v>
      </c>
      <c r="L12" s="18"/>
      <c r="M12" s="18"/>
      <c r="N12" s="18"/>
      <c r="O12" s="16">
        <f t="shared" si="3"/>
        <v>38</v>
      </c>
      <c r="P12" s="17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57" t="s">
        <v>68</v>
      </c>
      <c r="B13" s="13" t="s">
        <v>10</v>
      </c>
      <c r="C13" s="37"/>
      <c r="D13" s="11"/>
      <c r="E13" s="11">
        <v>0</v>
      </c>
      <c r="F13" s="11">
        <v>0</v>
      </c>
      <c r="G13" s="32"/>
      <c r="H13" s="11"/>
      <c r="I13" s="11"/>
      <c r="J13" s="11">
        <v>0</v>
      </c>
      <c r="K13" s="11"/>
      <c r="L13" s="18"/>
      <c r="M13" s="18"/>
      <c r="N13" s="18"/>
      <c r="O13" s="16">
        <f t="shared" si="3"/>
        <v>0</v>
      </c>
      <c r="P13" s="17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57" t="s">
        <v>69</v>
      </c>
      <c r="B14" s="13" t="s">
        <v>11</v>
      </c>
      <c r="C14" s="11">
        <v>22</v>
      </c>
      <c r="D14" s="11"/>
      <c r="E14" s="11">
        <v>6</v>
      </c>
      <c r="F14" s="11">
        <v>0</v>
      </c>
      <c r="G14" s="11"/>
      <c r="H14" s="11"/>
      <c r="I14" s="11">
        <v>1</v>
      </c>
      <c r="J14" s="11">
        <v>0</v>
      </c>
      <c r="K14" s="11">
        <v>1</v>
      </c>
      <c r="L14" s="18"/>
      <c r="M14" s="18"/>
      <c r="N14" s="18"/>
      <c r="O14" s="16">
        <f t="shared" si="3"/>
        <v>30</v>
      </c>
      <c r="P14" s="17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57" t="s">
        <v>70</v>
      </c>
      <c r="B15" s="13" t="s">
        <v>12</v>
      </c>
      <c r="C15" s="37"/>
      <c r="D15" s="11"/>
      <c r="E15" s="11">
        <v>0</v>
      </c>
      <c r="F15" s="11">
        <v>0</v>
      </c>
      <c r="G15" s="32"/>
      <c r="H15" s="11"/>
      <c r="I15" s="11">
        <v>0</v>
      </c>
      <c r="J15" s="11">
        <v>0</v>
      </c>
      <c r="K15" s="11"/>
      <c r="L15" s="18"/>
      <c r="M15" s="18"/>
      <c r="N15" s="18"/>
      <c r="O15" s="16">
        <f t="shared" si="3"/>
        <v>0</v>
      </c>
      <c r="P15" s="17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57" t="s">
        <v>71</v>
      </c>
      <c r="B16" s="13" t="s">
        <v>13</v>
      </c>
      <c r="C16" s="37"/>
      <c r="D16" s="11"/>
      <c r="E16" s="11">
        <v>0</v>
      </c>
      <c r="F16" s="11">
        <v>0</v>
      </c>
      <c r="G16" s="32"/>
      <c r="H16" s="11"/>
      <c r="I16" s="11">
        <v>0</v>
      </c>
      <c r="J16" s="11">
        <v>0</v>
      </c>
      <c r="K16" s="11"/>
      <c r="L16" s="18"/>
      <c r="M16" s="18"/>
      <c r="N16" s="18"/>
      <c r="O16" s="16">
        <f t="shared" si="3"/>
        <v>0</v>
      </c>
      <c r="P16" s="17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57" t="s">
        <v>72</v>
      </c>
      <c r="B17" s="13" t="s">
        <v>14</v>
      </c>
      <c r="C17" s="11">
        <v>7</v>
      </c>
      <c r="D17" s="11"/>
      <c r="E17" s="11">
        <v>0</v>
      </c>
      <c r="F17" s="11">
        <v>0</v>
      </c>
      <c r="G17" s="11">
        <v>1</v>
      </c>
      <c r="H17" s="11"/>
      <c r="I17" s="11">
        <v>0</v>
      </c>
      <c r="J17" s="11">
        <v>0</v>
      </c>
      <c r="K17" s="11"/>
      <c r="L17" s="18"/>
      <c r="M17" s="18"/>
      <c r="N17" s="18"/>
      <c r="O17" s="16">
        <f t="shared" si="3"/>
        <v>8</v>
      </c>
      <c r="P17" s="17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57" t="s">
        <v>73</v>
      </c>
      <c r="B18" s="13" t="s">
        <v>15</v>
      </c>
      <c r="C18" s="29"/>
      <c r="D18" s="28">
        <f>D20</f>
        <v>3</v>
      </c>
      <c r="E18" s="28">
        <v>0</v>
      </c>
      <c r="F18" s="28">
        <v>0</v>
      </c>
      <c r="G18" s="28">
        <f t="shared" ref="G18:H18" si="7">SUM(G19:G21)</f>
        <v>0</v>
      </c>
      <c r="H18" s="28">
        <f t="shared" si="7"/>
        <v>0</v>
      </c>
      <c r="I18" s="29">
        <v>0</v>
      </c>
      <c r="J18" s="28">
        <f>SUM(J19:J21)</f>
        <v>0</v>
      </c>
      <c r="K18" s="28"/>
      <c r="L18" s="18"/>
      <c r="M18" s="18"/>
      <c r="N18" s="18"/>
      <c r="O18" s="16">
        <f t="shared" si="3"/>
        <v>0</v>
      </c>
      <c r="P18" s="17">
        <f t="shared" si="4"/>
        <v>3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57" t="s">
        <v>74</v>
      </c>
      <c r="B19" s="13" t="s">
        <v>16</v>
      </c>
      <c r="C19" s="37"/>
      <c r="D19" s="11"/>
      <c r="E19" s="11">
        <v>0</v>
      </c>
      <c r="F19" s="11">
        <v>0</v>
      </c>
      <c r="G19" s="32"/>
      <c r="H19" s="11"/>
      <c r="I19" s="11">
        <v>0</v>
      </c>
      <c r="J19" s="11">
        <f>0</f>
        <v>0</v>
      </c>
      <c r="K19" s="11"/>
      <c r="L19" s="18"/>
      <c r="M19" s="18"/>
      <c r="N19" s="18"/>
      <c r="O19" s="16">
        <f t="shared" si="3"/>
        <v>0</v>
      </c>
      <c r="P19" s="17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57" t="s">
        <v>75</v>
      </c>
      <c r="B20" s="13" t="s">
        <v>17</v>
      </c>
      <c r="C20" s="37"/>
      <c r="D20" s="11">
        <v>3</v>
      </c>
      <c r="E20" s="11">
        <v>0</v>
      </c>
      <c r="F20" s="11">
        <v>0</v>
      </c>
      <c r="G20" s="32"/>
      <c r="H20" s="11"/>
      <c r="I20" s="11">
        <v>0</v>
      </c>
      <c r="J20" s="11">
        <f>0</f>
        <v>0</v>
      </c>
      <c r="K20" s="11"/>
      <c r="L20" s="18"/>
      <c r="M20" s="18"/>
      <c r="N20" s="18"/>
      <c r="O20" s="16">
        <f t="shared" si="3"/>
        <v>0</v>
      </c>
      <c r="P20" s="17">
        <f t="shared" si="4"/>
        <v>3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58" t="s">
        <v>76</v>
      </c>
      <c r="B21" s="13" t="s">
        <v>18</v>
      </c>
      <c r="C21" s="37"/>
      <c r="D21" s="11"/>
      <c r="E21" s="11">
        <v>0</v>
      </c>
      <c r="F21" s="11">
        <v>0</v>
      </c>
      <c r="G21" s="32"/>
      <c r="H21" s="11"/>
      <c r="I21" s="11">
        <v>0</v>
      </c>
      <c r="J21" s="11">
        <f>0</f>
        <v>0</v>
      </c>
      <c r="K21" s="11"/>
      <c r="L21" s="18"/>
      <c r="M21" s="18"/>
      <c r="N21" s="18"/>
      <c r="O21" s="16">
        <f t="shared" si="3"/>
        <v>0</v>
      </c>
      <c r="P21" s="17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59" t="s">
        <v>60</v>
      </c>
      <c r="B22" s="10" t="s">
        <v>19</v>
      </c>
      <c r="C22" s="29">
        <f>C23+C29+C35</f>
        <v>19</v>
      </c>
      <c r="D22" s="29"/>
      <c r="E22" s="28">
        <v>0</v>
      </c>
      <c r="F22" s="28">
        <v>0</v>
      </c>
      <c r="G22" s="28">
        <f t="shared" ref="G22:H22" si="8">SUM(G23,G29,G35)</f>
        <v>4</v>
      </c>
      <c r="H22" s="28">
        <f t="shared" si="8"/>
        <v>3</v>
      </c>
      <c r="I22" s="29">
        <f>SUM(I23,I35)</f>
        <v>4</v>
      </c>
      <c r="J22" s="29">
        <f t="shared" ref="J22" si="9">J23+J35</f>
        <v>0</v>
      </c>
      <c r="K22" s="28">
        <f>K23+K29</f>
        <v>0</v>
      </c>
      <c r="L22" s="16"/>
      <c r="M22" s="16"/>
      <c r="N22" s="16"/>
      <c r="O22" s="16">
        <f t="shared" si="3"/>
        <v>27</v>
      </c>
      <c r="P22" s="17">
        <f t="shared" si="4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57" t="s">
        <v>62</v>
      </c>
      <c r="B23" s="13" t="s">
        <v>20</v>
      </c>
      <c r="C23" s="29">
        <f>SUM(C25:C28)</f>
        <v>15</v>
      </c>
      <c r="D23" s="28"/>
      <c r="E23" s="28">
        <v>0</v>
      </c>
      <c r="F23" s="28">
        <v>0</v>
      </c>
      <c r="G23" s="28">
        <f t="shared" ref="G23:J23" si="10">SUM(G24:G28)</f>
        <v>4</v>
      </c>
      <c r="H23" s="28">
        <f t="shared" si="10"/>
        <v>0</v>
      </c>
      <c r="I23" s="29">
        <f t="shared" si="10"/>
        <v>4</v>
      </c>
      <c r="J23" s="28">
        <f t="shared" si="10"/>
        <v>0</v>
      </c>
      <c r="K23" s="28">
        <f>K25</f>
        <v>0</v>
      </c>
      <c r="L23" s="18"/>
      <c r="M23" s="18"/>
      <c r="N23" s="18"/>
      <c r="O23" s="16">
        <f t="shared" si="3"/>
        <v>23</v>
      </c>
      <c r="P23" s="17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57" t="s">
        <v>63</v>
      </c>
      <c r="B24" s="13" t="s">
        <v>21</v>
      </c>
      <c r="C24" s="37"/>
      <c r="D24" s="11"/>
      <c r="E24" s="11">
        <v>0</v>
      </c>
      <c r="F24" s="11">
        <v>0</v>
      </c>
      <c r="G24" s="32"/>
      <c r="H24" s="11"/>
      <c r="I24" s="11">
        <v>0</v>
      </c>
      <c r="J24" s="11">
        <v>0</v>
      </c>
      <c r="K24" s="11"/>
      <c r="L24" s="18"/>
      <c r="M24" s="18"/>
      <c r="N24" s="18"/>
      <c r="O24" s="16">
        <f t="shared" si="3"/>
        <v>0</v>
      </c>
      <c r="P24" s="17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57" t="s">
        <v>64</v>
      </c>
      <c r="B25" s="13" t="s">
        <v>22</v>
      </c>
      <c r="C25" s="11">
        <v>15</v>
      </c>
      <c r="D25" s="11"/>
      <c r="E25" s="11">
        <v>0</v>
      </c>
      <c r="F25" s="11">
        <v>0</v>
      </c>
      <c r="G25" s="11">
        <v>4</v>
      </c>
      <c r="H25" s="11"/>
      <c r="I25" s="11">
        <v>4</v>
      </c>
      <c r="J25" s="11">
        <v>0</v>
      </c>
      <c r="K25" s="11"/>
      <c r="L25" s="18"/>
      <c r="M25" s="18"/>
      <c r="N25" s="18"/>
      <c r="O25" s="16">
        <f t="shared" si="3"/>
        <v>23</v>
      </c>
      <c r="P25" s="17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57" t="s">
        <v>65</v>
      </c>
      <c r="B26" s="13" t="s">
        <v>23</v>
      </c>
      <c r="C26" s="37"/>
      <c r="D26" s="11"/>
      <c r="E26" s="11">
        <v>0</v>
      </c>
      <c r="F26" s="11">
        <v>0</v>
      </c>
      <c r="G26" s="32"/>
      <c r="H26" s="11"/>
      <c r="I26" s="11">
        <v>0</v>
      </c>
      <c r="J26" s="11">
        <v>0</v>
      </c>
      <c r="K26" s="11"/>
      <c r="L26" s="18"/>
      <c r="M26" s="18"/>
      <c r="N26" s="18"/>
      <c r="O26" s="16">
        <f t="shared" si="3"/>
        <v>0</v>
      </c>
      <c r="P26" s="17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57" t="s">
        <v>66</v>
      </c>
      <c r="B27" s="13" t="s">
        <v>24</v>
      </c>
      <c r="C27" s="37"/>
      <c r="D27" s="11"/>
      <c r="E27" s="11">
        <v>0</v>
      </c>
      <c r="F27" s="11">
        <v>0</v>
      </c>
      <c r="G27" s="32"/>
      <c r="H27" s="11"/>
      <c r="I27" s="11">
        <v>0</v>
      </c>
      <c r="J27" s="11">
        <v>0</v>
      </c>
      <c r="K27" s="11"/>
      <c r="L27" s="18"/>
      <c r="M27" s="18"/>
      <c r="N27" s="18"/>
      <c r="O27" s="16">
        <f t="shared" si="3"/>
        <v>0</v>
      </c>
      <c r="P27" s="17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57" t="s">
        <v>67</v>
      </c>
      <c r="B28" s="13" t="s">
        <v>25</v>
      </c>
      <c r="C28" s="37"/>
      <c r="D28" s="11"/>
      <c r="E28" s="11">
        <v>0</v>
      </c>
      <c r="F28" s="11">
        <v>0</v>
      </c>
      <c r="G28" s="32"/>
      <c r="H28" s="11"/>
      <c r="I28" s="11">
        <v>0</v>
      </c>
      <c r="J28" s="11">
        <v>0</v>
      </c>
      <c r="K28" s="11"/>
      <c r="L28" s="18"/>
      <c r="M28" s="18"/>
      <c r="N28" s="18"/>
      <c r="O28" s="16">
        <f t="shared" si="3"/>
        <v>0</v>
      </c>
      <c r="P28" s="17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57" t="s">
        <v>68</v>
      </c>
      <c r="B29" s="13" t="s">
        <v>26</v>
      </c>
      <c r="C29" s="29">
        <f>SUM(C30:C34)</f>
        <v>4</v>
      </c>
      <c r="D29" s="28"/>
      <c r="E29" s="28">
        <v>0</v>
      </c>
      <c r="F29" s="28">
        <v>0</v>
      </c>
      <c r="G29" s="28">
        <f t="shared" ref="G29:H29" si="11">SUM(G30:G34)</f>
        <v>0</v>
      </c>
      <c r="H29" s="28">
        <f t="shared" si="11"/>
        <v>0</v>
      </c>
      <c r="I29" s="29">
        <f>SUM(I30:I34)</f>
        <v>7</v>
      </c>
      <c r="J29" s="28">
        <f>SUM(J30:J34)</f>
        <v>0</v>
      </c>
      <c r="K29" s="28">
        <v>0</v>
      </c>
      <c r="L29" s="18"/>
      <c r="M29" s="18"/>
      <c r="N29" s="18"/>
      <c r="O29" s="16">
        <f t="shared" si="3"/>
        <v>11</v>
      </c>
      <c r="P29" s="17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57" t="s">
        <v>69</v>
      </c>
      <c r="B30" s="13" t="s">
        <v>27</v>
      </c>
      <c r="C30" s="37"/>
      <c r="D30" s="11"/>
      <c r="E30" s="11">
        <v>0</v>
      </c>
      <c r="F30" s="11">
        <v>0</v>
      </c>
      <c r="G30" s="32"/>
      <c r="H30" s="11"/>
      <c r="I30" s="11">
        <v>0</v>
      </c>
      <c r="J30" s="11">
        <v>0</v>
      </c>
      <c r="K30" s="11">
        <v>0</v>
      </c>
      <c r="L30" s="18"/>
      <c r="M30" s="18"/>
      <c r="N30" s="18"/>
      <c r="O30" s="16">
        <f t="shared" si="3"/>
        <v>0</v>
      </c>
      <c r="P30" s="17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57" t="s">
        <v>70</v>
      </c>
      <c r="B31" s="13" t="s">
        <v>28</v>
      </c>
      <c r="C31" s="37">
        <v>4</v>
      </c>
      <c r="D31" s="11"/>
      <c r="E31" s="11">
        <v>0</v>
      </c>
      <c r="F31" s="11">
        <v>0</v>
      </c>
      <c r="G31" s="32"/>
      <c r="H31" s="11"/>
      <c r="I31" s="11">
        <v>7</v>
      </c>
      <c r="J31" s="11">
        <v>0</v>
      </c>
      <c r="K31" s="11">
        <v>0</v>
      </c>
      <c r="L31" s="18"/>
      <c r="M31" s="18"/>
      <c r="N31" s="18"/>
      <c r="O31" s="16">
        <f t="shared" si="3"/>
        <v>11</v>
      </c>
      <c r="P31" s="17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57" t="s">
        <v>71</v>
      </c>
      <c r="B32" s="13" t="s">
        <v>29</v>
      </c>
      <c r="C32" s="37"/>
      <c r="D32" s="11"/>
      <c r="E32" s="11">
        <v>0</v>
      </c>
      <c r="F32" s="11">
        <v>0</v>
      </c>
      <c r="G32" s="32"/>
      <c r="H32" s="11"/>
      <c r="I32" s="11">
        <v>0</v>
      </c>
      <c r="J32" s="11">
        <v>0</v>
      </c>
      <c r="K32" s="11"/>
      <c r="L32" s="18"/>
      <c r="M32" s="18"/>
      <c r="N32" s="18"/>
      <c r="O32" s="16">
        <f t="shared" si="3"/>
        <v>0</v>
      </c>
      <c r="P32" s="17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57" t="s">
        <v>72</v>
      </c>
      <c r="B33" s="13" t="s">
        <v>30</v>
      </c>
      <c r="C33" s="37"/>
      <c r="D33" s="11"/>
      <c r="E33" s="11">
        <v>0</v>
      </c>
      <c r="F33" s="11">
        <v>0</v>
      </c>
      <c r="G33" s="32"/>
      <c r="H33" s="11"/>
      <c r="I33" s="11">
        <v>0</v>
      </c>
      <c r="J33" s="11">
        <v>0</v>
      </c>
      <c r="K33" s="11"/>
      <c r="L33" s="18"/>
      <c r="M33" s="18"/>
      <c r="N33" s="18"/>
      <c r="O33" s="16">
        <f t="shared" si="3"/>
        <v>0</v>
      </c>
      <c r="P33" s="17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57" t="s">
        <v>73</v>
      </c>
      <c r="B34" s="13" t="s">
        <v>31</v>
      </c>
      <c r="C34" s="37"/>
      <c r="D34" s="11"/>
      <c r="E34" s="11">
        <v>0</v>
      </c>
      <c r="F34" s="11">
        <v>0</v>
      </c>
      <c r="G34" s="32"/>
      <c r="H34" s="11"/>
      <c r="I34" s="11">
        <v>0</v>
      </c>
      <c r="J34" s="11">
        <v>0</v>
      </c>
      <c r="K34" s="11">
        <v>0</v>
      </c>
      <c r="L34" s="18"/>
      <c r="M34" s="18"/>
      <c r="N34" s="18"/>
      <c r="O34" s="16">
        <f t="shared" si="3"/>
        <v>0</v>
      </c>
      <c r="P34" s="17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57" t="s">
        <v>74</v>
      </c>
      <c r="B35" s="13" t="s">
        <v>32</v>
      </c>
      <c r="C35" s="29"/>
      <c r="D35" s="28"/>
      <c r="E35" s="28">
        <v>0</v>
      </c>
      <c r="F35" s="28">
        <v>0</v>
      </c>
      <c r="G35" s="28">
        <f t="shared" ref="G35:H35" si="12">SUM(G36:G38)</f>
        <v>0</v>
      </c>
      <c r="H35" s="28">
        <f t="shared" si="12"/>
        <v>3</v>
      </c>
      <c r="I35" s="29">
        <v>0</v>
      </c>
      <c r="J35" s="28">
        <f>SUM(J36:J38)</f>
        <v>0</v>
      </c>
      <c r="K35" s="28"/>
      <c r="L35" s="18"/>
      <c r="M35" s="18"/>
      <c r="N35" s="18"/>
      <c r="O35" s="16">
        <f t="shared" si="3"/>
        <v>0</v>
      </c>
      <c r="P35" s="17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58" t="s">
        <v>77</v>
      </c>
      <c r="B36" s="13" t="s">
        <v>33</v>
      </c>
      <c r="C36" s="37"/>
      <c r="D36" s="11"/>
      <c r="E36" s="11">
        <v>0</v>
      </c>
      <c r="F36" s="11">
        <v>0</v>
      </c>
      <c r="G36" s="32"/>
      <c r="H36" s="11">
        <v>3</v>
      </c>
      <c r="I36" s="11">
        <v>0</v>
      </c>
      <c r="J36" s="11">
        <v>0</v>
      </c>
      <c r="K36" s="11"/>
      <c r="L36" s="18"/>
      <c r="M36" s="18"/>
      <c r="N36" s="18"/>
      <c r="O36" s="16">
        <f t="shared" si="3"/>
        <v>0</v>
      </c>
      <c r="P36" s="17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57" t="s">
        <v>75</v>
      </c>
      <c r="B37" s="13" t="s">
        <v>34</v>
      </c>
      <c r="C37" s="37"/>
      <c r="E37" s="11">
        <v>0</v>
      </c>
      <c r="F37" s="11">
        <v>0</v>
      </c>
      <c r="G37" s="32"/>
      <c r="H37" s="11"/>
      <c r="I37" s="11">
        <v>0</v>
      </c>
      <c r="J37" s="11">
        <v>0</v>
      </c>
      <c r="K37" s="11"/>
      <c r="L37" s="18"/>
      <c r="M37" s="18"/>
      <c r="N37" s="18"/>
      <c r="O37" s="16">
        <f t="shared" si="3"/>
        <v>0</v>
      </c>
      <c r="P37" s="17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58" t="s">
        <v>76</v>
      </c>
      <c r="B38" s="13" t="s">
        <v>35</v>
      </c>
      <c r="C38" s="37"/>
      <c r="D38" s="11"/>
      <c r="E38" s="11">
        <v>0</v>
      </c>
      <c r="F38" s="11">
        <v>0</v>
      </c>
      <c r="G38" s="32"/>
      <c r="H38" s="11"/>
      <c r="I38" s="11">
        <v>0</v>
      </c>
      <c r="J38" s="11">
        <v>0</v>
      </c>
      <c r="K38" s="11"/>
      <c r="L38" s="18"/>
      <c r="M38" s="18"/>
      <c r="N38" s="18"/>
      <c r="O38" s="16">
        <f t="shared" si="3"/>
        <v>0</v>
      </c>
      <c r="P38" s="17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56" t="s">
        <v>78</v>
      </c>
      <c r="B39" s="10" t="s">
        <v>36</v>
      </c>
      <c r="C39" s="37"/>
      <c r="D39" s="11"/>
      <c r="E39" s="11">
        <v>0</v>
      </c>
      <c r="F39" s="11">
        <v>0</v>
      </c>
      <c r="G39" s="32"/>
      <c r="H39" s="11"/>
      <c r="I39" s="11">
        <v>0</v>
      </c>
      <c r="J39" s="11">
        <v>0</v>
      </c>
      <c r="K39" s="11"/>
      <c r="L39" s="16"/>
      <c r="M39" s="16"/>
      <c r="N39" s="16"/>
      <c r="O39" s="16">
        <f t="shared" si="3"/>
        <v>0</v>
      </c>
      <c r="P39" s="17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59" t="s">
        <v>79</v>
      </c>
      <c r="B40" s="10" t="s">
        <v>37</v>
      </c>
      <c r="C40" s="11">
        <v>6</v>
      </c>
      <c r="D40" s="11"/>
      <c r="E40" s="28">
        <v>2</v>
      </c>
      <c r="F40" s="28">
        <v>0</v>
      </c>
      <c r="G40" s="11">
        <v>16</v>
      </c>
      <c r="H40" s="11"/>
      <c r="I40" s="11">
        <v>7</v>
      </c>
      <c r="J40" s="11">
        <v>0</v>
      </c>
      <c r="K40" s="11"/>
      <c r="L40" s="16"/>
      <c r="M40" s="16"/>
      <c r="N40" s="16"/>
      <c r="O40" s="16">
        <f t="shared" si="3"/>
        <v>31</v>
      </c>
      <c r="P40" s="17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59" t="s">
        <v>80</v>
      </c>
      <c r="B41" s="10" t="s">
        <v>38</v>
      </c>
      <c r="C41" s="37"/>
      <c r="D41" s="11"/>
      <c r="E41" s="11">
        <v>0</v>
      </c>
      <c r="F41" s="11">
        <v>0</v>
      </c>
      <c r="G41" s="32"/>
      <c r="H41" s="11"/>
      <c r="I41" s="11">
        <v>0</v>
      </c>
      <c r="J41" s="11">
        <v>0</v>
      </c>
      <c r="K41" s="11"/>
      <c r="L41" s="16"/>
      <c r="M41" s="16"/>
      <c r="N41" s="16"/>
      <c r="O41" s="16">
        <f t="shared" si="3"/>
        <v>0</v>
      </c>
      <c r="P41" s="17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59" t="s">
        <v>81</v>
      </c>
      <c r="B42" s="10" t="s">
        <v>39</v>
      </c>
      <c r="C42" s="37"/>
      <c r="D42" s="11"/>
      <c r="E42" s="11">
        <v>0</v>
      </c>
      <c r="F42" s="11">
        <v>0</v>
      </c>
      <c r="G42" s="32"/>
      <c r="H42" s="11"/>
      <c r="I42" s="11">
        <v>0</v>
      </c>
      <c r="J42" s="11">
        <v>0</v>
      </c>
      <c r="K42" s="11"/>
      <c r="L42" s="16"/>
      <c r="M42" s="16"/>
      <c r="N42" s="16"/>
      <c r="O42" s="16">
        <f t="shared" si="3"/>
        <v>0</v>
      </c>
      <c r="P42" s="17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59" t="s">
        <v>82</v>
      </c>
      <c r="B43" s="10" t="s">
        <v>40</v>
      </c>
      <c r="C43" s="11"/>
      <c r="D43" s="11"/>
      <c r="E43" s="11">
        <v>0</v>
      </c>
      <c r="F43" s="11">
        <v>0</v>
      </c>
      <c r="G43" s="32"/>
      <c r="H43" s="11"/>
      <c r="I43" s="11">
        <v>0</v>
      </c>
      <c r="J43" s="11">
        <v>0</v>
      </c>
      <c r="K43" s="11"/>
      <c r="L43" s="16"/>
      <c r="M43" s="16"/>
      <c r="N43" s="16"/>
      <c r="O43" s="16">
        <f t="shared" si="3"/>
        <v>0</v>
      </c>
      <c r="P43" s="17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59" t="s">
        <v>83</v>
      </c>
      <c r="B44" s="10" t="s">
        <v>41</v>
      </c>
      <c r="C44" s="11"/>
      <c r="D44" s="11"/>
      <c r="E44" s="11">
        <v>0</v>
      </c>
      <c r="F44" s="11">
        <v>0</v>
      </c>
      <c r="G44" s="32"/>
      <c r="H44" s="11"/>
      <c r="I44" s="11">
        <v>0</v>
      </c>
      <c r="J44" s="11">
        <v>0</v>
      </c>
      <c r="K44" s="11"/>
      <c r="L44" s="16"/>
      <c r="M44" s="16"/>
      <c r="N44" s="16"/>
      <c r="O44" s="16">
        <f t="shared" si="3"/>
        <v>0</v>
      </c>
      <c r="P44" s="17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60" t="s">
        <v>84</v>
      </c>
      <c r="B45" s="12" t="s">
        <v>42</v>
      </c>
      <c r="C45" s="28">
        <f>C4+C40</f>
        <v>111</v>
      </c>
      <c r="D45" s="28">
        <f>D20</f>
        <v>3</v>
      </c>
      <c r="E45" s="28">
        <v>73</v>
      </c>
      <c r="F45" s="28">
        <v>0</v>
      </c>
      <c r="G45" s="28">
        <f t="shared" ref="G45:H45" si="13">SUM(G4,G39:G44)</f>
        <v>34</v>
      </c>
      <c r="H45" s="28">
        <f t="shared" si="13"/>
        <v>3</v>
      </c>
      <c r="I45" s="41">
        <f>SUM(I4,I40)</f>
        <v>42</v>
      </c>
      <c r="J45" s="41">
        <f>J4+SUM(J39:J44)</f>
        <v>0</v>
      </c>
      <c r="K45" s="28">
        <f>K4+K40</f>
        <v>15</v>
      </c>
      <c r="L45" s="20"/>
      <c r="M45" s="20"/>
      <c r="N45" s="20"/>
      <c r="O45" s="20">
        <f t="shared" si="3"/>
        <v>275</v>
      </c>
      <c r="P45" s="21">
        <f t="shared" si="4"/>
        <v>6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BPP2023</vt:lpstr>
      <vt:lpstr>BPP 2022</vt:lpstr>
      <vt:lpstr>Broj_dogovori_2023</vt:lpstr>
      <vt:lpstr>Broj_dogovori 2022</vt:lpstr>
      <vt:lpstr>BIS 2023</vt:lpstr>
      <vt:lpstr>BIS 2022</vt:lpstr>
      <vt:lpstr>Broj steti_2023</vt:lpstr>
      <vt:lpstr>Broj_steti 2022</vt:lpstr>
      <vt:lpstr>'BIS 2022'!Print_Area</vt:lpstr>
      <vt:lpstr>'BIS 2023'!Print_Area</vt:lpstr>
      <vt:lpstr>'BPP 2022'!Print_Area</vt:lpstr>
      <vt:lpstr>'BPP2023'!Print_Area</vt:lpstr>
      <vt:lpstr>'Broj steti_2023'!Print_Area</vt:lpstr>
      <vt:lpstr>'Broj_dogovori 2022'!Print_Area</vt:lpstr>
      <vt:lpstr>Broj_dogovori_2023!Print_Area</vt:lpstr>
      <vt:lpstr>'Broj_steti 2022'!Print_Area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cp:lastPrinted>2023-05-26T07:50:43Z</cp:lastPrinted>
  <dcterms:created xsi:type="dcterms:W3CDTF">2023-05-26T07:03:41Z</dcterms:created>
  <dcterms:modified xsi:type="dcterms:W3CDTF">2023-12-12T09:10:26Z</dcterms:modified>
</cp:coreProperties>
</file>