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35" i="10"/>
  <c r="D29" i="10"/>
  <c r="D23" i="10"/>
  <c r="D22" i="10"/>
  <c r="D18" i="10"/>
  <c r="D12" i="10"/>
  <c r="D6" i="10"/>
  <c r="D5" i="10" s="1"/>
  <c r="D4" i="10" s="1"/>
  <c r="C35" i="10"/>
  <c r="C22" i="10" s="1"/>
  <c r="C4" i="10" s="1"/>
  <c r="C29" i="10"/>
  <c r="C23" i="10"/>
  <c r="C18" i="10"/>
  <c r="C12" i="10"/>
  <c r="C6" i="10"/>
  <c r="C5" i="10"/>
  <c r="D45" i="9"/>
  <c r="D35" i="9"/>
  <c r="D29" i="9"/>
  <c r="D23" i="9"/>
  <c r="D22" i="9" s="1"/>
  <c r="D18" i="9"/>
  <c r="D12" i="9"/>
  <c r="D6" i="9"/>
  <c r="D5" i="9" s="1"/>
  <c r="D4" i="9" s="1"/>
  <c r="C35" i="9"/>
  <c r="C22" i="9" s="1"/>
  <c r="C29" i="9"/>
  <c r="C23" i="9"/>
  <c r="C18" i="9"/>
  <c r="C5" i="9" s="1"/>
  <c r="C4" i="9" s="1"/>
  <c r="C12" i="9"/>
  <c r="C6" i="9"/>
  <c r="C34" i="4"/>
  <c r="C22" i="4"/>
  <c r="C21" i="4" s="1"/>
  <c r="C17" i="4"/>
  <c r="C5" i="4"/>
  <c r="C4" i="4" s="1"/>
  <c r="C3" i="4" s="1"/>
  <c r="C44" i="4" s="1"/>
  <c r="C34" i="2"/>
  <c r="C28" i="2"/>
  <c r="C22" i="2"/>
  <c r="C21" i="2" s="1"/>
  <c r="C3" i="2" s="1"/>
  <c r="C44" i="2" s="1"/>
  <c r="C17" i="2"/>
  <c r="C11" i="2"/>
  <c r="C5" i="2"/>
  <c r="C4" i="2"/>
  <c r="D45" i="5"/>
  <c r="D18" i="5"/>
  <c r="D5" i="5" s="1"/>
  <c r="D4" i="5" s="1"/>
  <c r="D45" i="1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C29" i="5"/>
  <c r="C23" i="5"/>
  <c r="C22" i="5"/>
  <c r="C12" i="5"/>
  <c r="C6" i="5"/>
  <c r="C5" i="5" s="1"/>
  <c r="C4" i="5" s="1"/>
  <c r="C22" i="3"/>
  <c r="C21" i="3" s="1"/>
  <c r="C17" i="3"/>
  <c r="C5" i="3"/>
  <c r="C4" i="3" s="1"/>
  <c r="C44" i="1"/>
  <c r="C28" i="1"/>
  <c r="C22" i="1"/>
  <c r="C21" i="1" s="1"/>
  <c r="C11" i="1"/>
  <c r="C5" i="1"/>
  <c r="C4" i="1"/>
  <c r="C45" i="10" l="1"/>
  <c r="C45" i="9"/>
  <c r="C45" i="5"/>
  <c r="C3" i="3"/>
  <c r="C44" i="3" s="1"/>
  <c r="C3" i="1"/>
  <c r="K23" i="10" l="1"/>
  <c r="K22" i="10" s="1"/>
  <c r="K12" i="10"/>
  <c r="K6" i="10"/>
  <c r="K5" i="10" s="1"/>
  <c r="K23" i="9"/>
  <c r="K22" i="9" s="1"/>
  <c r="K12" i="9"/>
  <c r="K5" i="9" s="1"/>
  <c r="K4" i="9" s="1"/>
  <c r="K45" i="9" s="1"/>
  <c r="K6" i="9"/>
  <c r="G22" i="4"/>
  <c r="G21" i="4" s="1"/>
  <c r="G11" i="4"/>
  <c r="G5" i="4"/>
  <c r="G4" i="4" s="1"/>
  <c r="G28" i="2"/>
  <c r="G22" i="2"/>
  <c r="G21" i="2" s="1"/>
  <c r="G11" i="2"/>
  <c r="G5" i="2"/>
  <c r="G4" i="2" s="1"/>
  <c r="K23" i="11"/>
  <c r="K22" i="11" s="1"/>
  <c r="K12" i="11"/>
  <c r="K6" i="11"/>
  <c r="K5" i="11" s="1"/>
  <c r="K23" i="5"/>
  <c r="K22" i="5" s="1"/>
  <c r="K12" i="5"/>
  <c r="K6" i="5"/>
  <c r="K5" i="5" s="1"/>
  <c r="K4" i="5" s="1"/>
  <c r="K45" i="5" s="1"/>
  <c r="G22" i="3"/>
  <c r="G21" i="3" s="1"/>
  <c r="G11" i="3"/>
  <c r="G5" i="3"/>
  <c r="G4" i="3"/>
  <c r="G28" i="1"/>
  <c r="G21" i="1" s="1"/>
  <c r="G22" i="1"/>
  <c r="G11" i="1"/>
  <c r="G5" i="1"/>
  <c r="G4" i="1" s="1"/>
  <c r="K4" i="10" l="1"/>
  <c r="K45" i="10" s="1"/>
  <c r="G3" i="4"/>
  <c r="G44" i="4" s="1"/>
  <c r="G3" i="2"/>
  <c r="G44" i="2" s="1"/>
  <c r="K4" i="11"/>
  <c r="K45" i="11" s="1"/>
  <c r="G3" i="3"/>
  <c r="G44" i="3" s="1"/>
  <c r="G3" i="1"/>
  <c r="G44" i="1" s="1"/>
  <c r="I29" i="10" l="1"/>
  <c r="I23" i="10"/>
  <c r="I22" i="10"/>
  <c r="I12" i="10"/>
  <c r="I5" i="10" s="1"/>
  <c r="I4" i="10" s="1"/>
  <c r="I45" i="10" s="1"/>
  <c r="I6" i="10"/>
  <c r="J45" i="10"/>
  <c r="J35" i="10"/>
  <c r="J29" i="10"/>
  <c r="J23" i="10"/>
  <c r="J22" i="10" s="1"/>
  <c r="J21" i="10"/>
  <c r="J20" i="10"/>
  <c r="J19" i="10"/>
  <c r="J18" i="10"/>
  <c r="J12" i="10"/>
  <c r="J45" i="9"/>
  <c r="J35" i="9"/>
  <c r="J29" i="9"/>
  <c r="J23" i="9"/>
  <c r="J22" i="9" s="1"/>
  <c r="J21" i="9"/>
  <c r="J20" i="9"/>
  <c r="J19" i="9"/>
  <c r="J18" i="9" s="1"/>
  <c r="J12" i="9"/>
  <c r="I29" i="9"/>
  <c r="I23" i="9"/>
  <c r="I22" i="9" s="1"/>
  <c r="I12" i="9"/>
  <c r="I5" i="9" s="1"/>
  <c r="I4" i="9" s="1"/>
  <c r="I45" i="9" s="1"/>
  <c r="I6" i="9"/>
  <c r="F28" i="4"/>
  <c r="F22" i="4"/>
  <c r="F21" i="4"/>
  <c r="F11" i="4"/>
  <c r="F5" i="4"/>
  <c r="F4" i="4" s="1"/>
  <c r="F3" i="4" s="1"/>
  <c r="F44" i="4" s="1"/>
  <c r="F28" i="2"/>
  <c r="F22" i="2"/>
  <c r="F21" i="2"/>
  <c r="F11" i="2"/>
  <c r="F5" i="2"/>
  <c r="F4" i="2"/>
  <c r="F3" i="2"/>
  <c r="F44" i="2" s="1"/>
  <c r="J45" i="11"/>
  <c r="J35" i="11"/>
  <c r="J29" i="11"/>
  <c r="J23" i="11"/>
  <c r="J22" i="11" s="1"/>
  <c r="J21" i="11"/>
  <c r="J20" i="11"/>
  <c r="J19" i="11"/>
  <c r="J18" i="11"/>
  <c r="J12" i="11"/>
  <c r="I29" i="11"/>
  <c r="I23" i="11"/>
  <c r="I22" i="11"/>
  <c r="I12" i="11"/>
  <c r="I5" i="11" s="1"/>
  <c r="I4" i="11" s="1"/>
  <c r="I45" i="11" s="1"/>
  <c r="I6" i="11"/>
  <c r="J45" i="5"/>
  <c r="J35" i="5"/>
  <c r="J22" i="5" s="1"/>
  <c r="J29" i="5"/>
  <c r="J23" i="5"/>
  <c r="J21" i="5"/>
  <c r="J18" i="5" s="1"/>
  <c r="J20" i="5"/>
  <c r="J19" i="5"/>
  <c r="J12" i="5"/>
  <c r="I29" i="5"/>
  <c r="I23" i="5"/>
  <c r="I22" i="5" s="1"/>
  <c r="I12" i="5"/>
  <c r="I5" i="5" s="1"/>
  <c r="I4" i="5" s="1"/>
  <c r="I45" i="5" s="1"/>
  <c r="I6" i="5"/>
  <c r="F28" i="3"/>
  <c r="F22" i="3"/>
  <c r="F21" i="3" s="1"/>
  <c r="F11" i="3"/>
  <c r="F5" i="3"/>
  <c r="F4" i="3" s="1"/>
  <c r="F28" i="1"/>
  <c r="F22" i="1"/>
  <c r="F21" i="1" s="1"/>
  <c r="F11" i="1"/>
  <c r="F4" i="1" s="1"/>
  <c r="F5" i="1"/>
  <c r="F3" i="3" l="1"/>
  <c r="F44" i="3" s="1"/>
  <c r="F3" i="1"/>
  <c r="F44" i="1" s="1"/>
  <c r="H35" i="10" l="1"/>
  <c r="H29" i="10"/>
  <c r="H23" i="10"/>
  <c r="H22" i="10" s="1"/>
  <c r="H18" i="10"/>
  <c r="H12" i="10"/>
  <c r="H6" i="10"/>
  <c r="H5" i="10"/>
  <c r="G35" i="10"/>
  <c r="G29" i="10"/>
  <c r="G23" i="10"/>
  <c r="G22" i="10" s="1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/>
  <c r="G35" i="9"/>
  <c r="G29" i="9"/>
  <c r="G23" i="9"/>
  <c r="G22" i="9"/>
  <c r="G18" i="9"/>
  <c r="G12" i="9"/>
  <c r="G6" i="9"/>
  <c r="G5" i="9"/>
  <c r="G4" i="9" s="1"/>
  <c r="G45" i="9" s="1"/>
  <c r="E34" i="4"/>
  <c r="E22" i="4"/>
  <c r="E21" i="4"/>
  <c r="E17" i="4"/>
  <c r="E5" i="4"/>
  <c r="E4" i="4"/>
  <c r="E3" i="4" s="1"/>
  <c r="E44" i="4" s="1"/>
  <c r="E34" i="2"/>
  <c r="E28" i="2"/>
  <c r="E22" i="2"/>
  <c r="E21" i="2"/>
  <c r="E17" i="2"/>
  <c r="E11" i="2"/>
  <c r="E9" i="2"/>
  <c r="E6" i="2"/>
  <c r="E5" i="2" s="1"/>
  <c r="E4" i="2" s="1"/>
  <c r="E3" i="2" s="1"/>
  <c r="E44" i="2" s="1"/>
  <c r="H4" i="10" l="1"/>
  <c r="H45" i="10" s="1"/>
  <c r="H4" i="9"/>
  <c r="H45" i="9" s="1"/>
  <c r="H44" i="1" l="1"/>
  <c r="H34" i="1"/>
  <c r="H28" i="1"/>
  <c r="H22" i="1"/>
  <c r="H21" i="1"/>
  <c r="H17" i="1"/>
  <c r="H11" i="1"/>
  <c r="H5" i="1"/>
  <c r="H4" i="1"/>
  <c r="H3" i="1" s="1"/>
  <c r="H34" i="3"/>
  <c r="H21" i="3" s="1"/>
  <c r="H22" i="3"/>
  <c r="H17" i="3"/>
  <c r="H5" i="3"/>
  <c r="H4" i="3" s="1"/>
  <c r="H3" i="3" l="1"/>
  <c r="H44" i="3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<sst xmlns="http://schemas.openxmlformats.org/spreadsheetml/2006/main" count="928" uniqueCount="104">
  <si>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</si>
  <si>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</si>
  <si>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</si>
  <si>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</si>
  <si>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</si>
  <si>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</si>
  <si>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</si>
  <si>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</si>
  <si>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</si>
  <si>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</si>
  <si>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</si>
  <si>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</si>
  <si>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</si>
  <si>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</si>
  <si>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</si>
  <si>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</si>
  <si>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</si>
  <si>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</si>
  <si>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</si>
  <si>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</si>
  <si>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</si>
  <si>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</si>
  <si>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</si>
  <si>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</si>
  <si>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</si>
  <si>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</si>
  <si>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</si>
  <si>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</si>
  <si>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</si>
  <si>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</si>
  <si>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</si>
  <si>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</si>
  <si>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</si>
  <si>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</si>
  <si>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</si>
  <si>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</si>
  <si>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</si>
  <si>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</si>
  <si>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</si>
  <si>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</si>
  <si>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</si>
  <si>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</si>
  <si>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</si>
  <si>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</si>
  <si>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</si>
  <si>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</si>
  <si>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</si>
  <si>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</si>
  <si>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</si>
  <si>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</si>
  <si>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</si>
  <si>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</si>
  <si>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</si>
  <si>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</si>
  <si>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</si>
  <si>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</si>
  <si>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</si>
  <si>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</si>
  <si>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</si>
  <si>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</si>
  <si>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</si>
  <si>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</si>
  <si>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</si>
  <si>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</si>
  <si>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</si>
  <si>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</si>
  <si>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</si>
  <si>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</si>
  <si>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</si>
  <si>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</si>
  <si>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</si>
  <si>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</si>
  <si>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</si>
  <si>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</si>
  <si>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</si>
  <si>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</si>
  <si>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</si>
  <si>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</si>
  <si>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</si>
  <si>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</si>
  <si>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</si>
  <si>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</si>
  <si>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</si>
  <si>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</si>
  <si>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</si>
  <si>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</si>
  <si>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</si>
  <si>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</si>
  <si>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</si>
  <si>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</si>
  <si>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</si>
  <si>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</si>
  <si>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</si>
  <si>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</si>
  <si>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</si>
  <si>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</si>
  <si>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 xml:space="preserve">Numri i dëmeve të paguara  për shoqëritë e sigurimeve jetë, për periudhën 1.3-31.3.2024 </t>
  </si>
  <si>
    <t xml:space="preserve">Numri i dëmeve të paguara  për shoqëritë e sigurimeve jetë, për periudhën 1.3-31.3.2023 </t>
  </si>
  <si>
    <t xml:space="preserve">Dëme të paguara bruto, në mijëra denarë,  për shoqëritë e sigurimeve jetë, për periudhën  1.3-31.3.2023 </t>
  </si>
  <si>
    <t>Dëme të paguara bruto, në mijëra denarë,  për shoqëritë e sigurimeve jetë, për periudhën  1.3-31.3.2024</t>
  </si>
  <si>
    <t xml:space="preserve">Numri i kontratave të lidhura të shoqërive të jetës, për periudhën 1.3-31.3.2023 </t>
  </si>
  <si>
    <t>Numri i kontratave të lidhura të shoqërive të jetës, për periudhën  1.3-31.3.2024</t>
  </si>
  <si>
    <t xml:space="preserve">Primi i shkruar bruto, në mijëra denarë, të shoqërive të sigurimeve jetë, për periudhën  1.3-31.3.2023 </t>
  </si>
  <si>
    <t xml:space="preserve">Primi i shkruar bruto, në mijëra denarë, të shoqërive të sigurimeve jetë, për periudhën   1.3-31.3.2024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</si>
</sst>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8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49" fontId="6" fillId="0" borderId="0"/>
    <xf numFmtId="49" fontId="6" fillId="0" borderId="0"/>
    <xf numFmtId="165" fontId="6" fillId="0" borderId="0"/>
    <xf numFmtId="49" fontId="6" fillId="0" borderId="0"/>
    <xf numFmtId="49" fontId="6" fillId="0" borderId="0"/>
    <xf numFmtId="0" fontId="6" fillId="0" borderId="0"/>
  </cellStyleXfs>
  <cellXfs count="103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</cellXfs>
  <cellStyles count="8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103</v>
      </c>
    </row>
    <row r="2" spans="1:39" s="7" customFormat="1" x14ac:dyDescent="0.25">
      <c r="A2" s="8"/>
      <c r="B2" s="9"/>
      <c r="C2" s="51" t="s">
        <v>85</v>
      </c>
      <c r="D2" s="51" t="s">
        <v>86</v>
      </c>
      <c r="E2" s="51" t="s">
        <v>87</v>
      </c>
      <c r="F2" s="51" t="s">
        <v>88</v>
      </c>
      <c r="G2" s="51" t="s">
        <v>89</v>
      </c>
      <c r="H2" s="52" t="s">
        <v>90</v>
      </c>
      <c r="I2" s="52" t="s">
        <v>91</v>
      </c>
    </row>
    <row r="3" spans="1:39" s="1" customFormat="1" x14ac:dyDescent="0.2">
      <c r="A3" s="97" t="s">
        <v>59</v>
      </c>
      <c r="B3" s="10" t="s">
        <v>1</v>
      </c>
      <c r="C3" s="89">
        <f t="shared" ref="C3" si="0">C4+C21</f>
        <v>21118</v>
      </c>
      <c r="D3" s="27">
        <v>6183.1704306521742</v>
      </c>
      <c r="E3" s="72">
        <v>2048</v>
      </c>
      <c r="F3" s="32">
        <f>SUM(F4,F21,F28)</f>
        <v>8490</v>
      </c>
      <c r="G3" s="65">
        <f>G4+G21</f>
        <v>56538.341883100031</v>
      </c>
      <c r="H3" s="30">
        <f>H4+H21</f>
        <v>454.69</v>
      </c>
      <c r="I3" s="16">
        <f>SUM(C3:H3)</f>
        <v>94832.202313752205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97" t="s">
        <v>60</v>
      </c>
      <c r="B4" s="10" t="s">
        <v>2</v>
      </c>
      <c r="C4" s="89">
        <f>C5+C11</f>
        <v>7721</v>
      </c>
      <c r="D4" s="27">
        <v>6171.1695306521742</v>
      </c>
      <c r="E4" s="72">
        <v>1889</v>
      </c>
      <c r="F4" s="32">
        <f>SUM(F11,F5)</f>
        <v>421</v>
      </c>
      <c r="G4" s="65">
        <f>G5+G11</f>
        <v>26751.026043000002</v>
      </c>
      <c r="H4" s="30">
        <f>H5+H11</f>
        <v>0</v>
      </c>
      <c r="I4" s="16">
        <f t="shared" ref="I4:I44" si="1">SUM(C4:H4)</f>
        <v>42953.195573652178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98" t="s">
        <v>61</v>
      </c>
      <c r="B5" s="13" t="s">
        <v>3</v>
      </c>
      <c r="C5" s="89">
        <f>SUM(C6:C10)</f>
        <v>7692</v>
      </c>
      <c r="D5" s="27">
        <v>5830.9493200000006</v>
      </c>
      <c r="E5" s="72">
        <v>1755</v>
      </c>
      <c r="F5" s="32">
        <f>SUM(F6:F10)</f>
        <v>400</v>
      </c>
      <c r="G5" s="65">
        <f>G6+G8</f>
        <v>26561.5624078</v>
      </c>
      <c r="H5" s="30">
        <f>SUM(H6:H10)</f>
        <v>0</v>
      </c>
      <c r="I5" s="18">
        <f t="shared" si="1"/>
        <v>42239.511727799996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98" t="s">
        <v>62</v>
      </c>
      <c r="B6" s="13" t="s">
        <v>4</v>
      </c>
      <c r="C6" s="42">
        <v>7301</v>
      </c>
      <c r="D6" s="11">
        <v>142.88191999999998</v>
      </c>
      <c r="E6" s="73">
        <v>1034</v>
      </c>
      <c r="F6" s="90">
        <v>219</v>
      </c>
      <c r="G6" s="70">
        <v>25397.771992599999</v>
      </c>
      <c r="H6" s="31"/>
      <c r="I6" s="18">
        <f t="shared" si="1"/>
        <v>34094.653912599999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98" t="s">
        <v>63</v>
      </c>
      <c r="B7" s="13" t="s">
        <v>5</v>
      </c>
      <c r="C7" s="43">
        <v>0</v>
      </c>
      <c r="D7" s="11">
        <v>0</v>
      </c>
      <c r="E7" s="73"/>
      <c r="F7" s="33">
        <v>0</v>
      </c>
      <c r="G7" s="70"/>
      <c r="H7" s="31"/>
      <c r="I7" s="18">
        <f t="shared" si="1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98" t="s">
        <v>64</v>
      </c>
      <c r="B8" s="13" t="s">
        <v>6</v>
      </c>
      <c r="C8" s="42">
        <v>357</v>
      </c>
      <c r="D8" s="11">
        <v>3798.8748800000003</v>
      </c>
      <c r="E8" s="73"/>
      <c r="F8" s="90">
        <v>15</v>
      </c>
      <c r="G8" s="70">
        <v>1163.7904151999999</v>
      </c>
      <c r="H8" s="31"/>
      <c r="I8" s="18">
        <f t="shared" si="1"/>
        <v>5334.6652952000004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98" t="s">
        <v>65</v>
      </c>
      <c r="B9" s="13" t="s">
        <v>7</v>
      </c>
      <c r="C9" s="43">
        <v>0</v>
      </c>
      <c r="D9" s="11">
        <v>1889.1925200000005</v>
      </c>
      <c r="E9" s="73">
        <v>721</v>
      </c>
      <c r="F9" s="90">
        <v>166</v>
      </c>
      <c r="G9" s="66"/>
      <c r="H9" s="31"/>
      <c r="I9" s="18">
        <f t="shared" si="1"/>
        <v>2776.1925200000005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98" t="s">
        <v>66</v>
      </c>
      <c r="B10" s="13" t="s">
        <v>8</v>
      </c>
      <c r="C10" s="43">
        <v>34</v>
      </c>
      <c r="D10" s="11">
        <v>0</v>
      </c>
      <c r="E10" s="73"/>
      <c r="F10" s="33">
        <v>0</v>
      </c>
      <c r="G10" s="66"/>
      <c r="H10" s="31"/>
      <c r="I10" s="18">
        <f t="shared" si="1"/>
        <v>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98" t="s">
        <v>67</v>
      </c>
      <c r="B11" s="13" t="s">
        <v>9</v>
      </c>
      <c r="C11" s="68">
        <f>C12+C13+C14+C15+C16</f>
        <v>29</v>
      </c>
      <c r="D11" s="27">
        <v>340.22021065217399</v>
      </c>
      <c r="E11" s="74">
        <v>134</v>
      </c>
      <c r="F11" s="34">
        <f>SUM(F16,F13)</f>
        <v>21</v>
      </c>
      <c r="G11" s="65">
        <f>SUM(G12:G16)</f>
        <v>189.4636352</v>
      </c>
      <c r="H11" s="30">
        <f>SUM(H12:H16)</f>
        <v>0</v>
      </c>
      <c r="I11" s="18">
        <f t="shared" si="1"/>
        <v>713.68384585217404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98" t="s">
        <v>68</v>
      </c>
      <c r="B12" s="13" t="s">
        <v>10</v>
      </c>
      <c r="C12" s="44">
        <v>5</v>
      </c>
      <c r="D12" s="11">
        <v>104.59526659420293</v>
      </c>
      <c r="E12" s="73">
        <v>28</v>
      </c>
      <c r="F12" s="33"/>
      <c r="G12" s="70">
        <v>10.652163900000003</v>
      </c>
      <c r="H12" s="31"/>
      <c r="I12" s="18">
        <f t="shared" si="1"/>
        <v>148.24743049420294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98" t="s">
        <v>69</v>
      </c>
      <c r="B13" s="13" t="s">
        <v>11</v>
      </c>
      <c r="C13" s="44">
        <v>13</v>
      </c>
      <c r="D13" s="11">
        <v>224.13412405797106</v>
      </c>
      <c r="E13" s="73">
        <v>53</v>
      </c>
      <c r="F13" s="90">
        <v>11</v>
      </c>
      <c r="G13" s="70">
        <v>118.84646690000001</v>
      </c>
      <c r="H13" s="31"/>
      <c r="I13" s="18">
        <f t="shared" si="1"/>
        <v>419.98059095797106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98" t="s">
        <v>70</v>
      </c>
      <c r="B14" s="13" t="s">
        <v>12</v>
      </c>
      <c r="C14" s="43">
        <v>0</v>
      </c>
      <c r="D14" s="11">
        <v>0</v>
      </c>
      <c r="E14" s="73"/>
      <c r="F14" s="33">
        <v>0</v>
      </c>
      <c r="G14" s="71"/>
      <c r="H14" s="31"/>
      <c r="I14" s="18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98" t="s">
        <v>71</v>
      </c>
      <c r="B15" s="13" t="s">
        <v>13</v>
      </c>
      <c r="C15" s="43">
        <v>0</v>
      </c>
      <c r="D15" s="11">
        <v>0</v>
      </c>
      <c r="E15" s="73"/>
      <c r="F15" s="33">
        <v>0</v>
      </c>
      <c r="G15" s="71"/>
      <c r="H15" s="31"/>
      <c r="I15" s="18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98" t="s">
        <v>72</v>
      </c>
      <c r="B16" s="13" t="s">
        <v>14</v>
      </c>
      <c r="C16" s="43">
        <v>11</v>
      </c>
      <c r="D16" s="11">
        <v>11.490819999999999</v>
      </c>
      <c r="E16" s="73">
        <v>53</v>
      </c>
      <c r="F16" s="90">
        <v>10</v>
      </c>
      <c r="G16" s="70">
        <v>59.965004399999998</v>
      </c>
      <c r="H16" s="31"/>
      <c r="I16" s="18">
        <f t="shared" si="1"/>
        <v>145.45582439999998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98" t="s">
        <v>73</v>
      </c>
      <c r="B17" s="13" t="s">
        <v>15</v>
      </c>
      <c r="C17" s="41">
        <v>0</v>
      </c>
      <c r="D17" s="27">
        <v>0</v>
      </c>
      <c r="E17" s="72">
        <v>0</v>
      </c>
      <c r="F17" s="34">
        <v>0</v>
      </c>
      <c r="G17" s="65"/>
      <c r="H17" s="30">
        <f>SUM(H18:H20)</f>
        <v>0</v>
      </c>
      <c r="I17" s="18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98" t="s">
        <v>74</v>
      </c>
      <c r="B18" s="13" t="s">
        <v>16</v>
      </c>
      <c r="C18" s="43">
        <v>0</v>
      </c>
      <c r="D18" s="11">
        <v>0</v>
      </c>
      <c r="E18" s="73"/>
      <c r="F18" s="33">
        <v>0</v>
      </c>
      <c r="G18" s="66"/>
      <c r="H18" s="31"/>
      <c r="I18" s="18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98" t="s">
        <v>75</v>
      </c>
      <c r="B19" s="13" t="s">
        <v>17</v>
      </c>
      <c r="C19" s="43"/>
      <c r="D19" s="11">
        <v>0</v>
      </c>
      <c r="E19" s="73"/>
      <c r="F19" s="33">
        <v>0</v>
      </c>
      <c r="G19" s="66"/>
      <c r="H19" s="31"/>
      <c r="I19" s="18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99" t="s">
        <v>76</v>
      </c>
      <c r="B20" s="13" t="s">
        <v>18</v>
      </c>
      <c r="C20" s="43">
        <v>0</v>
      </c>
      <c r="D20" s="11">
        <v>0</v>
      </c>
      <c r="E20" s="73"/>
      <c r="F20" s="33">
        <v>0</v>
      </c>
      <c r="G20" s="66"/>
      <c r="H20" s="31"/>
      <c r="I20" s="18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0" t="s">
        <v>60</v>
      </c>
      <c r="B21" s="10" t="s">
        <v>19</v>
      </c>
      <c r="C21" s="41">
        <f>C22+C28</f>
        <v>13397</v>
      </c>
      <c r="D21" s="27">
        <v>12.000900000000001</v>
      </c>
      <c r="E21" s="72">
        <v>159</v>
      </c>
      <c r="F21" s="68">
        <f>SUM(F22,F34)</f>
        <v>7596</v>
      </c>
      <c r="G21" s="65">
        <f>G22+G28</f>
        <v>29787.315840100026</v>
      </c>
      <c r="H21" s="30">
        <f>H22+H28</f>
        <v>454.69</v>
      </c>
      <c r="I21" s="16">
        <f t="shared" si="1"/>
        <v>51406.006740100027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98" t="s">
        <v>62</v>
      </c>
      <c r="B22" s="13" t="s">
        <v>20</v>
      </c>
      <c r="C22" s="68">
        <f>SUM(C23:C27)</f>
        <v>12157</v>
      </c>
      <c r="D22" s="27">
        <v>12.000900000000001</v>
      </c>
      <c r="E22" s="72">
        <v>159</v>
      </c>
      <c r="F22" s="68">
        <f t="shared" ref="F22" si="2">SUM(F23:F27)</f>
        <v>7596</v>
      </c>
      <c r="G22" s="65">
        <f>G24</f>
        <v>29787.315840100026</v>
      </c>
      <c r="H22" s="30">
        <f>SUM(H23:H27)</f>
        <v>191.88</v>
      </c>
      <c r="I22" s="18">
        <f t="shared" si="1"/>
        <v>49903.196740100022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98" t="s">
        <v>63</v>
      </c>
      <c r="B23" s="13" t="s">
        <v>21</v>
      </c>
      <c r="C23" s="43">
        <v>0</v>
      </c>
      <c r="D23" s="11">
        <v>0</v>
      </c>
      <c r="E23" s="73"/>
      <c r="F23" s="33">
        <v>0</v>
      </c>
      <c r="G23" s="66"/>
      <c r="H23" s="31"/>
      <c r="I23" s="18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98" t="s">
        <v>64</v>
      </c>
      <c r="B24" s="13" t="s">
        <v>22</v>
      </c>
      <c r="C24" s="45">
        <v>12157</v>
      </c>
      <c r="D24" s="11">
        <v>12.000900000000001</v>
      </c>
      <c r="E24" s="73">
        <v>159</v>
      </c>
      <c r="F24" s="90">
        <v>7596</v>
      </c>
      <c r="G24" s="66">
        <v>29787.315840100026</v>
      </c>
      <c r="H24" s="31">
        <v>191.88</v>
      </c>
      <c r="I24" s="18">
        <f t="shared" si="1"/>
        <v>49903.196740100022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98" t="s">
        <v>65</v>
      </c>
      <c r="B25" s="13" t="s">
        <v>23</v>
      </c>
      <c r="C25" s="43">
        <v>0</v>
      </c>
      <c r="D25" s="11">
        <v>0</v>
      </c>
      <c r="E25" s="73"/>
      <c r="F25" s="33">
        <v>0</v>
      </c>
      <c r="G25" s="66"/>
      <c r="H25" s="31"/>
      <c r="I25" s="18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98" t="s">
        <v>66</v>
      </c>
      <c r="B26" s="13" t="s">
        <v>24</v>
      </c>
      <c r="C26" s="43">
        <v>0</v>
      </c>
      <c r="D26" s="11">
        <v>0</v>
      </c>
      <c r="E26" s="73"/>
      <c r="F26" s="33">
        <v>0</v>
      </c>
      <c r="G26" s="66"/>
      <c r="H26" s="31"/>
      <c r="I26" s="18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98" t="s">
        <v>67</v>
      </c>
      <c r="B27" s="13" t="s">
        <v>25</v>
      </c>
      <c r="C27" s="43">
        <v>0</v>
      </c>
      <c r="D27" s="11">
        <v>0</v>
      </c>
      <c r="E27" s="73"/>
      <c r="F27" s="33">
        <v>0</v>
      </c>
      <c r="G27" s="66"/>
      <c r="H27" s="31"/>
      <c r="I27" s="18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98" t="s">
        <v>68</v>
      </c>
      <c r="B28" s="13" t="s">
        <v>26</v>
      </c>
      <c r="C28" s="68">
        <f>SUM(C29:C33)</f>
        <v>1240</v>
      </c>
      <c r="D28" s="27">
        <v>0</v>
      </c>
      <c r="E28" s="72">
        <v>0</v>
      </c>
      <c r="F28" s="68">
        <f>SUM(F29:F33)</f>
        <v>473</v>
      </c>
      <c r="G28" s="65">
        <f>SUM(G29:G33)</f>
        <v>0</v>
      </c>
      <c r="H28" s="30">
        <f>SUM(H29:H33)</f>
        <v>262.81</v>
      </c>
      <c r="I28" s="18">
        <f t="shared" si="1"/>
        <v>1975.81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98" t="s">
        <v>69</v>
      </c>
      <c r="B29" s="13" t="s">
        <v>27</v>
      </c>
      <c r="C29" s="44">
        <v>27</v>
      </c>
      <c r="D29" s="11">
        <v>0</v>
      </c>
      <c r="E29" s="73"/>
      <c r="F29" s="90">
        <v>0</v>
      </c>
      <c r="G29" s="66">
        <v>0</v>
      </c>
      <c r="H29" s="31">
        <v>32.61</v>
      </c>
      <c r="I29" s="18">
        <f t="shared" si="1"/>
        <v>59.61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98" t="s">
        <v>70</v>
      </c>
      <c r="B30" s="13" t="s">
        <v>28</v>
      </c>
      <c r="C30" s="44">
        <v>1032</v>
      </c>
      <c r="D30" s="11">
        <v>0</v>
      </c>
      <c r="E30" s="73"/>
      <c r="F30" s="90">
        <v>367</v>
      </c>
      <c r="G30" s="66">
        <v>0</v>
      </c>
      <c r="H30" s="31">
        <v>32.53</v>
      </c>
      <c r="I30" s="18">
        <f t="shared" si="1"/>
        <v>1431.53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98" t="s">
        <v>71</v>
      </c>
      <c r="B31" s="13" t="s">
        <v>29</v>
      </c>
      <c r="C31" s="43">
        <v>0</v>
      </c>
      <c r="D31" s="11">
        <v>0</v>
      </c>
      <c r="E31" s="73"/>
      <c r="F31" s="33">
        <v>0</v>
      </c>
      <c r="G31" s="66"/>
      <c r="H31" s="31"/>
      <c r="I31" s="18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98" t="s">
        <v>72</v>
      </c>
      <c r="B32" s="13" t="s">
        <v>30</v>
      </c>
      <c r="C32" s="43">
        <v>0</v>
      </c>
      <c r="D32" s="11">
        <v>0</v>
      </c>
      <c r="E32" s="73"/>
      <c r="F32" s="33">
        <v>0</v>
      </c>
      <c r="G32" s="66"/>
      <c r="H32" s="31"/>
      <c r="I32" s="18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98" t="s">
        <v>73</v>
      </c>
      <c r="B33" s="13" t="s">
        <v>31</v>
      </c>
      <c r="C33" s="43">
        <v>181</v>
      </c>
      <c r="D33" s="11">
        <v>0</v>
      </c>
      <c r="E33" s="73"/>
      <c r="F33" s="90">
        <v>106</v>
      </c>
      <c r="G33" s="66">
        <v>0</v>
      </c>
      <c r="H33" s="31">
        <v>197.67</v>
      </c>
      <c r="I33" s="18">
        <f t="shared" si="1"/>
        <v>484.66999999999996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98" t="s">
        <v>74</v>
      </c>
      <c r="B34" s="13" t="s">
        <v>32</v>
      </c>
      <c r="C34" s="46">
        <v>0</v>
      </c>
      <c r="D34" s="27">
        <v>0</v>
      </c>
      <c r="E34" s="72">
        <v>0</v>
      </c>
      <c r="F34" s="34">
        <v>0</v>
      </c>
      <c r="G34" s="65"/>
      <c r="H34" s="30">
        <f>SUM(H35:H37)</f>
        <v>0</v>
      </c>
      <c r="I34" s="18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99" t="s">
        <v>77</v>
      </c>
      <c r="B35" s="13" t="s">
        <v>33</v>
      </c>
      <c r="C35" s="43">
        <v>0</v>
      </c>
      <c r="D35" s="11">
        <v>0</v>
      </c>
      <c r="E35" s="73"/>
      <c r="F35" s="33">
        <v>0</v>
      </c>
      <c r="G35" s="66"/>
      <c r="H35" s="31"/>
      <c r="I35" s="18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98" t="s">
        <v>75</v>
      </c>
      <c r="B36" s="13" t="s">
        <v>34</v>
      </c>
      <c r="C36" s="43">
        <v>0</v>
      </c>
      <c r="D36" s="11">
        <v>0</v>
      </c>
      <c r="E36" s="73"/>
      <c r="F36" s="33">
        <v>0</v>
      </c>
      <c r="G36" s="66"/>
      <c r="H36" s="31"/>
      <c r="I36" s="18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99" t="s">
        <v>76</v>
      </c>
      <c r="B37" s="13" t="s">
        <v>35</v>
      </c>
      <c r="C37" s="43">
        <v>0</v>
      </c>
      <c r="D37" s="11">
        <v>0</v>
      </c>
      <c r="E37" s="73"/>
      <c r="F37" s="33">
        <v>0</v>
      </c>
      <c r="G37" s="66"/>
      <c r="H37" s="31"/>
      <c r="I37" s="18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97" t="s">
        <v>78</v>
      </c>
      <c r="B38" s="10" t="s">
        <v>36</v>
      </c>
      <c r="C38" s="43">
        <v>0</v>
      </c>
      <c r="D38" s="11">
        <v>0</v>
      </c>
      <c r="E38" s="73"/>
      <c r="F38" s="33">
        <v>0</v>
      </c>
      <c r="G38" s="66"/>
      <c r="H38" s="31"/>
      <c r="I38" s="16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0" t="s">
        <v>79</v>
      </c>
      <c r="B39" s="10" t="s">
        <v>37</v>
      </c>
      <c r="C39" s="42">
        <v>9658</v>
      </c>
      <c r="D39" s="27">
        <v>1141.3743900000002</v>
      </c>
      <c r="E39" s="73">
        <v>10428</v>
      </c>
      <c r="F39" s="90">
        <v>2156</v>
      </c>
      <c r="G39" s="66">
        <v>3862.1172211999997</v>
      </c>
      <c r="H39" s="31"/>
      <c r="I39" s="16">
        <f t="shared" si="1"/>
        <v>27245.491611199999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0" t="s">
        <v>80</v>
      </c>
      <c r="B40" s="10" t="s">
        <v>38</v>
      </c>
      <c r="C40" s="43">
        <v>0</v>
      </c>
      <c r="D40" s="11">
        <v>0</v>
      </c>
      <c r="E40" s="73"/>
      <c r="F40" s="33">
        <v>0</v>
      </c>
      <c r="G40" s="66"/>
      <c r="H40" s="31"/>
      <c r="I40" s="16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0" t="s">
        <v>81</v>
      </c>
      <c r="B41" s="10" t="s">
        <v>39</v>
      </c>
      <c r="C41" s="43">
        <v>0</v>
      </c>
      <c r="D41" s="11">
        <v>0</v>
      </c>
      <c r="E41" s="73"/>
      <c r="F41" s="90">
        <v>0</v>
      </c>
      <c r="G41" s="66"/>
      <c r="H41" s="31"/>
      <c r="I41" s="16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0" t="s">
        <v>82</v>
      </c>
      <c r="B42" s="10" t="s">
        <v>40</v>
      </c>
      <c r="C42" s="43">
        <v>0</v>
      </c>
      <c r="D42" s="11">
        <v>0</v>
      </c>
      <c r="E42" s="73"/>
      <c r="F42" s="90">
        <v>0</v>
      </c>
      <c r="G42" s="66"/>
      <c r="H42" s="31"/>
      <c r="I42" s="16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0" t="s">
        <v>83</v>
      </c>
      <c r="B43" s="10" t="s">
        <v>41</v>
      </c>
      <c r="C43" s="43">
        <v>0</v>
      </c>
      <c r="D43" s="11">
        <v>0</v>
      </c>
      <c r="E43" s="73"/>
      <c r="F43" s="90">
        <v>0</v>
      </c>
      <c r="G43" s="66"/>
      <c r="H43" s="31"/>
      <c r="I43" s="16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01" t="s">
        <v>84</v>
      </c>
      <c r="B44" s="12" t="s">
        <v>42</v>
      </c>
      <c r="C44" s="89">
        <f>C5+C11+C22+C28+C39</f>
        <v>30776</v>
      </c>
      <c r="D44" s="27">
        <v>7324.5448206521742</v>
      </c>
      <c r="E44" s="72">
        <v>12476</v>
      </c>
      <c r="F44" s="40">
        <f>SUM(F3,F39)</f>
        <v>10646</v>
      </c>
      <c r="G44" s="67">
        <f>G3+G39</f>
        <v>60400.459104300033</v>
      </c>
      <c r="H44" s="30">
        <f>H5+H11+H22+H28+H39</f>
        <v>454.69</v>
      </c>
      <c r="I44" s="20">
        <f t="shared" si="1"/>
        <v>122077.69392495221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102</v>
      </c>
    </row>
    <row r="2" spans="1:39" s="7" customFormat="1" x14ac:dyDescent="0.25">
      <c r="A2" s="8"/>
      <c r="B2" s="9"/>
      <c r="C2" s="51" t="s">
        <v>85</v>
      </c>
      <c r="D2" s="51" t="s">
        <v>86</v>
      </c>
      <c r="E2" s="51" t="s">
        <v>87</v>
      </c>
      <c r="F2" s="51" t="s">
        <v>88</v>
      </c>
      <c r="G2" s="51" t="s">
        <v>89</v>
      </c>
      <c r="H2" s="52" t="s">
        <v>90</v>
      </c>
      <c r="I2" s="52" t="s">
        <v>91</v>
      </c>
    </row>
    <row r="3" spans="1:39" s="1" customFormat="1" x14ac:dyDescent="0.2">
      <c r="A3" s="97" t="s">
        <v>59</v>
      </c>
      <c r="B3" s="10" t="s">
        <v>1</v>
      </c>
      <c r="C3" s="29">
        <f t="shared" ref="C3" si="0">C4+C21</f>
        <v>19218</v>
      </c>
      <c r="D3" s="53">
        <v>5199</v>
      </c>
      <c r="E3" s="89">
        <f t="shared" ref="E3" si="1">E4+E21</f>
        <v>2578</v>
      </c>
      <c r="F3" s="32">
        <f>SUM(F4,F21,F28)</f>
        <v>8193</v>
      </c>
      <c r="G3" s="65">
        <f>G4+G21</f>
        <v>45242.97018075001</v>
      </c>
      <c r="H3" s="24"/>
      <c r="I3" s="16">
        <f>SUM(C3:H3)</f>
        <v>80430.97018075001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97" t="s">
        <v>60</v>
      </c>
      <c r="B4" s="10" t="s">
        <v>2</v>
      </c>
      <c r="C4" s="29">
        <f>C5+C11</f>
        <v>5076</v>
      </c>
      <c r="D4" s="53">
        <v>5197</v>
      </c>
      <c r="E4" s="89">
        <f t="shared" ref="E4" si="2">SUM(E5,E17,E11)</f>
        <v>1596</v>
      </c>
      <c r="F4" s="32">
        <f>SUM(F11,F5)</f>
        <v>237</v>
      </c>
      <c r="G4" s="65">
        <f>G5+G11</f>
        <v>34365.350133899999</v>
      </c>
      <c r="H4" s="24"/>
      <c r="I4" s="16">
        <f t="shared" ref="I4:I44" si="3">SUM(C4:H4)</f>
        <v>46471.350133899999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98" t="s">
        <v>61</v>
      </c>
      <c r="B5" s="13" t="s">
        <v>3</v>
      </c>
      <c r="C5" s="29">
        <f t="shared" ref="C5" si="4">SUM(C6:C10)</f>
        <v>5034</v>
      </c>
      <c r="D5" s="53">
        <v>4952</v>
      </c>
      <c r="E5" s="89">
        <f t="shared" ref="E5" si="5">SUM(E6:E10)</f>
        <v>1486</v>
      </c>
      <c r="F5" s="32">
        <f>SUM(F6:F10)</f>
        <v>223</v>
      </c>
      <c r="G5" s="65">
        <f>G6+G8</f>
        <v>34212.6303309</v>
      </c>
      <c r="H5" s="25"/>
      <c r="I5" s="18">
        <f t="shared" si="3"/>
        <v>45907.6303309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98" t="s">
        <v>62</v>
      </c>
      <c r="B6" s="13" t="s">
        <v>4</v>
      </c>
      <c r="C6" s="47">
        <v>4906</v>
      </c>
      <c r="D6" s="54">
        <v>97</v>
      </c>
      <c r="E6" s="90">
        <f>661-58</f>
        <v>603</v>
      </c>
      <c r="F6" s="90">
        <v>148</v>
      </c>
      <c r="G6" s="66">
        <v>33772.0169799</v>
      </c>
      <c r="H6" s="25"/>
      <c r="I6" s="18">
        <f t="shared" si="3"/>
        <v>39526.0169799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98" t="s">
        <v>63</v>
      </c>
      <c r="B7" s="13" t="s">
        <v>5</v>
      </c>
      <c r="C7" s="48">
        <v>0</v>
      </c>
      <c r="D7" s="54">
        <v>5</v>
      </c>
      <c r="E7" s="90"/>
      <c r="F7" s="33">
        <v>0</v>
      </c>
      <c r="G7" s="66"/>
      <c r="H7" s="25"/>
      <c r="I7" s="18">
        <f t="shared" si="3"/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98" t="s">
        <v>64</v>
      </c>
      <c r="B8" s="13" t="s">
        <v>6</v>
      </c>
      <c r="C8" s="48">
        <v>128</v>
      </c>
      <c r="D8" s="54">
        <v>1896</v>
      </c>
      <c r="E8" s="90"/>
      <c r="F8" s="90">
        <v>0</v>
      </c>
      <c r="G8" s="66">
        <v>440.61335100000002</v>
      </c>
      <c r="H8" s="25"/>
      <c r="I8" s="18">
        <f t="shared" si="3"/>
        <v>2464.613351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98" t="s">
        <v>65</v>
      </c>
      <c r="B9" s="13" t="s">
        <v>7</v>
      </c>
      <c r="C9" s="48">
        <v>0</v>
      </c>
      <c r="D9" s="54">
        <v>2954</v>
      </c>
      <c r="E9" s="90">
        <f>935-52</f>
        <v>883</v>
      </c>
      <c r="F9" s="90">
        <v>75</v>
      </c>
      <c r="G9" s="66"/>
      <c r="H9" s="25"/>
      <c r="I9" s="18">
        <f t="shared" si="3"/>
        <v>3912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98" t="s">
        <v>66</v>
      </c>
      <c r="B10" s="13" t="s">
        <v>8</v>
      </c>
      <c r="C10" s="47">
        <v>0</v>
      </c>
      <c r="D10" s="54">
        <v>0</v>
      </c>
      <c r="E10" s="90"/>
      <c r="F10" s="33">
        <v>0</v>
      </c>
      <c r="G10" s="66"/>
      <c r="H10" s="25"/>
      <c r="I10" s="18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98" t="s">
        <v>67</v>
      </c>
      <c r="B11" s="13" t="s">
        <v>9</v>
      </c>
      <c r="C11" s="68">
        <f t="shared" ref="C11" si="6">SUM(C12:C16)</f>
        <v>42</v>
      </c>
      <c r="D11" s="53">
        <v>245</v>
      </c>
      <c r="E11" s="92">
        <f>SUM(E12:E16)</f>
        <v>110</v>
      </c>
      <c r="F11" s="34">
        <f>SUM(F16,F13)</f>
        <v>14</v>
      </c>
      <c r="G11" s="65">
        <f>SUM(G12:G16)</f>
        <v>152.71980300000001</v>
      </c>
      <c r="H11" s="25"/>
      <c r="I11" s="18">
        <f t="shared" si="3"/>
        <v>563.71980299999996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98" t="s">
        <v>68</v>
      </c>
      <c r="B12" s="13" t="s">
        <v>10</v>
      </c>
      <c r="C12" s="48">
        <v>7</v>
      </c>
      <c r="D12" s="54">
        <v>120</v>
      </c>
      <c r="E12" s="90">
        <v>30</v>
      </c>
      <c r="F12" s="33">
        <v>0</v>
      </c>
      <c r="G12" s="66">
        <v>10.808963999999998</v>
      </c>
      <c r="H12" s="25"/>
      <c r="I12" s="18">
        <f t="shared" si="3"/>
        <v>167.808964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98" t="s">
        <v>69</v>
      </c>
      <c r="B13" s="13" t="s">
        <v>11</v>
      </c>
      <c r="C13" s="48">
        <v>17</v>
      </c>
      <c r="D13" s="54">
        <v>98</v>
      </c>
      <c r="E13" s="90">
        <v>47</v>
      </c>
      <c r="F13" s="90">
        <v>5</v>
      </c>
      <c r="G13" s="66">
        <v>111.44584800000001</v>
      </c>
      <c r="H13" s="25"/>
      <c r="I13" s="18">
        <f t="shared" si="3"/>
        <v>278.44584800000001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98" t="s">
        <v>70</v>
      </c>
      <c r="B14" s="13" t="s">
        <v>12</v>
      </c>
      <c r="C14" s="48">
        <v>0</v>
      </c>
      <c r="D14" s="54">
        <v>0</v>
      </c>
      <c r="E14" s="90"/>
      <c r="F14" s="33">
        <v>0</v>
      </c>
      <c r="G14" s="66"/>
      <c r="H14" s="25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98" t="s">
        <v>71</v>
      </c>
      <c r="B15" s="13" t="s">
        <v>13</v>
      </c>
      <c r="C15" s="48">
        <v>0</v>
      </c>
      <c r="D15" s="54">
        <v>0</v>
      </c>
      <c r="E15" s="90"/>
      <c r="F15" s="33">
        <v>0</v>
      </c>
      <c r="G15" s="66"/>
      <c r="H15" s="25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98" t="s">
        <v>72</v>
      </c>
      <c r="B16" s="13" t="s">
        <v>14</v>
      </c>
      <c r="C16" s="48">
        <v>18</v>
      </c>
      <c r="D16" s="54">
        <v>27</v>
      </c>
      <c r="E16" s="90">
        <v>33</v>
      </c>
      <c r="F16" s="90">
        <v>9</v>
      </c>
      <c r="G16" s="66">
        <v>30.464990999999998</v>
      </c>
      <c r="H16" s="25"/>
      <c r="I16" s="18">
        <f t="shared" si="3"/>
        <v>117.464991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98" t="s">
        <v>73</v>
      </c>
      <c r="B17" s="13" t="s">
        <v>15</v>
      </c>
      <c r="C17" s="68">
        <f t="shared" ref="C17" si="7">SUM(C18:C20)</f>
        <v>0</v>
      </c>
      <c r="D17" s="53">
        <v>0</v>
      </c>
      <c r="E17" s="89">
        <f t="shared" ref="E17" si="8">SUM(E18:E20)</f>
        <v>0</v>
      </c>
      <c r="F17" s="34">
        <v>0</v>
      </c>
      <c r="G17" s="65"/>
      <c r="H17" s="25"/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98" t="s">
        <v>74</v>
      </c>
      <c r="B18" s="13" t="s">
        <v>16</v>
      </c>
      <c r="C18" s="48">
        <v>0</v>
      </c>
      <c r="D18" s="54">
        <v>0</v>
      </c>
      <c r="E18" s="90"/>
      <c r="F18" s="33">
        <v>0</v>
      </c>
      <c r="G18" s="66"/>
      <c r="H18" s="25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98" t="s">
        <v>75</v>
      </c>
      <c r="B19" s="13" t="s">
        <v>17</v>
      </c>
      <c r="C19" s="48"/>
      <c r="D19" s="54">
        <v>0</v>
      </c>
      <c r="E19" s="90"/>
      <c r="F19" s="33">
        <v>0</v>
      </c>
      <c r="G19" s="66"/>
      <c r="H19" s="25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99" t="s">
        <v>76</v>
      </c>
      <c r="B20" s="13" t="s">
        <v>18</v>
      </c>
      <c r="C20" s="48"/>
      <c r="D20" s="54">
        <v>0</v>
      </c>
      <c r="E20" s="90"/>
      <c r="F20" s="33">
        <v>0</v>
      </c>
      <c r="G20" s="66"/>
      <c r="H20" s="25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0" t="s">
        <v>60</v>
      </c>
      <c r="B21" s="10" t="s">
        <v>19</v>
      </c>
      <c r="C21" s="89">
        <f>C22+C28+C34</f>
        <v>14142</v>
      </c>
      <c r="D21" s="53">
        <v>2</v>
      </c>
      <c r="E21" s="89">
        <f t="shared" ref="E21" si="9">SUM(E22,E28,E34)</f>
        <v>982</v>
      </c>
      <c r="F21" s="68">
        <f>SUM(F22,F34)</f>
        <v>7498</v>
      </c>
      <c r="G21" s="65">
        <f>G22+G28</f>
        <v>10877.620046850006</v>
      </c>
      <c r="H21" s="24"/>
      <c r="I21" s="16">
        <f t="shared" si="3"/>
        <v>33501.620046850003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98" t="s">
        <v>62</v>
      </c>
      <c r="B22" s="13" t="s">
        <v>20</v>
      </c>
      <c r="C22" s="89">
        <f>SUM(C23:C27)</f>
        <v>12959</v>
      </c>
      <c r="D22" s="53">
        <v>2</v>
      </c>
      <c r="E22" s="89">
        <f t="shared" ref="E22:F22" si="10">SUM(E23:E27)</f>
        <v>982</v>
      </c>
      <c r="F22" s="68">
        <f t="shared" si="10"/>
        <v>7498</v>
      </c>
      <c r="G22" s="65">
        <f>G24</f>
        <v>10877.620046850006</v>
      </c>
      <c r="H22" s="25"/>
      <c r="I22" s="18">
        <f t="shared" si="3"/>
        <v>32318.620046850006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98" t="s">
        <v>63</v>
      </c>
      <c r="B23" s="13" t="s">
        <v>21</v>
      </c>
      <c r="C23" s="43">
        <v>0</v>
      </c>
      <c r="D23" s="54">
        <v>0</v>
      </c>
      <c r="E23" s="90"/>
      <c r="F23" s="33">
        <v>0</v>
      </c>
      <c r="G23" s="66"/>
      <c r="H23" s="25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98" t="s">
        <v>64</v>
      </c>
      <c r="B24" s="13" t="s">
        <v>22</v>
      </c>
      <c r="C24" s="43">
        <v>12959</v>
      </c>
      <c r="D24" s="54">
        <v>2</v>
      </c>
      <c r="E24" s="90">
        <v>982</v>
      </c>
      <c r="F24" s="90">
        <v>7498</v>
      </c>
      <c r="G24" s="66">
        <v>10877.620046850006</v>
      </c>
      <c r="H24" s="25"/>
      <c r="I24" s="18">
        <f t="shared" si="3"/>
        <v>32318.620046850006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98" t="s">
        <v>65</v>
      </c>
      <c r="B25" s="13" t="s">
        <v>23</v>
      </c>
      <c r="C25" s="43">
        <v>0</v>
      </c>
      <c r="D25" s="54">
        <v>0</v>
      </c>
      <c r="E25" s="90"/>
      <c r="F25" s="33">
        <v>0</v>
      </c>
      <c r="G25" s="66"/>
      <c r="H25" s="25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98" t="s">
        <v>66</v>
      </c>
      <c r="B26" s="13" t="s">
        <v>24</v>
      </c>
      <c r="C26" s="43">
        <v>0</v>
      </c>
      <c r="D26" s="54">
        <v>0</v>
      </c>
      <c r="E26" s="90"/>
      <c r="F26" s="33">
        <v>0</v>
      </c>
      <c r="G26" s="66"/>
      <c r="H26" s="25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98" t="s">
        <v>67</v>
      </c>
      <c r="B27" s="13" t="s">
        <v>25</v>
      </c>
      <c r="C27" s="43">
        <v>0</v>
      </c>
      <c r="D27" s="54">
        <v>0</v>
      </c>
      <c r="E27" s="90"/>
      <c r="F27" s="33">
        <v>0</v>
      </c>
      <c r="G27" s="66"/>
      <c r="H27" s="25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98" t="s">
        <v>68</v>
      </c>
      <c r="B28" s="13" t="s">
        <v>26</v>
      </c>
      <c r="C28" s="89">
        <f t="shared" ref="C28" si="11">SUM(C29:C33)</f>
        <v>1183</v>
      </c>
      <c r="D28" s="53">
        <v>0</v>
      </c>
      <c r="E28" s="89">
        <f>SUM(E29:E33)</f>
        <v>0</v>
      </c>
      <c r="F28" s="68">
        <f>SUM(F29:F33)</f>
        <v>458</v>
      </c>
      <c r="G28" s="65">
        <f>SUM(G29:G33)</f>
        <v>0</v>
      </c>
      <c r="H28" s="25"/>
      <c r="I28" s="18">
        <f t="shared" si="3"/>
        <v>1641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98" t="s">
        <v>69</v>
      </c>
      <c r="B29" s="13" t="s">
        <v>27</v>
      </c>
      <c r="C29" s="48">
        <v>16</v>
      </c>
      <c r="D29" s="54">
        <v>0</v>
      </c>
      <c r="E29" s="90"/>
      <c r="F29" s="90">
        <v>0</v>
      </c>
      <c r="G29" s="66"/>
      <c r="H29" s="25"/>
      <c r="I29" s="18">
        <f t="shared" si="3"/>
        <v>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98" t="s">
        <v>70</v>
      </c>
      <c r="B30" s="13" t="s">
        <v>28</v>
      </c>
      <c r="C30" s="48">
        <v>1033</v>
      </c>
      <c r="D30" s="54">
        <v>0</v>
      </c>
      <c r="E30" s="90"/>
      <c r="F30" s="90">
        <v>429</v>
      </c>
      <c r="G30" s="66"/>
      <c r="H30" s="25"/>
      <c r="I30" s="18">
        <f t="shared" si="3"/>
        <v>1462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98" t="s">
        <v>71</v>
      </c>
      <c r="B31" s="13" t="s">
        <v>29</v>
      </c>
      <c r="C31" s="48">
        <v>0</v>
      </c>
      <c r="D31" s="54">
        <v>0</v>
      </c>
      <c r="E31" s="90"/>
      <c r="F31" s="33">
        <v>0</v>
      </c>
      <c r="G31" s="66"/>
      <c r="H31" s="25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98" t="s">
        <v>72</v>
      </c>
      <c r="B32" s="13" t="s">
        <v>30</v>
      </c>
      <c r="C32" s="48">
        <v>0</v>
      </c>
      <c r="D32" s="54">
        <v>0</v>
      </c>
      <c r="E32" s="90"/>
      <c r="F32" s="33">
        <v>0</v>
      </c>
      <c r="G32" s="66"/>
      <c r="H32" s="25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98" t="s">
        <v>73</v>
      </c>
      <c r="B33" s="13" t="s">
        <v>31</v>
      </c>
      <c r="C33" s="48">
        <v>134</v>
      </c>
      <c r="D33" s="54">
        <v>0</v>
      </c>
      <c r="E33" s="90"/>
      <c r="F33" s="90">
        <v>29</v>
      </c>
      <c r="G33" s="66"/>
      <c r="H33" s="25"/>
      <c r="I33" s="18">
        <f t="shared" si="3"/>
        <v>163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98" t="s">
        <v>74</v>
      </c>
      <c r="B34" s="13" t="s">
        <v>32</v>
      </c>
      <c r="C34" s="89">
        <f t="shared" ref="C34" si="12">SUM(C35:C37)</f>
        <v>0</v>
      </c>
      <c r="D34" s="53">
        <v>0</v>
      </c>
      <c r="E34" s="89">
        <f t="shared" ref="E34" si="13">SUM(E35:E37)</f>
        <v>0</v>
      </c>
      <c r="F34" s="34">
        <v>0</v>
      </c>
      <c r="G34" s="65"/>
      <c r="H34" s="25"/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99" t="s">
        <v>77</v>
      </c>
      <c r="B35" s="13" t="s">
        <v>33</v>
      </c>
      <c r="C35" s="43">
        <v>0</v>
      </c>
      <c r="D35" s="54">
        <v>0</v>
      </c>
      <c r="E35" s="90"/>
      <c r="F35" s="33">
        <v>0</v>
      </c>
      <c r="G35" s="66"/>
      <c r="H35" s="25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98" t="s">
        <v>75</v>
      </c>
      <c r="B36" s="13" t="s">
        <v>34</v>
      </c>
      <c r="C36" s="43">
        <v>0</v>
      </c>
      <c r="D36" s="54">
        <v>0</v>
      </c>
      <c r="E36" s="90"/>
      <c r="F36" s="33">
        <v>0</v>
      </c>
      <c r="G36" s="66"/>
      <c r="H36" s="25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99" t="s">
        <v>76</v>
      </c>
      <c r="B37" s="13" t="s">
        <v>35</v>
      </c>
      <c r="C37" s="43">
        <v>0</v>
      </c>
      <c r="D37" s="54">
        <v>0</v>
      </c>
      <c r="E37" s="90"/>
      <c r="F37" s="33">
        <v>0</v>
      </c>
      <c r="G37" s="66"/>
      <c r="H37" s="25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97" t="s">
        <v>78</v>
      </c>
      <c r="B38" s="10" t="s">
        <v>36</v>
      </c>
      <c r="C38" s="43">
        <v>0</v>
      </c>
      <c r="D38" s="54">
        <v>0</v>
      </c>
      <c r="E38" s="90"/>
      <c r="F38" s="33">
        <v>0</v>
      </c>
      <c r="G38" s="66"/>
      <c r="H38" s="24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0" t="s">
        <v>79</v>
      </c>
      <c r="B39" s="10" t="s">
        <v>37</v>
      </c>
      <c r="C39" s="48">
        <v>6442</v>
      </c>
      <c r="D39" s="53">
        <v>805</v>
      </c>
      <c r="E39" s="90">
        <v>8905</v>
      </c>
      <c r="F39" s="90">
        <v>908</v>
      </c>
      <c r="G39" s="66">
        <v>2270.2452066000001</v>
      </c>
      <c r="H39" s="24"/>
      <c r="I39" s="16">
        <f t="shared" si="3"/>
        <v>19330.245206600001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0" t="s">
        <v>80</v>
      </c>
      <c r="B40" s="10" t="s">
        <v>38</v>
      </c>
      <c r="C40" s="43">
        <v>0</v>
      </c>
      <c r="D40" s="54">
        <v>0</v>
      </c>
      <c r="E40" s="90"/>
      <c r="F40" s="33">
        <v>0</v>
      </c>
      <c r="G40" s="66"/>
      <c r="H40" s="24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0" t="s">
        <v>81</v>
      </c>
      <c r="B41" s="10" t="s">
        <v>39</v>
      </c>
      <c r="C41" s="43">
        <v>0</v>
      </c>
      <c r="D41" s="54">
        <v>0</v>
      </c>
      <c r="E41" s="90"/>
      <c r="F41" s="90">
        <v>0</v>
      </c>
      <c r="G41" s="66"/>
      <c r="H41" s="24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0" t="s">
        <v>82</v>
      </c>
      <c r="B42" s="10" t="s">
        <v>40</v>
      </c>
      <c r="C42" s="43">
        <v>0</v>
      </c>
      <c r="D42" s="54">
        <v>0</v>
      </c>
      <c r="E42" s="90"/>
      <c r="F42" s="90">
        <v>0</v>
      </c>
      <c r="G42" s="66"/>
      <c r="H42" s="24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0" t="s">
        <v>83</v>
      </c>
      <c r="B43" s="10" t="s">
        <v>41</v>
      </c>
      <c r="C43" s="43">
        <v>0</v>
      </c>
      <c r="D43" s="54">
        <v>0</v>
      </c>
      <c r="E43" s="90"/>
      <c r="F43" s="90">
        <v>0</v>
      </c>
      <c r="G43" s="66"/>
      <c r="H43" s="24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01" t="s">
        <v>84</v>
      </c>
      <c r="B44" s="12" t="s">
        <v>42</v>
      </c>
      <c r="C44" s="29">
        <f>C39+C3</f>
        <v>25660</v>
      </c>
      <c r="D44" s="53">
        <v>6004</v>
      </c>
      <c r="E44" s="89">
        <f t="shared" ref="E44" si="14">SUM(E3,E38:E43)</f>
        <v>11483</v>
      </c>
      <c r="F44" s="35">
        <f>SUM(F3,F39)</f>
        <v>9101</v>
      </c>
      <c r="G44" s="67">
        <f>G3+G39</f>
        <v>47513.215387350006</v>
      </c>
      <c r="H44" s="26"/>
      <c r="I44" s="20">
        <f t="shared" si="3"/>
        <v>99761.215387350006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C45" s="4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101</v>
      </c>
    </row>
    <row r="2" spans="1:39" s="7" customFormat="1" x14ac:dyDescent="0.25">
      <c r="A2" s="8"/>
      <c r="B2" s="9"/>
      <c r="C2" s="51" t="s">
        <v>85</v>
      </c>
      <c r="D2" s="51" t="s">
        <v>86</v>
      </c>
      <c r="E2" s="51" t="s">
        <v>87</v>
      </c>
      <c r="F2" s="51" t="s">
        <v>88</v>
      </c>
      <c r="G2" s="51" t="s">
        <v>89</v>
      </c>
      <c r="H2" s="52" t="s">
        <v>90</v>
      </c>
      <c r="I2" s="52" t="s">
        <v>91</v>
      </c>
    </row>
    <row r="3" spans="1:39" s="1" customFormat="1" x14ac:dyDescent="0.2">
      <c r="A3" s="97" t="s">
        <v>59</v>
      </c>
      <c r="B3" s="10" t="s">
        <v>1</v>
      </c>
      <c r="C3" s="89">
        <f>C4+C21</f>
        <v>430</v>
      </c>
      <c r="D3" s="27">
        <v>129</v>
      </c>
      <c r="E3" s="75">
        <v>77</v>
      </c>
      <c r="F3" s="89">
        <f>SUM(F4,F21)</f>
        <v>862</v>
      </c>
      <c r="G3" s="89">
        <f>G4+G21</f>
        <v>2662</v>
      </c>
      <c r="H3" s="27">
        <f>H4+H21</f>
        <v>15</v>
      </c>
      <c r="I3" s="16">
        <f>SUM(C3:H3)</f>
        <v>4175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97" t="s">
        <v>60</v>
      </c>
      <c r="B4" s="10" t="s">
        <v>2</v>
      </c>
      <c r="C4" s="89">
        <f>C5+C17</f>
        <v>99</v>
      </c>
      <c r="D4" s="27">
        <v>128</v>
      </c>
      <c r="E4" s="75">
        <v>36</v>
      </c>
      <c r="F4" s="89">
        <f>SUM(F5)</f>
        <v>11</v>
      </c>
      <c r="G4" s="89">
        <f>G5</f>
        <v>124</v>
      </c>
      <c r="H4" s="27">
        <f>H5+H17</f>
        <v>0</v>
      </c>
      <c r="I4" s="16">
        <f t="shared" ref="I4:I44" si="0">SUM(C4:H4)</f>
        <v>398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98" t="s">
        <v>61</v>
      </c>
      <c r="B5" s="13" t="s">
        <v>3</v>
      </c>
      <c r="C5" s="89">
        <f t="shared" ref="C5" si="1">C6+C7+C8+C9+C10</f>
        <v>99</v>
      </c>
      <c r="D5" s="27">
        <v>128</v>
      </c>
      <c r="E5" s="75">
        <v>36</v>
      </c>
      <c r="F5" s="89">
        <f>SUM(F6:F10)</f>
        <v>11</v>
      </c>
      <c r="G5" s="89">
        <f>G6+G8</f>
        <v>124</v>
      </c>
      <c r="H5" s="27">
        <f>SUM(H6:H10)</f>
        <v>0</v>
      </c>
      <c r="I5" s="18">
        <f t="shared" si="0"/>
        <v>398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98" t="s">
        <v>62</v>
      </c>
      <c r="B6" s="13" t="s">
        <v>4</v>
      </c>
      <c r="C6" s="49">
        <v>87</v>
      </c>
      <c r="D6" s="11">
        <v>6</v>
      </c>
      <c r="E6" s="76">
        <v>19</v>
      </c>
      <c r="F6" s="90">
        <v>7</v>
      </c>
      <c r="G6" s="69">
        <v>69</v>
      </c>
      <c r="H6" s="11"/>
      <c r="I6" s="18">
        <f t="shared" si="0"/>
        <v>188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98" t="s">
        <v>63</v>
      </c>
      <c r="B7" s="13" t="s">
        <v>5</v>
      </c>
      <c r="C7" s="43">
        <v>0</v>
      </c>
      <c r="D7" s="11">
        <v>0</v>
      </c>
      <c r="E7" s="76"/>
      <c r="F7" s="90">
        <v>0</v>
      </c>
      <c r="G7" s="69"/>
      <c r="H7" s="11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98" t="s">
        <v>64</v>
      </c>
      <c r="B8" s="13" t="s">
        <v>6</v>
      </c>
      <c r="C8" s="49">
        <v>9</v>
      </c>
      <c r="D8" s="11">
        <v>56</v>
      </c>
      <c r="E8" s="76"/>
      <c r="F8" s="90">
        <v>1</v>
      </c>
      <c r="G8" s="69">
        <v>55</v>
      </c>
      <c r="H8" s="11"/>
      <c r="I8" s="18">
        <f t="shared" si="0"/>
        <v>121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98" t="s">
        <v>65</v>
      </c>
      <c r="B9" s="13" t="s">
        <v>7</v>
      </c>
      <c r="C9" s="43">
        <v>0</v>
      </c>
      <c r="D9" s="11">
        <v>66</v>
      </c>
      <c r="E9" s="76">
        <v>17</v>
      </c>
      <c r="F9" s="90">
        <v>3</v>
      </c>
      <c r="G9" s="90"/>
      <c r="H9" s="11"/>
      <c r="I9" s="18">
        <f t="shared" si="0"/>
        <v>86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98" t="s">
        <v>66</v>
      </c>
      <c r="B10" s="13" t="s">
        <v>8</v>
      </c>
      <c r="C10" s="43">
        <v>3</v>
      </c>
      <c r="D10" s="11">
        <v>0</v>
      </c>
      <c r="E10" s="76"/>
      <c r="F10" s="90">
        <v>0</v>
      </c>
      <c r="G10" s="90"/>
      <c r="H10" s="11"/>
      <c r="I10" s="18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98" t="s">
        <v>67</v>
      </c>
      <c r="B11" s="13" t="s">
        <v>9</v>
      </c>
      <c r="C11" s="68">
        <v>120</v>
      </c>
      <c r="D11" s="27">
        <v>123</v>
      </c>
      <c r="E11" s="76">
        <v>34</v>
      </c>
      <c r="F11" s="68">
        <f>SUM(F16,F13)</f>
        <v>10</v>
      </c>
      <c r="G11" s="89">
        <f>G13</f>
        <v>89</v>
      </c>
      <c r="H11" s="27"/>
      <c r="I11" s="18">
        <f t="shared" si="0"/>
        <v>376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98" t="s">
        <v>68</v>
      </c>
      <c r="B12" s="13" t="s">
        <v>10</v>
      </c>
      <c r="C12" s="50">
        <v>28</v>
      </c>
      <c r="D12" s="11">
        <v>123</v>
      </c>
      <c r="E12" s="76">
        <v>32</v>
      </c>
      <c r="F12" s="90">
        <v>0</v>
      </c>
      <c r="G12" s="69">
        <v>54</v>
      </c>
      <c r="H12" s="11"/>
      <c r="I12" s="18">
        <f t="shared" si="0"/>
        <v>237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98" t="s">
        <v>69</v>
      </c>
      <c r="B13" s="13" t="s">
        <v>11</v>
      </c>
      <c r="C13" s="50">
        <v>19</v>
      </c>
      <c r="D13" s="11">
        <v>95</v>
      </c>
      <c r="E13" s="76">
        <v>26</v>
      </c>
      <c r="F13" s="90">
        <v>7</v>
      </c>
      <c r="G13" s="69">
        <v>89</v>
      </c>
      <c r="H13" s="11"/>
      <c r="I13" s="18">
        <f t="shared" si="0"/>
        <v>236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98" t="s">
        <v>70</v>
      </c>
      <c r="B14" s="13" t="s">
        <v>12</v>
      </c>
      <c r="C14" s="43">
        <v>0</v>
      </c>
      <c r="D14" s="11">
        <v>0</v>
      </c>
      <c r="E14" s="76"/>
      <c r="F14" s="90">
        <v>0</v>
      </c>
      <c r="G14" s="69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98" t="s">
        <v>71</v>
      </c>
      <c r="B15" s="13" t="s">
        <v>13</v>
      </c>
      <c r="C15" s="43">
        <v>0</v>
      </c>
      <c r="D15" s="11">
        <v>0</v>
      </c>
      <c r="E15" s="76"/>
      <c r="F15" s="90">
        <v>0</v>
      </c>
      <c r="G15" s="69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98" t="s">
        <v>72</v>
      </c>
      <c r="B16" s="13" t="s">
        <v>14</v>
      </c>
      <c r="C16" s="43">
        <v>6</v>
      </c>
      <c r="D16" s="11">
        <v>1</v>
      </c>
      <c r="E16" s="76">
        <v>10</v>
      </c>
      <c r="F16" s="90">
        <v>3</v>
      </c>
      <c r="G16" s="69">
        <v>13</v>
      </c>
      <c r="H16" s="11"/>
      <c r="I16" s="18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98" t="s">
        <v>73</v>
      </c>
      <c r="B17" s="13" t="s">
        <v>15</v>
      </c>
      <c r="C17" s="41">
        <f>SUM(C18:C20)</f>
        <v>0</v>
      </c>
      <c r="D17" s="27">
        <v>0</v>
      </c>
      <c r="E17" s="75">
        <v>0</v>
      </c>
      <c r="F17" s="68">
        <v>0</v>
      </c>
      <c r="G17" s="89"/>
      <c r="H17" s="28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98" t="s">
        <v>74</v>
      </c>
      <c r="B18" s="13" t="s">
        <v>16</v>
      </c>
      <c r="C18" s="43"/>
      <c r="D18" s="11">
        <v>0</v>
      </c>
      <c r="E18" s="76"/>
      <c r="F18" s="90">
        <v>0</v>
      </c>
      <c r="G18" s="90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98" t="s">
        <v>75</v>
      </c>
      <c r="B19" s="13" t="s">
        <v>17</v>
      </c>
      <c r="C19" s="43"/>
      <c r="D19" s="11">
        <v>0</v>
      </c>
      <c r="E19" s="76"/>
      <c r="F19" s="90">
        <v>0</v>
      </c>
      <c r="G19" s="90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99" t="s">
        <v>76</v>
      </c>
      <c r="B20" s="13" t="s">
        <v>18</v>
      </c>
      <c r="C20" s="43"/>
      <c r="D20" s="11">
        <v>0</v>
      </c>
      <c r="E20" s="76"/>
      <c r="F20" s="90">
        <v>0</v>
      </c>
      <c r="G20" s="90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0" t="s">
        <v>60</v>
      </c>
      <c r="B21" s="10" t="s">
        <v>19</v>
      </c>
      <c r="C21" s="41">
        <f>C22</f>
        <v>331</v>
      </c>
      <c r="D21" s="27">
        <v>1</v>
      </c>
      <c r="E21" s="75">
        <v>41</v>
      </c>
      <c r="F21" s="68">
        <f>SUM(F22,F34)</f>
        <v>851</v>
      </c>
      <c r="G21" s="89">
        <f>G22</f>
        <v>2538</v>
      </c>
      <c r="H21" s="27">
        <f>H22+H34</f>
        <v>15</v>
      </c>
      <c r="I21" s="16">
        <f t="shared" si="0"/>
        <v>3777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98" t="s">
        <v>62</v>
      </c>
      <c r="B22" s="13" t="s">
        <v>20</v>
      </c>
      <c r="C22" s="68">
        <f>C23+C24+C25+C26+C27</f>
        <v>331</v>
      </c>
      <c r="D22" s="27">
        <v>1</v>
      </c>
      <c r="E22" s="75">
        <v>41</v>
      </c>
      <c r="F22" s="68">
        <f>SUM(F23:F27)</f>
        <v>851</v>
      </c>
      <c r="G22" s="89">
        <f>SUM(G23:G27)</f>
        <v>2538</v>
      </c>
      <c r="H22" s="27">
        <f>SUM(H23:H27)</f>
        <v>15</v>
      </c>
      <c r="I22" s="18">
        <f t="shared" si="0"/>
        <v>3777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98" t="s">
        <v>63</v>
      </c>
      <c r="B23" s="13" t="s">
        <v>21</v>
      </c>
      <c r="C23" s="43">
        <v>0</v>
      </c>
      <c r="D23" s="11">
        <v>0</v>
      </c>
      <c r="E23" s="76"/>
      <c r="F23" s="90">
        <v>0</v>
      </c>
      <c r="G23" s="90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98" t="s">
        <v>64</v>
      </c>
      <c r="B24" s="13" t="s">
        <v>22</v>
      </c>
      <c r="C24" s="45">
        <v>331</v>
      </c>
      <c r="D24" s="11">
        <v>1</v>
      </c>
      <c r="E24" s="76">
        <v>41</v>
      </c>
      <c r="F24" s="90">
        <v>851</v>
      </c>
      <c r="G24" s="90">
        <v>2538</v>
      </c>
      <c r="H24" s="11">
        <v>15</v>
      </c>
      <c r="I24" s="18">
        <f t="shared" si="0"/>
        <v>3777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98" t="s">
        <v>65</v>
      </c>
      <c r="B25" s="13" t="s">
        <v>23</v>
      </c>
      <c r="C25" s="43">
        <v>0</v>
      </c>
      <c r="D25" s="11">
        <v>0</v>
      </c>
      <c r="E25" s="76"/>
      <c r="F25" s="90">
        <v>0</v>
      </c>
      <c r="G25" s="90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98" t="s">
        <v>66</v>
      </c>
      <c r="B26" s="13" t="s">
        <v>24</v>
      </c>
      <c r="C26" s="43">
        <v>0</v>
      </c>
      <c r="D26" s="11">
        <v>0</v>
      </c>
      <c r="E26" s="76"/>
      <c r="F26" s="90">
        <v>0</v>
      </c>
      <c r="G26" s="90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98" t="s">
        <v>67</v>
      </c>
      <c r="B27" s="13" t="s">
        <v>25</v>
      </c>
      <c r="C27" s="43">
        <v>0</v>
      </c>
      <c r="D27" s="11">
        <v>0</v>
      </c>
      <c r="E27" s="76"/>
      <c r="F27" s="90">
        <v>0</v>
      </c>
      <c r="G27" s="90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98" t="s">
        <v>68</v>
      </c>
      <c r="B28" s="13" t="s">
        <v>26</v>
      </c>
      <c r="C28" s="68">
        <v>119</v>
      </c>
      <c r="D28" s="27">
        <v>0</v>
      </c>
      <c r="E28" s="76"/>
      <c r="F28" s="68">
        <f>SUM(F29:F33)</f>
        <v>576</v>
      </c>
      <c r="G28" s="90">
        <v>0</v>
      </c>
      <c r="H28" s="27">
        <v>15</v>
      </c>
      <c r="I28" s="18">
        <f t="shared" si="0"/>
        <v>710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98" t="s">
        <v>69</v>
      </c>
      <c r="B29" s="13" t="s">
        <v>27</v>
      </c>
      <c r="C29" s="50">
        <v>59</v>
      </c>
      <c r="D29" s="11">
        <v>0</v>
      </c>
      <c r="E29" s="76"/>
      <c r="F29" s="90">
        <v>0</v>
      </c>
      <c r="G29" s="90">
        <v>0</v>
      </c>
      <c r="H29" s="1">
        <v>10</v>
      </c>
      <c r="I29" s="18">
        <f t="shared" si="0"/>
        <v>69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98" t="s">
        <v>70</v>
      </c>
      <c r="B30" s="13" t="s">
        <v>28</v>
      </c>
      <c r="C30" s="50">
        <v>65</v>
      </c>
      <c r="D30" s="11">
        <v>0</v>
      </c>
      <c r="E30" s="76"/>
      <c r="F30" s="90">
        <v>552</v>
      </c>
      <c r="G30" s="90">
        <v>0</v>
      </c>
      <c r="H30" s="11">
        <v>8</v>
      </c>
      <c r="I30" s="18">
        <f t="shared" si="0"/>
        <v>625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98" t="s">
        <v>71</v>
      </c>
      <c r="B31" s="13" t="s">
        <v>29</v>
      </c>
      <c r="C31" s="43">
        <v>0</v>
      </c>
      <c r="D31" s="11">
        <v>0</v>
      </c>
      <c r="E31" s="76"/>
      <c r="F31" s="90">
        <v>0</v>
      </c>
      <c r="G31" s="90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98" t="s">
        <v>72</v>
      </c>
      <c r="B32" s="13" t="s">
        <v>30</v>
      </c>
      <c r="C32" s="43">
        <v>0</v>
      </c>
      <c r="D32" s="11">
        <v>0</v>
      </c>
      <c r="E32" s="76"/>
      <c r="F32" s="90">
        <v>0</v>
      </c>
      <c r="G32" s="90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98" t="s">
        <v>73</v>
      </c>
      <c r="B33" s="13" t="s">
        <v>31</v>
      </c>
      <c r="C33" s="43">
        <v>14</v>
      </c>
      <c r="D33" s="11">
        <v>0</v>
      </c>
      <c r="E33" s="76"/>
      <c r="F33" s="90">
        <v>24</v>
      </c>
      <c r="G33" s="90">
        <v>0</v>
      </c>
      <c r="H33" s="11">
        <v>13</v>
      </c>
      <c r="I33" s="18">
        <f t="shared" si="0"/>
        <v>51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98" t="s">
        <v>74</v>
      </c>
      <c r="B34" s="13" t="s">
        <v>32</v>
      </c>
      <c r="C34" s="46"/>
      <c r="D34" s="27">
        <v>0</v>
      </c>
      <c r="E34" s="75">
        <v>0</v>
      </c>
      <c r="F34" s="89">
        <v>0</v>
      </c>
      <c r="G34" s="89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99" t="s">
        <v>77</v>
      </c>
      <c r="B35" s="13" t="s">
        <v>33</v>
      </c>
      <c r="C35" s="43"/>
      <c r="D35" s="11">
        <v>0</v>
      </c>
      <c r="E35" s="76"/>
      <c r="F35" s="90">
        <v>0</v>
      </c>
      <c r="G35" s="90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98" t="s">
        <v>75</v>
      </c>
      <c r="B36" s="13" t="s">
        <v>34</v>
      </c>
      <c r="C36" s="43"/>
      <c r="D36" s="11">
        <v>0</v>
      </c>
      <c r="E36" s="76"/>
      <c r="F36" s="90">
        <v>0</v>
      </c>
      <c r="G36" s="90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99" t="s">
        <v>76</v>
      </c>
      <c r="B37" s="13" t="s">
        <v>35</v>
      </c>
      <c r="C37" s="43"/>
      <c r="D37" s="11">
        <v>0</v>
      </c>
      <c r="E37" s="76"/>
      <c r="F37" s="90">
        <v>0</v>
      </c>
      <c r="G37" s="90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97" t="s">
        <v>78</v>
      </c>
      <c r="B38" s="10" t="s">
        <v>36</v>
      </c>
      <c r="C38" s="43"/>
      <c r="D38" s="11">
        <v>0</v>
      </c>
      <c r="E38" s="76"/>
      <c r="F38" s="90">
        <v>0</v>
      </c>
      <c r="G38" s="90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0" t="s">
        <v>79</v>
      </c>
      <c r="B39" s="10" t="s">
        <v>37</v>
      </c>
      <c r="C39" s="49">
        <v>102</v>
      </c>
      <c r="D39" s="27">
        <v>27</v>
      </c>
      <c r="E39" s="76">
        <v>231</v>
      </c>
      <c r="F39" s="90">
        <v>46</v>
      </c>
      <c r="G39" s="90">
        <v>23</v>
      </c>
      <c r="H39" s="11"/>
      <c r="I39" s="16">
        <f t="shared" si="0"/>
        <v>429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0" t="s">
        <v>80</v>
      </c>
      <c r="B40" s="10" t="s">
        <v>38</v>
      </c>
      <c r="C40" s="43"/>
      <c r="D40" s="11">
        <v>0</v>
      </c>
      <c r="E40" s="76"/>
      <c r="F40" s="90">
        <v>0</v>
      </c>
      <c r="G40" s="90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0" t="s">
        <v>81</v>
      </c>
      <c r="B41" s="10" t="s">
        <v>39</v>
      </c>
      <c r="C41" s="43"/>
      <c r="D41" s="11">
        <v>0</v>
      </c>
      <c r="E41" s="76"/>
      <c r="F41" s="90">
        <v>0</v>
      </c>
      <c r="G41" s="90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0" t="s">
        <v>82</v>
      </c>
      <c r="B42" s="10" t="s">
        <v>40</v>
      </c>
      <c r="C42" s="43"/>
      <c r="D42" s="11">
        <v>0</v>
      </c>
      <c r="E42" s="76"/>
      <c r="F42" s="90">
        <v>0</v>
      </c>
      <c r="G42" s="90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0" t="s">
        <v>83</v>
      </c>
      <c r="B43" s="10" t="s">
        <v>41</v>
      </c>
      <c r="C43" s="43"/>
      <c r="D43" s="11">
        <v>0</v>
      </c>
      <c r="E43" s="76"/>
      <c r="F43" s="90">
        <v>0</v>
      </c>
      <c r="G43" s="90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01" t="s">
        <v>84</v>
      </c>
      <c r="B44" s="12" t="s">
        <v>42</v>
      </c>
      <c r="C44" s="89">
        <f>C39+C3</f>
        <v>532</v>
      </c>
      <c r="D44" s="27">
        <v>156</v>
      </c>
      <c r="E44" s="75">
        <v>308</v>
      </c>
      <c r="F44" s="40">
        <f>SUM(F3,F39)</f>
        <v>908</v>
      </c>
      <c r="G44" s="89">
        <f>G3+G39</f>
        <v>2685</v>
      </c>
      <c r="H44" s="29">
        <f>H39+H3</f>
        <v>15</v>
      </c>
      <c r="I44" s="20">
        <f t="shared" si="0"/>
        <v>4604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100</v>
      </c>
    </row>
    <row r="2" spans="1:39" s="7" customFormat="1" x14ac:dyDescent="0.25">
      <c r="A2" s="8"/>
      <c r="B2" s="9"/>
      <c r="C2" s="51" t="s">
        <v>85</v>
      </c>
      <c r="D2" s="51" t="s">
        <v>86</v>
      </c>
      <c r="E2" s="51" t="s">
        <v>87</v>
      </c>
      <c r="F2" s="51" t="s">
        <v>88</v>
      </c>
      <c r="G2" s="51" t="s">
        <v>89</v>
      </c>
      <c r="H2" s="52" t="s">
        <v>90</v>
      </c>
      <c r="I2" s="52" t="s">
        <v>91</v>
      </c>
    </row>
    <row r="3" spans="1:39" s="1" customFormat="1" x14ac:dyDescent="0.2">
      <c r="A3" s="97" t="s">
        <v>59</v>
      </c>
      <c r="B3" s="10" t="s">
        <v>1</v>
      </c>
      <c r="C3" s="29">
        <f>C4+C21</f>
        <v>495</v>
      </c>
      <c r="D3" s="55">
        <v>70</v>
      </c>
      <c r="E3" s="89">
        <f>E4+E21</f>
        <v>123</v>
      </c>
      <c r="F3" s="89">
        <f>SUM(F4,F21)</f>
        <v>1115</v>
      </c>
      <c r="G3" s="89">
        <f>G4+G21</f>
        <v>2376</v>
      </c>
      <c r="H3" s="24"/>
      <c r="I3" s="16">
        <f>SUM(C3:H3)</f>
        <v>4179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97" t="s">
        <v>60</v>
      </c>
      <c r="B4" s="10" t="s">
        <v>2</v>
      </c>
      <c r="C4" s="29">
        <f>C5+C17</f>
        <v>74</v>
      </c>
      <c r="D4" s="55">
        <v>69</v>
      </c>
      <c r="E4" s="89">
        <f>SUM(E5,E17)</f>
        <v>30</v>
      </c>
      <c r="F4" s="89">
        <f>SUM(F5)</f>
        <v>9</v>
      </c>
      <c r="G4" s="89">
        <f>G5</f>
        <v>82</v>
      </c>
      <c r="H4" s="24"/>
      <c r="I4" s="16">
        <f t="shared" ref="I4:I44" si="0">SUM(C4:H4)</f>
        <v>264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98" t="s">
        <v>61</v>
      </c>
      <c r="B5" s="13" t="s">
        <v>3</v>
      </c>
      <c r="C5" s="29">
        <f>SUM(C6:C10)</f>
        <v>74</v>
      </c>
      <c r="D5" s="55">
        <v>69</v>
      </c>
      <c r="E5" s="89">
        <f>SUM(E6:E10)</f>
        <v>30</v>
      </c>
      <c r="F5" s="89">
        <f>SUM(F6:F10)</f>
        <v>9</v>
      </c>
      <c r="G5" s="89">
        <f>G6+G8</f>
        <v>82</v>
      </c>
      <c r="H5" s="25"/>
      <c r="I5" s="18">
        <f t="shared" si="0"/>
        <v>264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98" t="s">
        <v>62</v>
      </c>
      <c r="B6" s="13" t="s">
        <v>4</v>
      </c>
      <c r="C6" s="90">
        <v>69</v>
      </c>
      <c r="D6" s="56">
        <v>2</v>
      </c>
      <c r="E6" s="90">
        <v>15</v>
      </c>
      <c r="F6" s="90">
        <v>5</v>
      </c>
      <c r="G6" s="90">
        <v>66</v>
      </c>
      <c r="H6" s="25"/>
      <c r="I6" s="18">
        <f t="shared" si="0"/>
        <v>157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98" t="s">
        <v>63</v>
      </c>
      <c r="B7" s="13" t="s">
        <v>5</v>
      </c>
      <c r="C7" s="90">
        <v>0</v>
      </c>
      <c r="D7" s="56">
        <v>1</v>
      </c>
      <c r="E7" s="90"/>
      <c r="F7" s="90">
        <v>0</v>
      </c>
      <c r="G7" s="90"/>
      <c r="H7" s="25"/>
      <c r="I7" s="18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98" t="s">
        <v>64</v>
      </c>
      <c r="B8" s="13" t="s">
        <v>6</v>
      </c>
      <c r="C8" s="90">
        <v>5</v>
      </c>
      <c r="D8" s="56">
        <v>18</v>
      </c>
      <c r="E8" s="90"/>
      <c r="F8" s="90">
        <v>0</v>
      </c>
      <c r="G8" s="90">
        <v>16</v>
      </c>
      <c r="H8" s="25"/>
      <c r="I8" s="18">
        <f t="shared" si="0"/>
        <v>39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98" t="s">
        <v>65</v>
      </c>
      <c r="B9" s="13" t="s">
        <v>7</v>
      </c>
      <c r="C9" s="90">
        <v>0</v>
      </c>
      <c r="D9" s="56">
        <v>48</v>
      </c>
      <c r="E9" s="90">
        <v>15</v>
      </c>
      <c r="F9" s="90">
        <v>4</v>
      </c>
      <c r="G9" s="90"/>
      <c r="H9" s="25"/>
      <c r="I9" s="18">
        <f t="shared" si="0"/>
        <v>67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98" t="s">
        <v>66</v>
      </c>
      <c r="B10" s="13" t="s">
        <v>8</v>
      </c>
      <c r="C10" s="90">
        <v>0</v>
      </c>
      <c r="D10" s="56">
        <v>0</v>
      </c>
      <c r="E10" s="90"/>
      <c r="F10" s="90">
        <v>0</v>
      </c>
      <c r="G10" s="90"/>
      <c r="H10" s="25"/>
      <c r="I10" s="18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98" t="s">
        <v>67</v>
      </c>
      <c r="B11" s="13" t="s">
        <v>9</v>
      </c>
      <c r="C11" s="68">
        <v>35</v>
      </c>
      <c r="D11" s="55">
        <v>71</v>
      </c>
      <c r="E11" s="90">
        <v>28</v>
      </c>
      <c r="F11" s="68">
        <f>SUM(F16,F13)</f>
        <v>6</v>
      </c>
      <c r="G11" s="90">
        <f>G12</f>
        <v>46</v>
      </c>
      <c r="H11" s="25"/>
      <c r="I11" s="18">
        <f t="shared" si="0"/>
        <v>186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98" t="s">
        <v>68</v>
      </c>
      <c r="B12" s="13" t="s">
        <v>10</v>
      </c>
      <c r="C12" s="48">
        <v>28</v>
      </c>
      <c r="D12" s="56">
        <v>71</v>
      </c>
      <c r="E12" s="90">
        <v>24</v>
      </c>
      <c r="F12" s="90">
        <v>0</v>
      </c>
      <c r="G12" s="90">
        <v>46</v>
      </c>
      <c r="H12" s="25"/>
      <c r="I12" s="18">
        <f t="shared" si="0"/>
        <v>169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98" t="s">
        <v>69</v>
      </c>
      <c r="B13" s="13" t="s">
        <v>11</v>
      </c>
      <c r="C13" s="48">
        <v>35</v>
      </c>
      <c r="D13" s="56">
        <v>42</v>
      </c>
      <c r="E13" s="90">
        <v>21</v>
      </c>
      <c r="F13" s="90">
        <v>4</v>
      </c>
      <c r="G13" s="69">
        <v>59</v>
      </c>
      <c r="H13" s="25"/>
      <c r="I13" s="18">
        <f t="shared" si="0"/>
        <v>161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98" t="s">
        <v>70</v>
      </c>
      <c r="B14" s="13" t="s">
        <v>12</v>
      </c>
      <c r="C14" s="48">
        <v>0</v>
      </c>
      <c r="D14" s="56">
        <v>0</v>
      </c>
      <c r="E14" s="90"/>
      <c r="F14" s="90">
        <v>0</v>
      </c>
      <c r="G14" s="90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98" t="s">
        <v>71</v>
      </c>
      <c r="B15" s="13" t="s">
        <v>13</v>
      </c>
      <c r="C15" s="48">
        <v>0</v>
      </c>
      <c r="D15" s="56">
        <v>0</v>
      </c>
      <c r="E15" s="90"/>
      <c r="F15" s="90">
        <v>0</v>
      </c>
      <c r="G15" s="90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98" t="s">
        <v>72</v>
      </c>
      <c r="B16" s="13" t="s">
        <v>14</v>
      </c>
      <c r="C16" s="48">
        <v>28</v>
      </c>
      <c r="D16" s="56">
        <v>7</v>
      </c>
      <c r="E16" s="90">
        <v>5</v>
      </c>
      <c r="F16" s="90">
        <v>2</v>
      </c>
      <c r="G16" s="90">
        <v>15</v>
      </c>
      <c r="H16" s="25"/>
      <c r="I16" s="18">
        <f t="shared" si="0"/>
        <v>57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98" t="s">
        <v>73</v>
      </c>
      <c r="B17" s="13" t="s">
        <v>15</v>
      </c>
      <c r="C17" s="68">
        <f>SUM(C18:C20)</f>
        <v>0</v>
      </c>
      <c r="D17" s="55">
        <v>0</v>
      </c>
      <c r="E17" s="89">
        <f>SUM(E18:E20)</f>
        <v>0</v>
      </c>
      <c r="F17" s="68">
        <v>0</v>
      </c>
      <c r="G17" s="89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98" t="s">
        <v>74</v>
      </c>
      <c r="B18" s="13" t="s">
        <v>16</v>
      </c>
      <c r="C18" s="48"/>
      <c r="D18" s="56">
        <v>0</v>
      </c>
      <c r="E18" s="90"/>
      <c r="F18" s="90">
        <v>0</v>
      </c>
      <c r="G18" s="90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98" t="s">
        <v>75</v>
      </c>
      <c r="B19" s="13" t="s">
        <v>17</v>
      </c>
      <c r="C19" s="48"/>
      <c r="D19" s="56">
        <v>0</v>
      </c>
      <c r="E19" s="90"/>
      <c r="F19" s="90">
        <v>0</v>
      </c>
      <c r="G19" s="90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99" t="s">
        <v>76</v>
      </c>
      <c r="B20" s="13" t="s">
        <v>18</v>
      </c>
      <c r="C20" s="48"/>
      <c r="D20" s="56">
        <v>0</v>
      </c>
      <c r="E20" s="90"/>
      <c r="F20" s="90">
        <v>0</v>
      </c>
      <c r="G20" s="90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0" t="s">
        <v>60</v>
      </c>
      <c r="B21" s="10" t="s">
        <v>19</v>
      </c>
      <c r="C21" s="89">
        <f>C22+C34</f>
        <v>421</v>
      </c>
      <c r="D21" s="55">
        <v>1</v>
      </c>
      <c r="E21" s="89">
        <f>SUM(E22,E28,E34)</f>
        <v>93</v>
      </c>
      <c r="F21" s="68">
        <f>SUM(F22,F34)</f>
        <v>1106</v>
      </c>
      <c r="G21" s="89">
        <f>G22</f>
        <v>2294</v>
      </c>
      <c r="H21" s="24"/>
      <c r="I21" s="16">
        <f t="shared" si="0"/>
        <v>3915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98" t="s">
        <v>62</v>
      </c>
      <c r="B22" s="13" t="s">
        <v>20</v>
      </c>
      <c r="C22" s="89">
        <f>SUM(C23:C27)</f>
        <v>421</v>
      </c>
      <c r="D22" s="55">
        <v>1</v>
      </c>
      <c r="E22" s="89">
        <f>SUM(E23:E27)</f>
        <v>93</v>
      </c>
      <c r="F22" s="68">
        <f>SUM(F23:F27)</f>
        <v>1106</v>
      </c>
      <c r="G22" s="89">
        <f>G24</f>
        <v>2294</v>
      </c>
      <c r="H22" s="25"/>
      <c r="I22" s="18">
        <f t="shared" si="0"/>
        <v>3915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98" t="s">
        <v>63</v>
      </c>
      <c r="B23" s="13" t="s">
        <v>21</v>
      </c>
      <c r="C23" s="43">
        <v>0</v>
      </c>
      <c r="D23" s="56">
        <v>0</v>
      </c>
      <c r="E23" s="90"/>
      <c r="F23" s="90">
        <v>0</v>
      </c>
      <c r="G23" s="90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98" t="s">
        <v>64</v>
      </c>
      <c r="B24" s="13" t="s">
        <v>22</v>
      </c>
      <c r="C24" s="43">
        <v>421</v>
      </c>
      <c r="D24" s="56">
        <v>1</v>
      </c>
      <c r="E24" s="90">
        <v>93</v>
      </c>
      <c r="F24" s="90">
        <v>1106</v>
      </c>
      <c r="G24" s="90">
        <v>2294</v>
      </c>
      <c r="H24" s="25"/>
      <c r="I24" s="18">
        <f t="shared" si="0"/>
        <v>3915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98" t="s">
        <v>65</v>
      </c>
      <c r="B25" s="13" t="s">
        <v>23</v>
      </c>
      <c r="C25" s="43">
        <v>0</v>
      </c>
      <c r="D25" s="56">
        <v>0</v>
      </c>
      <c r="E25" s="90"/>
      <c r="F25" s="90">
        <v>0</v>
      </c>
      <c r="G25" s="90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98" t="s">
        <v>66</v>
      </c>
      <c r="B26" s="13" t="s">
        <v>24</v>
      </c>
      <c r="C26" s="43">
        <v>0</v>
      </c>
      <c r="D26" s="56">
        <v>0</v>
      </c>
      <c r="E26" s="90"/>
      <c r="F26" s="90">
        <v>0</v>
      </c>
      <c r="G26" s="90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98" t="s">
        <v>67</v>
      </c>
      <c r="B27" s="13" t="s">
        <v>25</v>
      </c>
      <c r="C27" s="43">
        <v>0</v>
      </c>
      <c r="D27" s="56">
        <v>0</v>
      </c>
      <c r="E27" s="90"/>
      <c r="F27" s="90">
        <v>0</v>
      </c>
      <c r="G27" s="90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98" t="s">
        <v>68</v>
      </c>
      <c r="B28" s="13" t="s">
        <v>26</v>
      </c>
      <c r="C28" s="89">
        <v>106</v>
      </c>
      <c r="D28" s="55">
        <v>0</v>
      </c>
      <c r="E28" s="90"/>
      <c r="F28" s="68">
        <f>SUM(F29:F33)</f>
        <v>698</v>
      </c>
      <c r="G28" s="90"/>
      <c r="H28" s="25"/>
      <c r="I28" s="18">
        <f t="shared" si="0"/>
        <v>804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98" t="s">
        <v>69</v>
      </c>
      <c r="B29" s="13" t="s">
        <v>27</v>
      </c>
      <c r="C29" s="69">
        <v>54</v>
      </c>
      <c r="D29" s="56">
        <v>0</v>
      </c>
      <c r="E29" s="90"/>
      <c r="F29" s="90">
        <v>0</v>
      </c>
      <c r="G29" s="90"/>
      <c r="H29" s="25"/>
      <c r="I29" s="18">
        <f t="shared" si="0"/>
        <v>54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98" t="s">
        <v>70</v>
      </c>
      <c r="B30" s="13" t="s">
        <v>28</v>
      </c>
      <c r="C30" s="69">
        <v>106</v>
      </c>
      <c r="D30" s="56">
        <v>0</v>
      </c>
      <c r="E30" s="90"/>
      <c r="F30" s="90">
        <v>692</v>
      </c>
      <c r="G30" s="90"/>
      <c r="H30" s="25"/>
      <c r="I30" s="18">
        <f t="shared" si="0"/>
        <v>798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98" t="s">
        <v>71</v>
      </c>
      <c r="B31" s="13" t="s">
        <v>29</v>
      </c>
      <c r="C31" s="69">
        <v>0</v>
      </c>
      <c r="D31" s="56">
        <v>0</v>
      </c>
      <c r="E31" s="90"/>
      <c r="F31" s="90">
        <v>0</v>
      </c>
      <c r="G31" s="90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98" t="s">
        <v>72</v>
      </c>
      <c r="B32" s="13" t="s">
        <v>30</v>
      </c>
      <c r="C32" s="69">
        <v>0</v>
      </c>
      <c r="D32" s="56">
        <v>0</v>
      </c>
      <c r="E32" s="90"/>
      <c r="F32" s="90">
        <v>0</v>
      </c>
      <c r="G32" s="90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98" t="s">
        <v>73</v>
      </c>
      <c r="B33" s="13" t="s">
        <v>31</v>
      </c>
      <c r="C33" s="69">
        <v>92</v>
      </c>
      <c r="D33" s="56">
        <v>0</v>
      </c>
      <c r="E33" s="90"/>
      <c r="F33" s="90">
        <v>6</v>
      </c>
      <c r="G33" s="90"/>
      <c r="H33" s="25"/>
      <c r="I33" s="18">
        <f t="shared" si="0"/>
        <v>98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98" t="s">
        <v>74</v>
      </c>
      <c r="B34" s="13" t="s">
        <v>32</v>
      </c>
      <c r="C34" s="89">
        <f>SUM(C35:C37)</f>
        <v>0</v>
      </c>
      <c r="D34" s="55">
        <v>0</v>
      </c>
      <c r="E34" s="89">
        <f>SUM(E35:E37)</f>
        <v>0</v>
      </c>
      <c r="F34" s="89">
        <v>0</v>
      </c>
      <c r="G34" s="89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99" t="s">
        <v>77</v>
      </c>
      <c r="B35" s="13" t="s">
        <v>33</v>
      </c>
      <c r="C35" s="90"/>
      <c r="D35" s="56">
        <v>0</v>
      </c>
      <c r="E35" s="90"/>
      <c r="F35" s="90">
        <v>0</v>
      </c>
      <c r="G35" s="90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98" t="s">
        <v>75</v>
      </c>
      <c r="B36" s="13" t="s">
        <v>34</v>
      </c>
      <c r="C36" s="90"/>
      <c r="D36" s="56">
        <v>0</v>
      </c>
      <c r="E36" s="90"/>
      <c r="F36" s="90">
        <v>0</v>
      </c>
      <c r="G36" s="90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99" t="s">
        <v>76</v>
      </c>
      <c r="B37" s="13" t="s">
        <v>35</v>
      </c>
      <c r="C37" s="90"/>
      <c r="D37" s="56">
        <v>0</v>
      </c>
      <c r="E37" s="90"/>
      <c r="F37" s="90">
        <v>0</v>
      </c>
      <c r="G37" s="90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97" t="s">
        <v>78</v>
      </c>
      <c r="B38" s="10" t="s">
        <v>36</v>
      </c>
      <c r="C38" s="90"/>
      <c r="D38" s="56">
        <v>0</v>
      </c>
      <c r="E38" s="90"/>
      <c r="F38" s="90">
        <v>0</v>
      </c>
      <c r="G38" s="90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0" t="s">
        <v>79</v>
      </c>
      <c r="B39" s="10" t="s">
        <v>37</v>
      </c>
      <c r="C39" s="69">
        <v>94</v>
      </c>
      <c r="D39" s="55">
        <v>14</v>
      </c>
      <c r="E39" s="90">
        <v>187</v>
      </c>
      <c r="F39" s="90">
        <v>26</v>
      </c>
      <c r="G39" s="90">
        <v>7</v>
      </c>
      <c r="H39" s="24"/>
      <c r="I39" s="16">
        <f t="shared" si="0"/>
        <v>328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0" t="s">
        <v>80</v>
      </c>
      <c r="B40" s="10" t="s">
        <v>38</v>
      </c>
      <c r="C40" s="90"/>
      <c r="D40" s="56">
        <v>0</v>
      </c>
      <c r="E40" s="90"/>
      <c r="F40" s="90">
        <v>0</v>
      </c>
      <c r="G40" s="90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0" t="s">
        <v>81</v>
      </c>
      <c r="B41" s="10" t="s">
        <v>39</v>
      </c>
      <c r="C41" s="90"/>
      <c r="D41" s="56">
        <v>0</v>
      </c>
      <c r="E41" s="90"/>
      <c r="F41" s="90">
        <v>0</v>
      </c>
      <c r="G41" s="90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0" t="s">
        <v>82</v>
      </c>
      <c r="B42" s="10" t="s">
        <v>40</v>
      </c>
      <c r="C42" s="90"/>
      <c r="D42" s="56">
        <v>0</v>
      </c>
      <c r="E42" s="90"/>
      <c r="F42" s="90">
        <v>0</v>
      </c>
      <c r="G42" s="90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0" t="s">
        <v>83</v>
      </c>
      <c r="B43" s="10" t="s">
        <v>41</v>
      </c>
      <c r="C43" s="90"/>
      <c r="D43" s="56">
        <v>0</v>
      </c>
      <c r="E43" s="90"/>
      <c r="F43" s="90">
        <v>0</v>
      </c>
      <c r="G43" s="90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01" t="s">
        <v>84</v>
      </c>
      <c r="B44" s="12" t="s">
        <v>42</v>
      </c>
      <c r="C44" s="29">
        <f>C39+C3</f>
        <v>589</v>
      </c>
      <c r="D44" s="55">
        <v>84</v>
      </c>
      <c r="E44" s="89">
        <f>SUM(E3,E38:E43)</f>
        <v>310</v>
      </c>
      <c r="F44" s="35">
        <f>SUM(F3,F39)</f>
        <v>1141</v>
      </c>
      <c r="G44" s="89">
        <f>G3+G39</f>
        <v>2383</v>
      </c>
      <c r="H44" s="26"/>
      <c r="I44" s="20">
        <f t="shared" si="0"/>
        <v>4507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selection activeCell="C54" sqref="C5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99</v>
      </c>
    </row>
    <row r="2" spans="1:46" s="7" customFormat="1" ht="15" customHeight="1" x14ac:dyDescent="0.25">
      <c r="A2" s="8"/>
      <c r="B2" s="9"/>
      <c r="C2" s="95" t="s">
        <v>85</v>
      </c>
      <c r="D2" s="96"/>
      <c r="E2" s="95" t="s">
        <v>86</v>
      </c>
      <c r="F2" s="96"/>
      <c r="G2" s="95" t="s">
        <v>92</v>
      </c>
      <c r="H2" s="96"/>
      <c r="I2" s="95" t="s">
        <v>88</v>
      </c>
      <c r="J2" s="96"/>
      <c r="K2" s="95" t="s">
        <v>89</v>
      </c>
      <c r="L2" s="96"/>
      <c r="M2" s="95" t="s">
        <v>90</v>
      </c>
      <c r="N2" s="102"/>
      <c r="O2" s="93" t="s">
        <v>91</v>
      </c>
      <c r="P2" s="94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97" t="s">
        <v>59</v>
      </c>
      <c r="B4" s="10" t="s">
        <v>1</v>
      </c>
      <c r="C4" s="89">
        <f t="shared" ref="C4:D4" si="0">C5+C22</f>
        <v>24703</v>
      </c>
      <c r="D4" s="89">
        <f t="shared" si="0"/>
        <v>28</v>
      </c>
      <c r="E4" s="27">
        <v>21781</v>
      </c>
      <c r="F4" s="27">
        <v>25</v>
      </c>
      <c r="G4" s="77">
        <v>5881</v>
      </c>
      <c r="H4" s="81">
        <v>16</v>
      </c>
      <c r="I4" s="32">
        <f>SUM(I5,I22,I29)</f>
        <v>5816</v>
      </c>
      <c r="J4" s="89">
        <v>0</v>
      </c>
      <c r="K4" s="65">
        <f>K5+K22</f>
        <v>21026.367000000002</v>
      </c>
      <c r="L4" s="15"/>
      <c r="M4" s="15"/>
      <c r="N4" s="15"/>
      <c r="O4" s="15">
        <f>C4+E4+G4+I4+K4+M4</f>
        <v>79207.366999999998</v>
      </c>
      <c r="P4" s="16">
        <f>D4+F4+H4+J4+L4+N4</f>
        <v>69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97" t="s">
        <v>60</v>
      </c>
      <c r="B5" s="10" t="s">
        <v>2</v>
      </c>
      <c r="C5" s="89">
        <f>C6+C12</f>
        <v>21441</v>
      </c>
      <c r="D5" s="89">
        <f>D6+D12+D18</f>
        <v>28</v>
      </c>
      <c r="E5" s="27">
        <v>21411</v>
      </c>
      <c r="F5" s="27">
        <v>25</v>
      </c>
      <c r="G5" s="77">
        <v>3502</v>
      </c>
      <c r="H5" s="81">
        <v>0</v>
      </c>
      <c r="I5" s="32">
        <f>SUM(I12,I6)</f>
        <v>3253</v>
      </c>
      <c r="J5" s="89">
        <v>0</v>
      </c>
      <c r="K5" s="65">
        <f>K6+K12</f>
        <v>18290.969000000001</v>
      </c>
      <c r="L5" s="15"/>
      <c r="M5" s="15"/>
      <c r="N5" s="15"/>
      <c r="O5" s="15">
        <f t="shared" ref="O5:O45" si="1">C5+E5+G5+I5+K5+M5</f>
        <v>67897.968999999997</v>
      </c>
      <c r="P5" s="16">
        <f t="shared" ref="P5:P45" si="2">D5+F5+H5+J5+L5+N5</f>
        <v>53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98" t="s">
        <v>61</v>
      </c>
      <c r="B6" s="13" t="s">
        <v>3</v>
      </c>
      <c r="C6" s="89">
        <f>SUM(C7:C11)</f>
        <v>21192</v>
      </c>
      <c r="D6" s="89"/>
      <c r="E6" s="27">
        <v>21056</v>
      </c>
      <c r="F6" s="27">
        <v>0</v>
      </c>
      <c r="G6" s="77">
        <v>3444</v>
      </c>
      <c r="H6" s="81">
        <v>0</v>
      </c>
      <c r="I6" s="32">
        <f>SUM(I7:I11)</f>
        <v>3071</v>
      </c>
      <c r="J6" s="89">
        <v>0</v>
      </c>
      <c r="K6" s="65">
        <f>K7</f>
        <v>18290.969000000001</v>
      </c>
      <c r="L6" s="17"/>
      <c r="M6" s="17"/>
      <c r="N6" s="17"/>
      <c r="O6" s="15">
        <f t="shared" si="1"/>
        <v>67053.968999999997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98" t="s">
        <v>62</v>
      </c>
      <c r="B7" s="13" t="s">
        <v>4</v>
      </c>
      <c r="C7" s="69">
        <v>15595</v>
      </c>
      <c r="D7" s="90"/>
      <c r="E7" s="11">
        <v>11357</v>
      </c>
      <c r="F7" s="11">
        <v>0</v>
      </c>
      <c r="G7" s="78">
        <v>3444</v>
      </c>
      <c r="H7" s="82"/>
      <c r="I7" s="90">
        <v>2548</v>
      </c>
      <c r="J7" s="90">
        <v>0</v>
      </c>
      <c r="K7" s="70">
        <v>18290.969000000001</v>
      </c>
      <c r="L7" s="17"/>
      <c r="M7" s="17"/>
      <c r="N7" s="17"/>
      <c r="O7" s="15">
        <f t="shared" si="1"/>
        <v>51234.968999999997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98" t="s">
        <v>63</v>
      </c>
      <c r="B8" s="13" t="s">
        <v>5</v>
      </c>
      <c r="C8" s="69"/>
      <c r="D8" s="90"/>
      <c r="E8" s="11">
        <v>0</v>
      </c>
      <c r="F8" s="11">
        <v>0</v>
      </c>
      <c r="G8" s="79"/>
      <c r="H8" s="82"/>
      <c r="I8" s="90">
        <v>0</v>
      </c>
      <c r="J8" s="90">
        <v>0</v>
      </c>
      <c r="K8" s="70"/>
      <c r="L8" s="17"/>
      <c r="M8" s="17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98" t="s">
        <v>64</v>
      </c>
      <c r="B9" s="13" t="s">
        <v>6</v>
      </c>
      <c r="C9" s="69">
        <v>5509</v>
      </c>
      <c r="D9" s="90"/>
      <c r="E9" s="11">
        <v>2630</v>
      </c>
      <c r="F9" s="11">
        <v>0</v>
      </c>
      <c r="G9" s="78"/>
      <c r="H9" s="82"/>
      <c r="I9" s="90">
        <v>318</v>
      </c>
      <c r="J9" s="90">
        <v>0</v>
      </c>
      <c r="K9" s="70"/>
      <c r="L9" s="17"/>
      <c r="M9" s="17"/>
      <c r="N9" s="17"/>
      <c r="O9" s="15">
        <f t="shared" si="1"/>
        <v>8457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98" t="s">
        <v>65</v>
      </c>
      <c r="B10" s="13" t="s">
        <v>7</v>
      </c>
      <c r="C10" s="69"/>
      <c r="D10" s="90"/>
      <c r="E10" s="11">
        <v>7069</v>
      </c>
      <c r="F10" s="11">
        <v>0</v>
      </c>
      <c r="G10" s="79"/>
      <c r="H10" s="82"/>
      <c r="I10" s="90">
        <v>205</v>
      </c>
      <c r="J10" s="90">
        <v>0</v>
      </c>
      <c r="K10" s="66"/>
      <c r="L10" s="17"/>
      <c r="M10" s="17"/>
      <c r="N10" s="17"/>
      <c r="O10" s="15">
        <f t="shared" si="1"/>
        <v>7274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98" t="s">
        <v>66</v>
      </c>
      <c r="B11" s="13" t="s">
        <v>8</v>
      </c>
      <c r="C11" s="69">
        <v>88</v>
      </c>
      <c r="D11" s="90"/>
      <c r="E11" s="11">
        <v>0</v>
      </c>
      <c r="F11" s="11">
        <v>0</v>
      </c>
      <c r="G11" s="79"/>
      <c r="H11" s="82"/>
      <c r="I11" s="90">
        <v>0</v>
      </c>
      <c r="J11" s="90">
        <v>0</v>
      </c>
      <c r="K11" s="66"/>
      <c r="L11" s="17"/>
      <c r="M11" s="17"/>
      <c r="N11" s="17"/>
      <c r="O11" s="15">
        <f t="shared" si="1"/>
        <v>88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98" t="s">
        <v>67</v>
      </c>
      <c r="B12" s="13" t="s">
        <v>9</v>
      </c>
      <c r="C12" s="68">
        <f>C13+C14+C15+C16+C17</f>
        <v>249</v>
      </c>
      <c r="D12" s="89"/>
      <c r="E12" s="27">
        <v>355</v>
      </c>
      <c r="F12" s="27">
        <v>0</v>
      </c>
      <c r="G12" s="80">
        <v>58</v>
      </c>
      <c r="H12" s="83">
        <v>0</v>
      </c>
      <c r="I12" s="34">
        <f>SUM(I17,I14)</f>
        <v>182</v>
      </c>
      <c r="J12" s="89">
        <f>SUM(J13:J15)</f>
        <v>0</v>
      </c>
      <c r="K12" s="65">
        <f>SUM(K13:K17)</f>
        <v>0</v>
      </c>
      <c r="L12" s="17"/>
      <c r="M12" s="17"/>
      <c r="N12" s="17"/>
      <c r="O12" s="15">
        <f t="shared" si="1"/>
        <v>844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98" t="s">
        <v>68</v>
      </c>
      <c r="B13" s="13" t="s">
        <v>10</v>
      </c>
      <c r="C13" s="69"/>
      <c r="D13" s="90"/>
      <c r="E13" s="11">
        <v>0</v>
      </c>
      <c r="F13" s="11">
        <v>0</v>
      </c>
      <c r="G13" s="79"/>
      <c r="H13" s="82"/>
      <c r="I13" s="90"/>
      <c r="J13" s="90">
        <v>0</v>
      </c>
      <c r="K13" s="66"/>
      <c r="L13" s="17"/>
      <c r="M13" s="17"/>
      <c r="N13" s="17"/>
      <c r="O13" s="15">
        <f t="shared" si="1"/>
        <v>0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98" t="s">
        <v>69</v>
      </c>
      <c r="B14" s="13" t="s">
        <v>11</v>
      </c>
      <c r="C14" s="69">
        <v>249</v>
      </c>
      <c r="D14" s="90"/>
      <c r="E14" s="11">
        <v>355</v>
      </c>
      <c r="F14" s="11">
        <v>0</v>
      </c>
      <c r="G14" s="78"/>
      <c r="H14" s="82"/>
      <c r="I14" s="90">
        <v>182</v>
      </c>
      <c r="J14" s="90">
        <v>0</v>
      </c>
      <c r="K14" s="66"/>
      <c r="L14" s="17"/>
      <c r="M14" s="17"/>
      <c r="N14" s="17"/>
      <c r="O14" s="15">
        <f t="shared" si="1"/>
        <v>786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98" t="s">
        <v>70</v>
      </c>
      <c r="B15" s="13" t="s">
        <v>12</v>
      </c>
      <c r="C15" s="69"/>
      <c r="D15" s="90"/>
      <c r="E15" s="11">
        <v>0</v>
      </c>
      <c r="F15" s="11">
        <v>0</v>
      </c>
      <c r="G15" s="79"/>
      <c r="H15" s="82"/>
      <c r="I15" s="90"/>
      <c r="J15" s="90">
        <v>0</v>
      </c>
      <c r="K15" s="66"/>
      <c r="L15" s="17"/>
      <c r="M15" s="17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98" t="s">
        <v>71</v>
      </c>
      <c r="B16" s="13" t="s">
        <v>13</v>
      </c>
      <c r="C16" s="69"/>
      <c r="D16" s="90"/>
      <c r="E16" s="11">
        <v>0</v>
      </c>
      <c r="F16" s="11">
        <v>0</v>
      </c>
      <c r="G16" s="79"/>
      <c r="H16" s="82"/>
      <c r="I16" s="90"/>
      <c r="J16" s="90">
        <v>0</v>
      </c>
      <c r="K16" s="66"/>
      <c r="L16" s="17"/>
      <c r="M16" s="17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98" t="s">
        <v>72</v>
      </c>
      <c r="B17" s="13" t="s">
        <v>14</v>
      </c>
      <c r="C17" s="90"/>
      <c r="D17" s="90"/>
      <c r="E17" s="11">
        <v>0</v>
      </c>
      <c r="F17" s="11">
        <v>0</v>
      </c>
      <c r="G17" s="78">
        <v>58</v>
      </c>
      <c r="H17" s="82"/>
      <c r="I17" s="90"/>
      <c r="J17" s="90">
        <v>0</v>
      </c>
      <c r="K17" s="66"/>
      <c r="L17" s="17"/>
      <c r="M17" s="17"/>
      <c r="N17" s="17"/>
      <c r="O17" s="15">
        <f t="shared" si="1"/>
        <v>58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98" t="s">
        <v>73</v>
      </c>
      <c r="B18" s="13" t="s">
        <v>15</v>
      </c>
      <c r="C18" s="68"/>
      <c r="D18" s="89">
        <f>D20</f>
        <v>28</v>
      </c>
      <c r="E18" s="27">
        <v>0</v>
      </c>
      <c r="F18" s="27">
        <v>25</v>
      </c>
      <c r="G18" s="77">
        <v>0</v>
      </c>
      <c r="H18" s="81">
        <v>0</v>
      </c>
      <c r="I18" s="89">
        <v>0</v>
      </c>
      <c r="J18" s="89">
        <f>SUM(J19:J21)</f>
        <v>0</v>
      </c>
      <c r="K18" s="65"/>
      <c r="L18" s="17"/>
      <c r="M18" s="17"/>
      <c r="N18" s="17"/>
      <c r="O18" s="15">
        <f t="shared" si="1"/>
        <v>0</v>
      </c>
      <c r="P18" s="16">
        <f t="shared" si="2"/>
        <v>53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98" t="s">
        <v>74</v>
      </c>
      <c r="B19" s="13" t="s">
        <v>16</v>
      </c>
      <c r="C19" s="69"/>
      <c r="D19" s="90"/>
      <c r="E19" s="11">
        <v>0</v>
      </c>
      <c r="F19" s="11">
        <v>0</v>
      </c>
      <c r="G19" s="79"/>
      <c r="H19" s="82"/>
      <c r="I19" s="90">
        <v>0</v>
      </c>
      <c r="J19" s="90">
        <f>0</f>
        <v>0</v>
      </c>
      <c r="K19" s="66"/>
      <c r="L19" s="17"/>
      <c r="M19" s="17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98" t="s">
        <v>75</v>
      </c>
      <c r="B20" s="13" t="s">
        <v>17</v>
      </c>
      <c r="C20" s="69"/>
      <c r="D20" s="90">
        <v>28</v>
      </c>
      <c r="E20" s="11">
        <v>0</v>
      </c>
      <c r="F20" s="11">
        <v>25</v>
      </c>
      <c r="G20" s="79"/>
      <c r="H20" s="82"/>
      <c r="I20" s="90">
        <v>0</v>
      </c>
      <c r="J20" s="90">
        <f>0</f>
        <v>0</v>
      </c>
      <c r="K20" s="66"/>
      <c r="L20" s="17"/>
      <c r="M20" s="17"/>
      <c r="N20" s="17"/>
      <c r="O20" s="15">
        <f t="shared" si="1"/>
        <v>0</v>
      </c>
      <c r="P20" s="16">
        <f t="shared" si="2"/>
        <v>53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99" t="s">
        <v>76</v>
      </c>
      <c r="B21" s="13" t="s">
        <v>18</v>
      </c>
      <c r="C21" s="69"/>
      <c r="D21" s="90"/>
      <c r="E21" s="11">
        <v>0</v>
      </c>
      <c r="F21" s="11">
        <v>0</v>
      </c>
      <c r="G21" s="79"/>
      <c r="H21" s="82"/>
      <c r="I21" s="90">
        <v>0</v>
      </c>
      <c r="J21" s="90">
        <f>0</f>
        <v>0</v>
      </c>
      <c r="K21" s="66"/>
      <c r="L21" s="17"/>
      <c r="M21" s="17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0" t="s">
        <v>60</v>
      </c>
      <c r="B22" s="10" t="s">
        <v>19</v>
      </c>
      <c r="C22" s="41">
        <f>C23+C29</f>
        <v>3262</v>
      </c>
      <c r="D22" s="68"/>
      <c r="E22" s="27">
        <v>370</v>
      </c>
      <c r="F22" s="27">
        <v>0</v>
      </c>
      <c r="G22" s="77">
        <v>2379</v>
      </c>
      <c r="H22" s="81">
        <v>16</v>
      </c>
      <c r="I22" s="68">
        <f>SUM(I23,I35)</f>
        <v>2378</v>
      </c>
      <c r="J22" s="68">
        <f t="shared" ref="J22" si="3">J23+J35</f>
        <v>0</v>
      </c>
      <c r="K22" s="65">
        <f>K23+K29</f>
        <v>2735.3980000000001</v>
      </c>
      <c r="L22" s="15"/>
      <c r="M22" s="15"/>
      <c r="N22" s="15"/>
      <c r="O22" s="15">
        <f t="shared" si="1"/>
        <v>11124.398000000001</v>
      </c>
      <c r="P22" s="16">
        <f t="shared" si="2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98" t="s">
        <v>62</v>
      </c>
      <c r="B23" s="13" t="s">
        <v>20</v>
      </c>
      <c r="C23" s="68">
        <f>SUM(C24:C28)</f>
        <v>2841</v>
      </c>
      <c r="D23" s="89"/>
      <c r="E23" s="27">
        <v>370</v>
      </c>
      <c r="F23" s="27">
        <v>0</v>
      </c>
      <c r="G23" s="77">
        <v>2379</v>
      </c>
      <c r="H23" s="81">
        <v>0</v>
      </c>
      <c r="I23" s="68">
        <f t="shared" ref="I23:J23" si="4">SUM(I24:I28)</f>
        <v>2378</v>
      </c>
      <c r="J23" s="89">
        <f t="shared" si="4"/>
        <v>0</v>
      </c>
      <c r="K23" s="65">
        <f>K25</f>
        <v>2735.3980000000001</v>
      </c>
      <c r="L23" s="17"/>
      <c r="M23" s="17"/>
      <c r="N23" s="17"/>
      <c r="O23" s="15">
        <f t="shared" si="1"/>
        <v>10703.398000000001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98" t="s">
        <v>63</v>
      </c>
      <c r="B24" s="13" t="s">
        <v>21</v>
      </c>
      <c r="C24" s="69"/>
      <c r="D24" s="90"/>
      <c r="E24" s="11">
        <v>0</v>
      </c>
      <c r="F24" s="11">
        <v>0</v>
      </c>
      <c r="G24" s="79"/>
      <c r="H24" s="82"/>
      <c r="I24" s="90"/>
      <c r="J24" s="90">
        <v>0</v>
      </c>
      <c r="K24" s="66"/>
      <c r="L24" s="17"/>
      <c r="M24" s="17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98" t="s">
        <v>64</v>
      </c>
      <c r="B25" s="13" t="s">
        <v>22</v>
      </c>
      <c r="C25" s="69">
        <v>2841</v>
      </c>
      <c r="D25" s="90"/>
      <c r="E25" s="11">
        <v>370</v>
      </c>
      <c r="F25" s="11">
        <v>0</v>
      </c>
      <c r="G25" s="78">
        <v>2379</v>
      </c>
      <c r="H25" s="82"/>
      <c r="I25" s="90">
        <v>2378</v>
      </c>
      <c r="J25" s="90">
        <v>0</v>
      </c>
      <c r="K25" s="66">
        <v>2735.3980000000001</v>
      </c>
      <c r="L25" s="17"/>
      <c r="M25" s="17"/>
      <c r="N25" s="17"/>
      <c r="O25" s="15">
        <f t="shared" si="1"/>
        <v>10703.398000000001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98" t="s">
        <v>65</v>
      </c>
      <c r="B26" s="13" t="s">
        <v>23</v>
      </c>
      <c r="C26" s="69"/>
      <c r="D26" s="90"/>
      <c r="E26" s="11">
        <v>0</v>
      </c>
      <c r="F26" s="11">
        <v>0</v>
      </c>
      <c r="G26" s="79"/>
      <c r="H26" s="82"/>
      <c r="I26" s="90"/>
      <c r="J26" s="90">
        <v>0</v>
      </c>
      <c r="K26" s="66"/>
      <c r="L26" s="17"/>
      <c r="M26" s="17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98" t="s">
        <v>66</v>
      </c>
      <c r="B27" s="13" t="s">
        <v>24</v>
      </c>
      <c r="C27" s="69"/>
      <c r="D27" s="90"/>
      <c r="E27" s="11">
        <v>0</v>
      </c>
      <c r="F27" s="11">
        <v>0</v>
      </c>
      <c r="G27" s="79"/>
      <c r="H27" s="82"/>
      <c r="I27" s="90"/>
      <c r="J27" s="90">
        <v>0</v>
      </c>
      <c r="K27" s="66"/>
      <c r="L27" s="17"/>
      <c r="M27" s="17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98" t="s">
        <v>67</v>
      </c>
      <c r="B28" s="13" t="s">
        <v>25</v>
      </c>
      <c r="C28" s="69"/>
      <c r="D28" s="90"/>
      <c r="E28" s="11">
        <v>0</v>
      </c>
      <c r="F28" s="11">
        <v>0</v>
      </c>
      <c r="G28" s="79"/>
      <c r="H28" s="82"/>
      <c r="I28" s="90"/>
      <c r="J28" s="90">
        <v>0</v>
      </c>
      <c r="K28" s="66"/>
      <c r="L28" s="17"/>
      <c r="M28" s="17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98" t="s">
        <v>68</v>
      </c>
      <c r="B29" s="13" t="s">
        <v>26</v>
      </c>
      <c r="C29" s="68">
        <f>SUM(C30:C34)</f>
        <v>421</v>
      </c>
      <c r="D29" s="89"/>
      <c r="E29" s="27">
        <v>0</v>
      </c>
      <c r="F29" s="27">
        <v>0</v>
      </c>
      <c r="G29" s="77">
        <v>0</v>
      </c>
      <c r="H29" s="81">
        <v>0</v>
      </c>
      <c r="I29" s="68">
        <f>SUM(I30:I34)</f>
        <v>185</v>
      </c>
      <c r="J29" s="89">
        <f>SUM(J30:J32)</f>
        <v>0</v>
      </c>
      <c r="K29" s="65">
        <v>0</v>
      </c>
      <c r="L29" s="17"/>
      <c r="M29" s="17"/>
      <c r="N29" s="17"/>
      <c r="O29" s="15">
        <f t="shared" si="1"/>
        <v>606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98" t="s">
        <v>69</v>
      </c>
      <c r="B30" s="13" t="s">
        <v>27</v>
      </c>
      <c r="C30" s="69"/>
      <c r="D30" s="90"/>
      <c r="E30" s="11">
        <v>0</v>
      </c>
      <c r="F30" s="11">
        <v>0</v>
      </c>
      <c r="G30" s="79"/>
      <c r="H30" s="82"/>
      <c r="I30" s="90">
        <v>48</v>
      </c>
      <c r="J30" s="90">
        <v>0</v>
      </c>
      <c r="K30" s="66">
        <v>0</v>
      </c>
      <c r="L30" s="17"/>
      <c r="M30" s="17"/>
      <c r="N30" s="17"/>
      <c r="O30" s="15">
        <f t="shared" si="1"/>
        <v>48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98" t="s">
        <v>70</v>
      </c>
      <c r="B31" s="13" t="s">
        <v>28</v>
      </c>
      <c r="C31" s="69">
        <v>421</v>
      </c>
      <c r="D31" s="90"/>
      <c r="E31" s="11">
        <v>0</v>
      </c>
      <c r="F31" s="11">
        <v>0</v>
      </c>
      <c r="G31" s="79"/>
      <c r="H31" s="82"/>
      <c r="I31" s="90">
        <v>115</v>
      </c>
      <c r="J31" s="90">
        <v>0</v>
      </c>
      <c r="K31" s="66">
        <v>0</v>
      </c>
      <c r="L31" s="17"/>
      <c r="M31" s="17"/>
      <c r="N31" s="17"/>
      <c r="O31" s="15">
        <f t="shared" si="1"/>
        <v>536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98" t="s">
        <v>71</v>
      </c>
      <c r="B32" s="13" t="s">
        <v>29</v>
      </c>
      <c r="C32" s="69"/>
      <c r="D32" s="90"/>
      <c r="E32" s="11">
        <v>0</v>
      </c>
      <c r="F32" s="11">
        <v>0</v>
      </c>
      <c r="G32" s="79"/>
      <c r="H32" s="82"/>
      <c r="I32" s="90"/>
      <c r="J32" s="90">
        <v>0</v>
      </c>
      <c r="K32" s="66"/>
      <c r="L32" s="17"/>
      <c r="M32" s="17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98" t="s">
        <v>72</v>
      </c>
      <c r="B33" s="13" t="s">
        <v>30</v>
      </c>
      <c r="C33" s="69"/>
      <c r="D33" s="90"/>
      <c r="E33" s="11">
        <v>0</v>
      </c>
      <c r="F33" s="11">
        <v>0</v>
      </c>
      <c r="G33" s="79"/>
      <c r="H33" s="82"/>
      <c r="I33" s="90">
        <v>0</v>
      </c>
      <c r="J33" s="90">
        <v>0</v>
      </c>
      <c r="K33" s="66"/>
      <c r="L33" s="17"/>
      <c r="M33" s="17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98" t="s">
        <v>73</v>
      </c>
      <c r="B34" s="13" t="s">
        <v>31</v>
      </c>
      <c r="C34" s="69"/>
      <c r="D34" s="90"/>
      <c r="E34" s="11">
        <v>0</v>
      </c>
      <c r="F34" s="11">
        <v>0</v>
      </c>
      <c r="G34" s="79"/>
      <c r="H34" s="82"/>
      <c r="I34" s="90">
        <v>22</v>
      </c>
      <c r="J34" s="90">
        <v>0</v>
      </c>
      <c r="K34" s="66"/>
      <c r="L34" s="17"/>
      <c r="M34" s="17"/>
      <c r="N34" s="17"/>
      <c r="O34" s="15">
        <f t="shared" si="1"/>
        <v>22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98" t="s">
        <v>74</v>
      </c>
      <c r="B35" s="13" t="s">
        <v>32</v>
      </c>
      <c r="C35" s="68"/>
      <c r="D35" s="89"/>
      <c r="E35" s="27">
        <v>0</v>
      </c>
      <c r="F35" s="27">
        <v>0</v>
      </c>
      <c r="G35" s="77">
        <v>0</v>
      </c>
      <c r="H35" s="81">
        <v>16</v>
      </c>
      <c r="I35" s="89">
        <v>0</v>
      </c>
      <c r="J35" s="89">
        <f>SUM(J36:J38)</f>
        <v>0</v>
      </c>
      <c r="K35" s="65"/>
      <c r="L35" s="17"/>
      <c r="M35" s="17"/>
      <c r="N35" s="17"/>
      <c r="O35" s="15">
        <f t="shared" si="1"/>
        <v>0</v>
      </c>
      <c r="P35" s="16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99" t="s">
        <v>77</v>
      </c>
      <c r="B36" s="13" t="s">
        <v>33</v>
      </c>
      <c r="C36" s="69"/>
      <c r="D36" s="90"/>
      <c r="E36" s="11">
        <v>0</v>
      </c>
      <c r="F36" s="11">
        <v>0</v>
      </c>
      <c r="G36" s="79"/>
      <c r="H36" s="82">
        <v>16</v>
      </c>
      <c r="I36" s="90">
        <v>0</v>
      </c>
      <c r="J36" s="90">
        <v>0</v>
      </c>
      <c r="K36" s="66"/>
      <c r="L36" s="17"/>
      <c r="M36" s="17"/>
      <c r="N36" s="17"/>
      <c r="O36" s="15">
        <f t="shared" si="1"/>
        <v>0</v>
      </c>
      <c r="P36" s="16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98" t="s">
        <v>75</v>
      </c>
      <c r="B37" s="13" t="s">
        <v>34</v>
      </c>
      <c r="C37" s="69"/>
      <c r="D37" s="88"/>
      <c r="E37" s="11">
        <v>0</v>
      </c>
      <c r="F37" s="11">
        <v>0</v>
      </c>
      <c r="G37" s="79"/>
      <c r="H37" s="82"/>
      <c r="I37" s="90">
        <v>0</v>
      </c>
      <c r="J37" s="90">
        <v>0</v>
      </c>
      <c r="K37" s="66"/>
      <c r="L37" s="17"/>
      <c r="M37" s="17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99" t="s">
        <v>76</v>
      </c>
      <c r="B38" s="13" t="s">
        <v>35</v>
      </c>
      <c r="C38" s="69"/>
      <c r="D38" s="90"/>
      <c r="E38" s="11">
        <v>0</v>
      </c>
      <c r="F38" s="11">
        <v>0</v>
      </c>
      <c r="G38" s="79"/>
      <c r="H38" s="82"/>
      <c r="I38" s="90">
        <v>0</v>
      </c>
      <c r="J38" s="90">
        <v>0</v>
      </c>
      <c r="K38" s="66"/>
      <c r="L38" s="17"/>
      <c r="M38" s="17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97" t="s">
        <v>78</v>
      </c>
      <c r="B39" s="10" t="s">
        <v>36</v>
      </c>
      <c r="C39" s="69"/>
      <c r="D39" s="90"/>
      <c r="E39" s="11">
        <v>0</v>
      </c>
      <c r="F39" s="11">
        <v>0</v>
      </c>
      <c r="G39" s="79"/>
      <c r="H39" s="82"/>
      <c r="I39" s="90">
        <v>0</v>
      </c>
      <c r="J39" s="90">
        <v>0</v>
      </c>
      <c r="K39" s="66"/>
      <c r="L39" s="15"/>
      <c r="M39" s="15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0" t="s">
        <v>79</v>
      </c>
      <c r="B40" s="10" t="s">
        <v>37</v>
      </c>
      <c r="C40" s="69">
        <v>3700</v>
      </c>
      <c r="D40" s="90"/>
      <c r="E40" s="27">
        <v>316</v>
      </c>
      <c r="F40" s="27">
        <v>0</v>
      </c>
      <c r="G40" s="78">
        <v>5659</v>
      </c>
      <c r="H40" s="82"/>
      <c r="I40" s="90">
        <v>472</v>
      </c>
      <c r="J40" s="90">
        <v>0</v>
      </c>
      <c r="K40" s="66"/>
      <c r="L40" s="15"/>
      <c r="M40" s="15"/>
      <c r="N40" s="15"/>
      <c r="O40" s="15">
        <f t="shared" si="1"/>
        <v>10147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0" t="s">
        <v>80</v>
      </c>
      <c r="B41" s="10" t="s">
        <v>38</v>
      </c>
      <c r="C41" s="69"/>
      <c r="D41" s="90"/>
      <c r="E41" s="11">
        <v>0</v>
      </c>
      <c r="F41" s="11">
        <v>0</v>
      </c>
      <c r="G41" s="79"/>
      <c r="H41" s="82"/>
      <c r="I41" s="90">
        <v>0</v>
      </c>
      <c r="J41" s="90">
        <v>0</v>
      </c>
      <c r="K41" s="66"/>
      <c r="L41" s="15"/>
      <c r="M41" s="15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0" t="s">
        <v>81</v>
      </c>
      <c r="B42" s="10" t="s">
        <v>39</v>
      </c>
      <c r="C42" s="69"/>
      <c r="D42" s="90"/>
      <c r="E42" s="11">
        <v>0</v>
      </c>
      <c r="F42" s="11">
        <v>0</v>
      </c>
      <c r="G42" s="79"/>
      <c r="H42" s="82"/>
      <c r="I42" s="90">
        <v>0</v>
      </c>
      <c r="J42" s="90">
        <v>0</v>
      </c>
      <c r="K42" s="66"/>
      <c r="L42" s="15"/>
      <c r="M42" s="15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0" t="s">
        <v>82</v>
      </c>
      <c r="B43" s="10" t="s">
        <v>40</v>
      </c>
      <c r="C43" s="90"/>
      <c r="D43" s="90"/>
      <c r="E43" s="11">
        <v>0</v>
      </c>
      <c r="F43" s="11">
        <v>0</v>
      </c>
      <c r="G43" s="79"/>
      <c r="H43" s="82"/>
      <c r="I43" s="90">
        <v>0</v>
      </c>
      <c r="J43" s="90">
        <v>0</v>
      </c>
      <c r="K43" s="66"/>
      <c r="L43" s="15"/>
      <c r="M43" s="15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0" t="s">
        <v>83</v>
      </c>
      <c r="B44" s="10" t="s">
        <v>41</v>
      </c>
      <c r="C44" s="90"/>
      <c r="D44" s="90"/>
      <c r="E44" s="11">
        <v>0</v>
      </c>
      <c r="F44" s="11">
        <v>0</v>
      </c>
      <c r="G44" s="79"/>
      <c r="H44" s="82"/>
      <c r="I44" s="90">
        <v>0</v>
      </c>
      <c r="J44" s="90">
        <v>0</v>
      </c>
      <c r="K44" s="66"/>
      <c r="L44" s="15"/>
      <c r="M44" s="15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01" t="s">
        <v>84</v>
      </c>
      <c r="B45" s="12" t="s">
        <v>42</v>
      </c>
      <c r="C45" s="89">
        <f>C6+C12+C23+C29+C40</f>
        <v>28403</v>
      </c>
      <c r="D45" s="89">
        <f>D20</f>
        <v>28</v>
      </c>
      <c r="E45" s="27">
        <v>22097</v>
      </c>
      <c r="F45" s="27">
        <v>25</v>
      </c>
      <c r="G45" s="77">
        <v>11540</v>
      </c>
      <c r="H45" s="81">
        <v>16</v>
      </c>
      <c r="I45" s="68">
        <f>SUM(I4,I40)</f>
        <v>6288</v>
      </c>
      <c r="J45" s="89">
        <f t="shared" ref="J45" si="5">J4+SUM(J39:J44)</f>
        <v>0</v>
      </c>
      <c r="K45" s="67">
        <f>K4+K40</f>
        <v>21026.367000000002</v>
      </c>
      <c r="L45" s="19"/>
      <c r="M45" s="19"/>
      <c r="N45" s="19"/>
      <c r="O45" s="19">
        <f t="shared" si="1"/>
        <v>89354.366999999998</v>
      </c>
      <c r="P45" s="20">
        <f t="shared" si="2"/>
        <v>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Normal="100" workbookViewId="0">
      <pane xSplit="2" ySplit="3" topLeftCell="E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98</v>
      </c>
    </row>
    <row r="2" spans="1:46" s="7" customFormat="1" ht="15" customHeight="1" x14ac:dyDescent="0.25">
      <c r="A2" s="8"/>
      <c r="B2" s="9"/>
      <c r="C2" s="95" t="s">
        <v>85</v>
      </c>
      <c r="D2" s="96"/>
      <c r="E2" s="95" t="s">
        <v>86</v>
      </c>
      <c r="F2" s="96"/>
      <c r="G2" s="95" t="s">
        <v>92</v>
      </c>
      <c r="H2" s="96"/>
      <c r="I2" s="95" t="s">
        <v>88</v>
      </c>
      <c r="J2" s="96"/>
      <c r="K2" s="95" t="s">
        <v>89</v>
      </c>
      <c r="L2" s="96"/>
      <c r="M2" s="95" t="s">
        <v>90</v>
      </c>
      <c r="N2" s="102"/>
      <c r="O2" s="93" t="s">
        <v>91</v>
      </c>
      <c r="P2" s="94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97" t="s">
        <v>59</v>
      </c>
      <c r="B4" s="10" t="s">
        <v>1</v>
      </c>
      <c r="C4" s="29">
        <f t="shared" ref="C4:D4" si="0">C5+C22</f>
        <v>32226</v>
      </c>
      <c r="D4" s="29">
        <f t="shared" si="0"/>
        <v>28</v>
      </c>
      <c r="E4" s="57">
        <v>13359</v>
      </c>
      <c r="F4" s="59">
        <v>0</v>
      </c>
      <c r="G4" s="89">
        <f t="shared" ref="G4:H4" si="1">G5+G22</f>
        <v>6576</v>
      </c>
      <c r="H4" s="89">
        <f t="shared" si="1"/>
        <v>16</v>
      </c>
      <c r="I4" s="32">
        <f>SUM(I5,I22,I29)</f>
        <v>2501</v>
      </c>
      <c r="J4" s="36">
        <v>0</v>
      </c>
      <c r="K4" s="65">
        <f>K5+K22</f>
        <v>19178.212</v>
      </c>
      <c r="L4" s="15"/>
      <c r="M4" s="15"/>
      <c r="N4" s="15"/>
      <c r="O4" s="15">
        <f>C4+E4+G4+I4+K4+M4</f>
        <v>73840.212</v>
      </c>
      <c r="P4" s="16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97" t="s">
        <v>60</v>
      </c>
      <c r="B5" s="10" t="s">
        <v>2</v>
      </c>
      <c r="C5" s="29">
        <f>C6+C12+C18</f>
        <v>30341</v>
      </c>
      <c r="D5" s="29">
        <f>D6+D12+D18</f>
        <v>28</v>
      </c>
      <c r="E5" s="57">
        <v>13359</v>
      </c>
      <c r="F5" s="59">
        <v>0</v>
      </c>
      <c r="G5" s="89">
        <f t="shared" ref="G5:H5" si="2">SUM(G6,G18,G12)</f>
        <v>5676</v>
      </c>
      <c r="H5" s="89">
        <f t="shared" si="2"/>
        <v>0</v>
      </c>
      <c r="I5" s="32">
        <f>SUM(I12,I6)</f>
        <v>2485</v>
      </c>
      <c r="J5" s="36">
        <v>0</v>
      </c>
      <c r="K5" s="65">
        <f>K6+K12</f>
        <v>17421.054</v>
      </c>
      <c r="L5" s="15"/>
      <c r="M5" s="15"/>
      <c r="N5" s="15"/>
      <c r="O5" s="15">
        <f t="shared" ref="O5:O45" si="3">C5+E5+G5+I5+K5+M5</f>
        <v>69282.054000000004</v>
      </c>
      <c r="P5" s="16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98" t="s">
        <v>61</v>
      </c>
      <c r="B6" s="13" t="s">
        <v>3</v>
      </c>
      <c r="C6" s="29">
        <f t="shared" ref="C6:D6" si="5">SUM(C7:C11)</f>
        <v>29909</v>
      </c>
      <c r="D6" s="29">
        <f t="shared" si="5"/>
        <v>0</v>
      </c>
      <c r="E6" s="57">
        <v>11561</v>
      </c>
      <c r="F6" s="59">
        <v>0</v>
      </c>
      <c r="G6" s="89">
        <f t="shared" ref="G6:H6" si="6">SUM(G7:G11)</f>
        <v>5131</v>
      </c>
      <c r="H6" s="89">
        <f t="shared" si="6"/>
        <v>0</v>
      </c>
      <c r="I6" s="32">
        <f>SUM(I7:I11)</f>
        <v>2421</v>
      </c>
      <c r="J6" s="36">
        <v>0</v>
      </c>
      <c r="K6" s="66">
        <f>K7</f>
        <v>17402.55</v>
      </c>
      <c r="L6" s="17"/>
      <c r="M6" s="17"/>
      <c r="N6" s="17"/>
      <c r="O6" s="15">
        <f t="shared" si="3"/>
        <v>66424.55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98" t="s">
        <v>62</v>
      </c>
      <c r="B7" s="13" t="s">
        <v>4</v>
      </c>
      <c r="C7" s="69">
        <v>25361</v>
      </c>
      <c r="D7" s="90"/>
      <c r="E7" s="58">
        <v>7860</v>
      </c>
      <c r="F7" s="60">
        <v>0</v>
      </c>
      <c r="G7" s="90">
        <v>5131</v>
      </c>
      <c r="H7" s="90"/>
      <c r="I7" s="90">
        <v>1841</v>
      </c>
      <c r="J7" s="37">
        <v>0</v>
      </c>
      <c r="K7" s="66">
        <v>17402.55</v>
      </c>
      <c r="L7" s="17"/>
      <c r="M7" s="17"/>
      <c r="N7" s="17"/>
      <c r="O7" s="15">
        <f t="shared" si="3"/>
        <v>57595.55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98" t="s">
        <v>63</v>
      </c>
      <c r="B8" s="13" t="s">
        <v>5</v>
      </c>
      <c r="C8" s="69"/>
      <c r="D8" s="90"/>
      <c r="E8" s="58">
        <v>0</v>
      </c>
      <c r="F8" s="60">
        <v>0</v>
      </c>
      <c r="G8" s="91"/>
      <c r="H8" s="90"/>
      <c r="I8" s="90">
        <v>0</v>
      </c>
      <c r="J8" s="37">
        <v>0</v>
      </c>
      <c r="K8" s="66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98" t="s">
        <v>64</v>
      </c>
      <c r="B9" s="13" t="s">
        <v>6</v>
      </c>
      <c r="C9" s="69">
        <v>4285</v>
      </c>
      <c r="D9" s="90"/>
      <c r="E9" s="58">
        <v>719</v>
      </c>
      <c r="F9" s="60">
        <v>0</v>
      </c>
      <c r="G9" s="90"/>
      <c r="H9" s="90"/>
      <c r="I9" s="90">
        <v>241</v>
      </c>
      <c r="J9" s="37">
        <v>0</v>
      </c>
      <c r="K9" s="66"/>
      <c r="L9" s="17"/>
      <c r="M9" s="17"/>
      <c r="N9" s="17"/>
      <c r="O9" s="15">
        <f t="shared" si="3"/>
        <v>5245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98" t="s">
        <v>65</v>
      </c>
      <c r="B10" s="13" t="s">
        <v>7</v>
      </c>
      <c r="C10" s="69"/>
      <c r="D10" s="90"/>
      <c r="E10" s="58">
        <v>2982</v>
      </c>
      <c r="F10" s="60">
        <v>0</v>
      </c>
      <c r="G10" s="91"/>
      <c r="H10" s="90"/>
      <c r="I10" s="90">
        <v>339</v>
      </c>
      <c r="J10" s="37">
        <v>0</v>
      </c>
      <c r="K10" s="66"/>
      <c r="L10" s="17"/>
      <c r="M10" s="17"/>
      <c r="N10" s="17"/>
      <c r="O10" s="15">
        <f t="shared" si="3"/>
        <v>3321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98" t="s">
        <v>66</v>
      </c>
      <c r="B11" s="13" t="s">
        <v>8</v>
      </c>
      <c r="C11" s="69">
        <v>263</v>
      </c>
      <c r="D11" s="90"/>
      <c r="E11" s="58">
        <v>0</v>
      </c>
      <c r="F11" s="60">
        <v>0</v>
      </c>
      <c r="G11" s="91"/>
      <c r="H11" s="90"/>
      <c r="I11" s="90">
        <v>0</v>
      </c>
      <c r="J11" s="37">
        <v>0</v>
      </c>
      <c r="K11" s="66"/>
      <c r="L11" s="17"/>
      <c r="M11" s="17"/>
      <c r="N11" s="17"/>
      <c r="O11" s="15">
        <f t="shared" si="3"/>
        <v>263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98" t="s">
        <v>67</v>
      </c>
      <c r="B12" s="13" t="s">
        <v>9</v>
      </c>
      <c r="C12" s="68">
        <f>SUM(C13:C17)</f>
        <v>432</v>
      </c>
      <c r="D12" s="68">
        <f t="shared" ref="D12" si="7">SUM(D13:D17)</f>
        <v>0</v>
      </c>
      <c r="E12" s="57">
        <v>1798</v>
      </c>
      <c r="F12" s="59">
        <v>0</v>
      </c>
      <c r="G12" s="92">
        <f t="shared" ref="G12:H12" si="8">SUM(G13:G17)</f>
        <v>545</v>
      </c>
      <c r="H12" s="92">
        <f t="shared" si="8"/>
        <v>0</v>
      </c>
      <c r="I12" s="34">
        <f>SUM(I13:I17)</f>
        <v>64</v>
      </c>
      <c r="J12" s="36">
        <f>SUM(J13:J15)</f>
        <v>0</v>
      </c>
      <c r="K12" s="65">
        <f>SUM(K13:K17)</f>
        <v>18.504000000000001</v>
      </c>
      <c r="L12" s="17"/>
      <c r="M12" s="17"/>
      <c r="N12" s="17"/>
      <c r="O12" s="15">
        <f t="shared" si="3"/>
        <v>2857.5039999999999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98" t="s">
        <v>68</v>
      </c>
      <c r="B13" s="13" t="s">
        <v>10</v>
      </c>
      <c r="C13" s="69"/>
      <c r="D13" s="69"/>
      <c r="E13" s="58">
        <v>0</v>
      </c>
      <c r="F13" s="60">
        <v>0</v>
      </c>
      <c r="G13" s="91"/>
      <c r="H13" s="90"/>
      <c r="I13" s="90"/>
      <c r="J13" s="37">
        <v>0</v>
      </c>
      <c r="K13" s="66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98" t="s">
        <v>69</v>
      </c>
      <c r="B14" s="13" t="s">
        <v>11</v>
      </c>
      <c r="C14" s="69">
        <v>364</v>
      </c>
      <c r="D14" s="69"/>
      <c r="E14" s="58">
        <v>1798</v>
      </c>
      <c r="F14" s="60">
        <v>0</v>
      </c>
      <c r="G14" s="90">
        <v>82</v>
      </c>
      <c r="H14" s="90"/>
      <c r="I14" s="90">
        <v>0</v>
      </c>
      <c r="J14" s="37">
        <v>0</v>
      </c>
      <c r="K14" s="66">
        <v>18.504000000000001</v>
      </c>
      <c r="L14" s="17"/>
      <c r="M14" s="17"/>
      <c r="N14" s="17"/>
      <c r="O14" s="15">
        <f t="shared" si="3"/>
        <v>2262.5039999999999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98" t="s">
        <v>70</v>
      </c>
      <c r="B15" s="13" t="s">
        <v>12</v>
      </c>
      <c r="C15" s="69"/>
      <c r="D15" s="69"/>
      <c r="E15" s="58">
        <v>0</v>
      </c>
      <c r="F15" s="60">
        <v>0</v>
      </c>
      <c r="G15" s="91"/>
      <c r="H15" s="90"/>
      <c r="I15" s="90">
        <v>0</v>
      </c>
      <c r="J15" s="37">
        <v>0</v>
      </c>
      <c r="K15" s="66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98" t="s">
        <v>71</v>
      </c>
      <c r="B16" s="13" t="s">
        <v>13</v>
      </c>
      <c r="C16" s="69"/>
      <c r="D16" s="69"/>
      <c r="E16" s="58">
        <v>0</v>
      </c>
      <c r="F16" s="60">
        <v>0</v>
      </c>
      <c r="G16" s="91"/>
      <c r="H16" s="90"/>
      <c r="I16" s="90">
        <v>0</v>
      </c>
      <c r="J16" s="37">
        <v>0</v>
      </c>
      <c r="K16" s="66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98" t="s">
        <v>72</v>
      </c>
      <c r="B17" s="13" t="s">
        <v>14</v>
      </c>
      <c r="C17" s="69">
        <v>68</v>
      </c>
      <c r="D17" s="69"/>
      <c r="E17" s="58">
        <v>0</v>
      </c>
      <c r="F17" s="60">
        <v>0</v>
      </c>
      <c r="G17" s="90">
        <v>463</v>
      </c>
      <c r="H17" s="90"/>
      <c r="I17" s="90">
        <v>64</v>
      </c>
      <c r="J17" s="37">
        <v>0</v>
      </c>
      <c r="K17" s="66"/>
      <c r="L17" s="17"/>
      <c r="M17" s="17"/>
      <c r="N17" s="17"/>
      <c r="O17" s="15">
        <f t="shared" si="3"/>
        <v>595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98" t="s">
        <v>73</v>
      </c>
      <c r="B18" s="13" t="s">
        <v>15</v>
      </c>
      <c r="C18" s="68">
        <f t="shared" ref="C18:D18" si="9">SUM(C19:C21)</f>
        <v>0</v>
      </c>
      <c r="D18" s="68">
        <f t="shared" si="9"/>
        <v>28</v>
      </c>
      <c r="E18" s="57">
        <v>0</v>
      </c>
      <c r="F18" s="59">
        <v>0</v>
      </c>
      <c r="G18" s="89">
        <f t="shared" ref="G18:H18" si="10">SUM(G19:G21)</f>
        <v>0</v>
      </c>
      <c r="H18" s="89">
        <f t="shared" si="10"/>
        <v>0</v>
      </c>
      <c r="I18" s="89">
        <v>0</v>
      </c>
      <c r="J18" s="36">
        <f>SUM(J19:J21)</f>
        <v>0</v>
      </c>
      <c r="K18" s="65"/>
      <c r="L18" s="17"/>
      <c r="M18" s="17"/>
      <c r="N18" s="17"/>
      <c r="O18" s="15">
        <f t="shared" si="3"/>
        <v>0</v>
      </c>
      <c r="P18" s="16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98" t="s">
        <v>74</v>
      </c>
      <c r="B19" s="13" t="s">
        <v>16</v>
      </c>
      <c r="C19" s="69"/>
      <c r="D19" s="69"/>
      <c r="E19" s="58">
        <v>0</v>
      </c>
      <c r="F19" s="60">
        <v>0</v>
      </c>
      <c r="G19" s="91"/>
      <c r="H19" s="90"/>
      <c r="I19" s="90">
        <v>0</v>
      </c>
      <c r="J19" s="37">
        <f>0</f>
        <v>0</v>
      </c>
      <c r="K19" s="66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98" t="s">
        <v>75</v>
      </c>
      <c r="B20" s="13" t="s">
        <v>17</v>
      </c>
      <c r="C20" s="69"/>
      <c r="D20" s="90">
        <v>28</v>
      </c>
      <c r="E20" s="58">
        <v>0</v>
      </c>
      <c r="F20" s="60">
        <v>0</v>
      </c>
      <c r="G20" s="91"/>
      <c r="H20" s="90"/>
      <c r="I20" s="90">
        <v>0</v>
      </c>
      <c r="J20" s="37">
        <f>0</f>
        <v>0</v>
      </c>
      <c r="K20" s="66"/>
      <c r="L20" s="17"/>
      <c r="M20" s="17"/>
      <c r="N20" s="17"/>
      <c r="O20" s="15">
        <f t="shared" si="3"/>
        <v>0</v>
      </c>
      <c r="P20" s="16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99" t="s">
        <v>76</v>
      </c>
      <c r="B21" s="13" t="s">
        <v>18</v>
      </c>
      <c r="C21" s="69"/>
      <c r="D21" s="69"/>
      <c r="E21" s="58">
        <v>0</v>
      </c>
      <c r="F21" s="60">
        <v>0</v>
      </c>
      <c r="G21" s="91"/>
      <c r="H21" s="90"/>
      <c r="I21" s="90">
        <v>0</v>
      </c>
      <c r="J21" s="37">
        <f>0</f>
        <v>0</v>
      </c>
      <c r="K21" s="66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0" t="s">
        <v>60</v>
      </c>
      <c r="B22" s="10" t="s">
        <v>19</v>
      </c>
      <c r="C22" s="89">
        <f t="shared" ref="C22:D22" si="11">C23+C29+C35</f>
        <v>1885</v>
      </c>
      <c r="D22" s="89">
        <f t="shared" si="11"/>
        <v>0</v>
      </c>
      <c r="E22" s="57">
        <v>0</v>
      </c>
      <c r="F22" s="59">
        <v>0</v>
      </c>
      <c r="G22" s="89">
        <f t="shared" ref="G22:H22" si="12">SUM(G23,G29,G35)</f>
        <v>900</v>
      </c>
      <c r="H22" s="89">
        <f t="shared" si="12"/>
        <v>16</v>
      </c>
      <c r="I22" s="68">
        <f>SUM(I23,I35)</f>
        <v>0</v>
      </c>
      <c r="J22" s="38">
        <f t="shared" ref="J22" si="13">J23+J35</f>
        <v>0</v>
      </c>
      <c r="K22" s="65">
        <f>K23+K29</f>
        <v>1757.1579999999999</v>
      </c>
      <c r="L22" s="15"/>
      <c r="M22" s="15"/>
      <c r="N22" s="15"/>
      <c r="O22" s="15">
        <f t="shared" si="3"/>
        <v>4542.1579999999994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98" t="s">
        <v>62</v>
      </c>
      <c r="B23" s="13" t="s">
        <v>20</v>
      </c>
      <c r="C23" s="68">
        <f>SUM(C24:C28)</f>
        <v>1631</v>
      </c>
      <c r="D23" s="68">
        <f t="shared" ref="D23" si="14">SUM(D24:D28)</f>
        <v>0</v>
      </c>
      <c r="E23" s="57">
        <v>0</v>
      </c>
      <c r="F23" s="59">
        <v>0</v>
      </c>
      <c r="G23" s="89">
        <f t="shared" ref="G23:J23" si="15">SUM(G24:G28)</f>
        <v>900</v>
      </c>
      <c r="H23" s="89">
        <f t="shared" si="15"/>
        <v>0</v>
      </c>
      <c r="I23" s="68">
        <f t="shared" si="15"/>
        <v>0</v>
      </c>
      <c r="J23" s="36">
        <f t="shared" si="15"/>
        <v>0</v>
      </c>
      <c r="K23" s="65">
        <f>K25</f>
        <v>1757.1579999999999</v>
      </c>
      <c r="L23" s="17"/>
      <c r="M23" s="17"/>
      <c r="N23" s="17"/>
      <c r="O23" s="15">
        <f t="shared" si="3"/>
        <v>4288.1579999999994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98" t="s">
        <v>63</v>
      </c>
      <c r="B24" s="13" t="s">
        <v>21</v>
      </c>
      <c r="C24" s="69"/>
      <c r="D24" s="90"/>
      <c r="E24" s="58">
        <v>0</v>
      </c>
      <c r="F24" s="60">
        <v>0</v>
      </c>
      <c r="G24" s="91"/>
      <c r="H24" s="90"/>
      <c r="I24" s="90">
        <v>0</v>
      </c>
      <c r="J24" s="37">
        <v>0</v>
      </c>
      <c r="K24" s="66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98" t="s">
        <v>64</v>
      </c>
      <c r="B25" s="13" t="s">
        <v>22</v>
      </c>
      <c r="C25" s="69">
        <v>1631</v>
      </c>
      <c r="D25" s="90"/>
      <c r="E25" s="58">
        <v>0</v>
      </c>
      <c r="F25" s="60">
        <v>0</v>
      </c>
      <c r="G25" s="90">
        <v>900</v>
      </c>
      <c r="H25" s="90"/>
      <c r="I25" s="90">
        <v>0</v>
      </c>
      <c r="J25" s="37">
        <v>0</v>
      </c>
      <c r="K25" s="66">
        <v>1757.1579999999999</v>
      </c>
      <c r="L25" s="17"/>
      <c r="M25" s="17"/>
      <c r="N25" s="17"/>
      <c r="O25" s="15">
        <f t="shared" si="3"/>
        <v>4288.1579999999994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98" t="s">
        <v>65</v>
      </c>
      <c r="B26" s="13" t="s">
        <v>23</v>
      </c>
      <c r="C26" s="69"/>
      <c r="D26" s="90"/>
      <c r="E26" s="58">
        <v>0</v>
      </c>
      <c r="F26" s="60">
        <v>0</v>
      </c>
      <c r="G26" s="91"/>
      <c r="H26" s="90"/>
      <c r="I26" s="90">
        <v>0</v>
      </c>
      <c r="J26" s="37">
        <v>0</v>
      </c>
      <c r="K26" s="66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98" t="s">
        <v>66</v>
      </c>
      <c r="B27" s="13" t="s">
        <v>24</v>
      </c>
      <c r="C27" s="69"/>
      <c r="D27" s="90"/>
      <c r="E27" s="58">
        <v>0</v>
      </c>
      <c r="F27" s="60">
        <v>0</v>
      </c>
      <c r="G27" s="91"/>
      <c r="H27" s="90"/>
      <c r="I27" s="90">
        <v>0</v>
      </c>
      <c r="J27" s="37">
        <v>0</v>
      </c>
      <c r="K27" s="66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98" t="s">
        <v>67</v>
      </c>
      <c r="B28" s="13" t="s">
        <v>25</v>
      </c>
      <c r="C28" s="69"/>
      <c r="D28" s="90"/>
      <c r="E28" s="58">
        <v>0</v>
      </c>
      <c r="F28" s="60">
        <v>0</v>
      </c>
      <c r="G28" s="91"/>
      <c r="H28" s="90"/>
      <c r="I28" s="90">
        <v>0</v>
      </c>
      <c r="J28" s="37">
        <v>0</v>
      </c>
      <c r="K28" s="66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98" t="s">
        <v>68</v>
      </c>
      <c r="B29" s="13" t="s">
        <v>26</v>
      </c>
      <c r="C29" s="89">
        <f t="shared" ref="C29:D29" si="16">SUM(C30:C34)</f>
        <v>254</v>
      </c>
      <c r="D29" s="89">
        <f t="shared" si="16"/>
        <v>0</v>
      </c>
      <c r="E29" s="57">
        <v>0</v>
      </c>
      <c r="F29" s="59">
        <v>0</v>
      </c>
      <c r="G29" s="89">
        <f t="shared" ref="G29:H29" si="17">SUM(G30:G34)</f>
        <v>0</v>
      </c>
      <c r="H29" s="89">
        <f t="shared" si="17"/>
        <v>0</v>
      </c>
      <c r="I29" s="68">
        <f>SUM(I30:I34)</f>
        <v>16</v>
      </c>
      <c r="J29" s="36">
        <f>SUM(J30:J32)</f>
        <v>0</v>
      </c>
      <c r="K29" s="65">
        <v>0</v>
      </c>
      <c r="L29" s="17"/>
      <c r="M29" s="17"/>
      <c r="N29" s="17"/>
      <c r="O29" s="15">
        <f t="shared" si="3"/>
        <v>270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98" t="s">
        <v>69</v>
      </c>
      <c r="B30" s="13" t="s">
        <v>27</v>
      </c>
      <c r="C30" s="69"/>
      <c r="D30" s="69"/>
      <c r="E30" s="58">
        <v>0</v>
      </c>
      <c r="F30" s="60">
        <v>0</v>
      </c>
      <c r="G30" s="91"/>
      <c r="H30" s="90"/>
      <c r="I30" s="90">
        <v>0</v>
      </c>
      <c r="J30" s="37">
        <v>0</v>
      </c>
      <c r="K30" s="66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98" t="s">
        <v>70</v>
      </c>
      <c r="B31" s="13" t="s">
        <v>28</v>
      </c>
      <c r="C31" s="69">
        <v>233</v>
      </c>
      <c r="D31" s="69"/>
      <c r="E31" s="58">
        <v>0</v>
      </c>
      <c r="F31" s="60">
        <v>0</v>
      </c>
      <c r="G31" s="91"/>
      <c r="H31" s="90"/>
      <c r="I31" s="90">
        <v>16</v>
      </c>
      <c r="J31" s="37">
        <v>0</v>
      </c>
      <c r="K31" s="66"/>
      <c r="L31" s="17"/>
      <c r="M31" s="17"/>
      <c r="N31" s="17"/>
      <c r="O31" s="15">
        <f t="shared" si="3"/>
        <v>249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98" t="s">
        <v>71</v>
      </c>
      <c r="B32" s="13" t="s">
        <v>29</v>
      </c>
      <c r="C32" s="69"/>
      <c r="D32" s="69"/>
      <c r="E32" s="58">
        <v>0</v>
      </c>
      <c r="F32" s="60">
        <v>0</v>
      </c>
      <c r="G32" s="91"/>
      <c r="H32" s="90"/>
      <c r="I32" s="90">
        <v>0</v>
      </c>
      <c r="J32" s="37">
        <v>0</v>
      </c>
      <c r="K32" s="66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98" t="s">
        <v>72</v>
      </c>
      <c r="B33" s="13" t="s">
        <v>30</v>
      </c>
      <c r="C33" s="69"/>
      <c r="D33" s="69"/>
      <c r="E33" s="58">
        <v>0</v>
      </c>
      <c r="F33" s="60">
        <v>0</v>
      </c>
      <c r="G33" s="91"/>
      <c r="H33" s="90"/>
      <c r="I33" s="90">
        <v>0</v>
      </c>
      <c r="J33" s="37">
        <v>0</v>
      </c>
      <c r="K33" s="66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98" t="s">
        <v>73</v>
      </c>
      <c r="B34" s="13" t="s">
        <v>31</v>
      </c>
      <c r="C34" s="69">
        <v>21</v>
      </c>
      <c r="D34" s="69"/>
      <c r="E34" s="58">
        <v>0</v>
      </c>
      <c r="F34" s="60">
        <v>0</v>
      </c>
      <c r="G34" s="91"/>
      <c r="H34" s="90"/>
      <c r="I34" s="90">
        <v>0</v>
      </c>
      <c r="J34" s="37">
        <v>0</v>
      </c>
      <c r="K34" s="66">
        <v>0</v>
      </c>
      <c r="L34" s="17"/>
      <c r="M34" s="17"/>
      <c r="N34" s="17"/>
      <c r="O34" s="15">
        <f t="shared" si="3"/>
        <v>21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98" t="s">
        <v>74</v>
      </c>
      <c r="B35" s="13" t="s">
        <v>32</v>
      </c>
      <c r="C35" s="89">
        <f t="shared" ref="C35:D35" si="18">SUM(C36:C38)</f>
        <v>0</v>
      </c>
      <c r="D35" s="89">
        <f t="shared" si="18"/>
        <v>0</v>
      </c>
      <c r="E35" s="57">
        <v>0</v>
      </c>
      <c r="F35" s="59">
        <v>0</v>
      </c>
      <c r="G35" s="89">
        <f t="shared" ref="G35:H35" si="19">SUM(G36:G38)</f>
        <v>0</v>
      </c>
      <c r="H35" s="89">
        <f t="shared" si="19"/>
        <v>16</v>
      </c>
      <c r="I35" s="89">
        <v>0</v>
      </c>
      <c r="J35" s="36">
        <f>SUM(J36:J38)</f>
        <v>0</v>
      </c>
      <c r="K35" s="65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99" t="s">
        <v>77</v>
      </c>
      <c r="B36" s="13" t="s">
        <v>33</v>
      </c>
      <c r="C36" s="90"/>
      <c r="D36" s="90"/>
      <c r="E36" s="58">
        <v>0</v>
      </c>
      <c r="F36" s="60">
        <v>0</v>
      </c>
      <c r="G36" s="91"/>
      <c r="H36" s="90">
        <v>16</v>
      </c>
      <c r="I36" s="90">
        <v>0</v>
      </c>
      <c r="J36" s="37">
        <v>0</v>
      </c>
      <c r="K36" s="66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98" t="s">
        <v>75</v>
      </c>
      <c r="B37" s="13" t="s">
        <v>34</v>
      </c>
      <c r="C37" s="90"/>
      <c r="D37" s="90"/>
      <c r="E37" s="58">
        <v>0</v>
      </c>
      <c r="F37" s="60">
        <v>0</v>
      </c>
      <c r="G37" s="91"/>
      <c r="H37" s="90"/>
      <c r="I37" s="90">
        <v>0</v>
      </c>
      <c r="J37" s="37">
        <v>0</v>
      </c>
      <c r="K37" s="66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99" t="s">
        <v>76</v>
      </c>
      <c r="B38" s="13" t="s">
        <v>35</v>
      </c>
      <c r="C38" s="90"/>
      <c r="D38" s="90"/>
      <c r="E38" s="58">
        <v>0</v>
      </c>
      <c r="F38" s="60">
        <v>0</v>
      </c>
      <c r="G38" s="91"/>
      <c r="H38" s="90"/>
      <c r="I38" s="90">
        <v>0</v>
      </c>
      <c r="J38" s="37">
        <v>0</v>
      </c>
      <c r="K38" s="66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97" t="s">
        <v>78</v>
      </c>
      <c r="B39" s="10" t="s">
        <v>36</v>
      </c>
      <c r="C39" s="90"/>
      <c r="D39" s="90"/>
      <c r="E39" s="58">
        <v>0</v>
      </c>
      <c r="F39" s="60">
        <v>0</v>
      </c>
      <c r="G39" s="91"/>
      <c r="H39" s="90"/>
      <c r="I39" s="90">
        <v>0</v>
      </c>
      <c r="J39" s="37">
        <v>0</v>
      </c>
      <c r="K39" s="66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0" t="s">
        <v>79</v>
      </c>
      <c r="B40" s="10" t="s">
        <v>37</v>
      </c>
      <c r="C40" s="69">
        <v>2214</v>
      </c>
      <c r="D40" s="69"/>
      <c r="E40" s="57">
        <v>129</v>
      </c>
      <c r="F40" s="59">
        <v>0</v>
      </c>
      <c r="G40" s="90">
        <v>3546</v>
      </c>
      <c r="H40" s="90"/>
      <c r="I40" s="90">
        <v>834</v>
      </c>
      <c r="J40" s="37">
        <v>0</v>
      </c>
      <c r="K40" s="66"/>
      <c r="L40" s="15"/>
      <c r="M40" s="15"/>
      <c r="N40" s="15"/>
      <c r="O40" s="15">
        <f t="shared" si="3"/>
        <v>6723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0" t="s">
        <v>80</v>
      </c>
      <c r="B41" s="10" t="s">
        <v>38</v>
      </c>
      <c r="C41" s="90"/>
      <c r="D41" s="90"/>
      <c r="E41" s="58">
        <v>0</v>
      </c>
      <c r="F41" s="60">
        <v>0</v>
      </c>
      <c r="G41" s="91"/>
      <c r="H41" s="90"/>
      <c r="I41" s="90">
        <v>0</v>
      </c>
      <c r="J41" s="37">
        <v>0</v>
      </c>
      <c r="K41" s="66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0" t="s">
        <v>81</v>
      </c>
      <c r="B42" s="10" t="s">
        <v>39</v>
      </c>
      <c r="C42" s="90"/>
      <c r="D42" s="90"/>
      <c r="E42" s="58">
        <v>0</v>
      </c>
      <c r="F42" s="60">
        <v>0</v>
      </c>
      <c r="G42" s="91"/>
      <c r="H42" s="90"/>
      <c r="I42" s="90">
        <v>0</v>
      </c>
      <c r="J42" s="37">
        <v>0</v>
      </c>
      <c r="K42" s="66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0" t="s">
        <v>82</v>
      </c>
      <c r="B43" s="10" t="s">
        <v>40</v>
      </c>
      <c r="C43" s="90"/>
      <c r="D43" s="90"/>
      <c r="E43" s="58">
        <v>0</v>
      </c>
      <c r="F43" s="60">
        <v>0</v>
      </c>
      <c r="G43" s="91"/>
      <c r="H43" s="90"/>
      <c r="I43" s="90">
        <v>0</v>
      </c>
      <c r="J43" s="37">
        <v>0</v>
      </c>
      <c r="K43" s="66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0" t="s">
        <v>83</v>
      </c>
      <c r="B44" s="10" t="s">
        <v>41</v>
      </c>
      <c r="C44" s="90"/>
      <c r="D44" s="90"/>
      <c r="E44" s="58">
        <v>0</v>
      </c>
      <c r="F44" s="60">
        <v>0</v>
      </c>
      <c r="G44" s="91"/>
      <c r="H44" s="90"/>
      <c r="I44" s="90">
        <v>0</v>
      </c>
      <c r="J44" s="37">
        <v>0</v>
      </c>
      <c r="K44" s="66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01" t="s">
        <v>84</v>
      </c>
      <c r="B45" s="12" t="s">
        <v>42</v>
      </c>
      <c r="C45" s="29">
        <f>C6+C12+C23+C29+C35+C40</f>
        <v>34440</v>
      </c>
      <c r="D45" s="29">
        <f>D20</f>
        <v>28</v>
      </c>
      <c r="E45" s="57">
        <v>13488</v>
      </c>
      <c r="F45" s="59">
        <v>0</v>
      </c>
      <c r="G45" s="89">
        <f t="shared" ref="G45:H45" si="20">SUM(G4,G39:G44)</f>
        <v>10122</v>
      </c>
      <c r="H45" s="89">
        <f t="shared" si="20"/>
        <v>16</v>
      </c>
      <c r="I45" s="35">
        <f>SUM(I4,I40)</f>
        <v>3335</v>
      </c>
      <c r="J45" s="39">
        <f t="shared" ref="J45" si="21">J4+SUM(J39:J44)</f>
        <v>0</v>
      </c>
      <c r="K45" s="67">
        <f>K4+K40</f>
        <v>19178.212</v>
      </c>
      <c r="L45" s="19"/>
      <c r="M45" s="19"/>
      <c r="N45" s="19"/>
      <c r="O45" s="19">
        <f t="shared" si="3"/>
        <v>80563.212</v>
      </c>
      <c r="P45" s="20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96</v>
      </c>
    </row>
    <row r="2" spans="1:46" s="7" customFormat="1" ht="15" customHeight="1" x14ac:dyDescent="0.25">
      <c r="A2" s="8"/>
      <c r="B2" s="9"/>
      <c r="C2" s="95" t="s">
        <v>85</v>
      </c>
      <c r="D2" s="96"/>
      <c r="E2" s="95" t="s">
        <v>86</v>
      </c>
      <c r="F2" s="96"/>
      <c r="G2" s="95" t="s">
        <v>92</v>
      </c>
      <c r="H2" s="96"/>
      <c r="I2" s="95" t="s">
        <v>88</v>
      </c>
      <c r="J2" s="96"/>
      <c r="K2" s="95" t="s">
        <v>89</v>
      </c>
      <c r="L2" s="96"/>
      <c r="M2" s="95" t="s">
        <v>90</v>
      </c>
      <c r="N2" s="102"/>
      <c r="O2" s="93" t="s">
        <v>91</v>
      </c>
      <c r="P2" s="94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97" t="s">
        <v>59</v>
      </c>
      <c r="B4" s="10" t="s">
        <v>1</v>
      </c>
      <c r="C4" s="89">
        <f t="shared" ref="C4" si="0">C5+C22</f>
        <v>179</v>
      </c>
      <c r="D4" s="89">
        <f>D5+D22</f>
        <v>4</v>
      </c>
      <c r="E4" s="27">
        <v>113</v>
      </c>
      <c r="F4" s="27">
        <v>1</v>
      </c>
      <c r="G4" s="84">
        <v>31</v>
      </c>
      <c r="H4" s="89">
        <v>3</v>
      </c>
      <c r="I4" s="32">
        <f>I5+I22+I29</f>
        <v>31</v>
      </c>
      <c r="J4" s="89">
        <v>0</v>
      </c>
      <c r="K4" s="89">
        <f>K5+K22</f>
        <v>55</v>
      </c>
      <c r="L4" s="15"/>
      <c r="M4" s="15"/>
      <c r="N4" s="15"/>
      <c r="O4" s="15">
        <f>C4+E4+G4+I4+K4+M4</f>
        <v>409</v>
      </c>
      <c r="P4" s="16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97" t="s">
        <v>60</v>
      </c>
      <c r="B5" s="10" t="s">
        <v>2</v>
      </c>
      <c r="C5" s="89">
        <f>C6+C12+C18</f>
        <v>149</v>
      </c>
      <c r="D5" s="89">
        <f>D6+D12+D18</f>
        <v>4</v>
      </c>
      <c r="E5" s="27">
        <v>112</v>
      </c>
      <c r="F5" s="27">
        <v>1</v>
      </c>
      <c r="G5" s="84">
        <v>21</v>
      </c>
      <c r="H5" s="89">
        <v>0</v>
      </c>
      <c r="I5" s="32">
        <f>SUM(I12,I6)</f>
        <v>20</v>
      </c>
      <c r="J5" s="89">
        <v>0</v>
      </c>
      <c r="K5" s="89">
        <f>K6+K12</f>
        <v>45</v>
      </c>
      <c r="L5" s="15"/>
      <c r="M5" s="15"/>
      <c r="N5" s="15"/>
      <c r="O5" s="15">
        <f t="shared" ref="O5:O45" si="1">C5+E5+G5+I5+K5+M5</f>
        <v>347</v>
      </c>
      <c r="P5" s="16">
        <f t="shared" ref="P5:P45" si="2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98" t="s">
        <v>61</v>
      </c>
      <c r="B6" s="13" t="s">
        <v>3</v>
      </c>
      <c r="C6" s="89">
        <f>SUM(C7:C11)</f>
        <v>128</v>
      </c>
      <c r="D6" s="89"/>
      <c r="E6" s="27">
        <v>98</v>
      </c>
      <c r="F6" s="27">
        <v>0</v>
      </c>
      <c r="G6" s="84">
        <v>20</v>
      </c>
      <c r="H6" s="89">
        <v>0</v>
      </c>
      <c r="I6" s="32">
        <f>SUM(I7:I11)</f>
        <v>16</v>
      </c>
      <c r="J6" s="89">
        <v>0</v>
      </c>
      <c r="K6" s="89">
        <f>K7</f>
        <v>45</v>
      </c>
      <c r="L6" s="17"/>
      <c r="M6" s="17"/>
      <c r="N6" s="17"/>
      <c r="O6" s="15">
        <f t="shared" si="1"/>
        <v>307</v>
      </c>
      <c r="P6" s="16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98" t="s">
        <v>62</v>
      </c>
      <c r="B7" s="13" t="s">
        <v>4</v>
      </c>
      <c r="C7" s="69">
        <v>97</v>
      </c>
      <c r="D7" s="90"/>
      <c r="E7" s="11">
        <v>50</v>
      </c>
      <c r="F7" s="11">
        <v>0</v>
      </c>
      <c r="G7" s="85">
        <v>20</v>
      </c>
      <c r="H7" s="90"/>
      <c r="I7" s="90">
        <v>13</v>
      </c>
      <c r="J7" s="90">
        <v>0</v>
      </c>
      <c r="K7" s="69">
        <v>45</v>
      </c>
      <c r="L7" s="17"/>
      <c r="M7" s="17"/>
      <c r="N7" s="17"/>
      <c r="O7" s="15">
        <f t="shared" si="1"/>
        <v>225</v>
      </c>
      <c r="P7" s="16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98" t="s">
        <v>63</v>
      </c>
      <c r="B8" s="13" t="s">
        <v>5</v>
      </c>
      <c r="C8" s="69"/>
      <c r="D8" s="90"/>
      <c r="E8" s="11">
        <v>0</v>
      </c>
      <c r="F8" s="11">
        <v>0</v>
      </c>
      <c r="G8" s="86"/>
      <c r="H8" s="90"/>
      <c r="I8" s="90">
        <v>0</v>
      </c>
      <c r="J8" s="90">
        <v>0</v>
      </c>
      <c r="K8" s="69"/>
      <c r="L8" s="17"/>
      <c r="M8" s="17"/>
      <c r="N8" s="17"/>
      <c r="O8" s="15">
        <f t="shared" si="1"/>
        <v>0</v>
      </c>
      <c r="P8" s="16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98" t="s">
        <v>64</v>
      </c>
      <c r="B9" s="13" t="s">
        <v>6</v>
      </c>
      <c r="C9" s="69">
        <v>29</v>
      </c>
      <c r="D9" s="90"/>
      <c r="E9" s="11">
        <v>10</v>
      </c>
      <c r="F9" s="11">
        <v>0</v>
      </c>
      <c r="G9" s="85"/>
      <c r="H9" s="90"/>
      <c r="I9" s="90">
        <v>1</v>
      </c>
      <c r="J9" s="90">
        <v>0</v>
      </c>
      <c r="K9" s="69"/>
      <c r="L9" s="17"/>
      <c r="M9" s="17"/>
      <c r="N9" s="17"/>
      <c r="O9" s="15">
        <f t="shared" si="1"/>
        <v>40</v>
      </c>
      <c r="P9" s="16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98" t="s">
        <v>65</v>
      </c>
      <c r="B10" s="13" t="s">
        <v>7</v>
      </c>
      <c r="C10" s="69"/>
      <c r="D10" s="90"/>
      <c r="E10" s="11">
        <v>38</v>
      </c>
      <c r="F10" s="11">
        <v>0</v>
      </c>
      <c r="G10" s="86"/>
      <c r="H10" s="90"/>
      <c r="I10" s="90">
        <v>2</v>
      </c>
      <c r="J10" s="90">
        <v>0</v>
      </c>
      <c r="K10" s="90"/>
      <c r="L10" s="17"/>
      <c r="M10" s="17"/>
      <c r="N10" s="17"/>
      <c r="O10" s="15">
        <f t="shared" si="1"/>
        <v>40</v>
      </c>
      <c r="P10" s="16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98" t="s">
        <v>66</v>
      </c>
      <c r="B11" s="13" t="s">
        <v>8</v>
      </c>
      <c r="C11" s="69">
        <v>2</v>
      </c>
      <c r="D11" s="90"/>
      <c r="E11" s="11">
        <v>0</v>
      </c>
      <c r="F11" s="11">
        <v>0</v>
      </c>
      <c r="G11" s="86"/>
      <c r="H11" s="90"/>
      <c r="I11" s="90">
        <v>0</v>
      </c>
      <c r="J11" s="90">
        <v>0</v>
      </c>
      <c r="K11" s="90"/>
      <c r="L11" s="17"/>
      <c r="M11" s="17"/>
      <c r="N11" s="17"/>
      <c r="O11" s="15">
        <f t="shared" si="1"/>
        <v>2</v>
      </c>
      <c r="P11" s="16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98" t="s">
        <v>67</v>
      </c>
      <c r="B12" s="13" t="s">
        <v>9</v>
      </c>
      <c r="C12" s="68">
        <f>SUM(C13:C17)</f>
        <v>21</v>
      </c>
      <c r="D12" s="89"/>
      <c r="E12" s="27">
        <v>14</v>
      </c>
      <c r="F12" s="27">
        <v>0</v>
      </c>
      <c r="G12" s="87">
        <v>1</v>
      </c>
      <c r="H12" s="92">
        <v>0</v>
      </c>
      <c r="I12" s="34">
        <f>SUM(I17,I14)</f>
        <v>4</v>
      </c>
      <c r="J12" s="89">
        <f>SUM(J13:J17)</f>
        <v>0</v>
      </c>
      <c r="K12" s="89">
        <f>SUM(K13:K17)</f>
        <v>0</v>
      </c>
      <c r="L12" s="17"/>
      <c r="M12" s="17"/>
      <c r="N12" s="17"/>
      <c r="O12" s="15">
        <f t="shared" si="1"/>
        <v>40</v>
      </c>
      <c r="P12" s="16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98" t="s">
        <v>68</v>
      </c>
      <c r="B13" s="13" t="s">
        <v>10</v>
      </c>
      <c r="C13" s="69"/>
      <c r="D13" s="90"/>
      <c r="E13" s="11">
        <v>0</v>
      </c>
      <c r="F13" s="11">
        <v>0</v>
      </c>
      <c r="G13" s="86"/>
      <c r="H13" s="90"/>
      <c r="I13" s="90"/>
      <c r="J13" s="90">
        <v>0</v>
      </c>
      <c r="K13" s="90"/>
      <c r="L13" s="17"/>
      <c r="M13" s="17"/>
      <c r="N13" s="17"/>
      <c r="O13" s="15">
        <f t="shared" si="1"/>
        <v>0</v>
      </c>
      <c r="P13" s="16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98" t="s">
        <v>69</v>
      </c>
      <c r="B14" s="13" t="s">
        <v>11</v>
      </c>
      <c r="C14" s="69">
        <v>21</v>
      </c>
      <c r="D14" s="90"/>
      <c r="E14" s="11">
        <v>14</v>
      </c>
      <c r="F14" s="11">
        <v>0</v>
      </c>
      <c r="G14" s="85"/>
      <c r="H14" s="90"/>
      <c r="I14" s="90">
        <v>4</v>
      </c>
      <c r="J14" s="90">
        <v>0</v>
      </c>
      <c r="K14" s="90"/>
      <c r="L14" s="17"/>
      <c r="M14" s="17"/>
      <c r="N14" s="17"/>
      <c r="O14" s="15">
        <f t="shared" si="1"/>
        <v>39</v>
      </c>
      <c r="P14" s="16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98" t="s">
        <v>70</v>
      </c>
      <c r="B15" s="13" t="s">
        <v>12</v>
      </c>
      <c r="C15" s="69"/>
      <c r="D15" s="90"/>
      <c r="E15" s="11">
        <v>0</v>
      </c>
      <c r="F15" s="11">
        <v>0</v>
      </c>
      <c r="G15" s="86"/>
      <c r="H15" s="90"/>
      <c r="I15" s="90"/>
      <c r="J15" s="90">
        <v>0</v>
      </c>
      <c r="K15" s="90"/>
      <c r="L15" s="17"/>
      <c r="M15" s="17"/>
      <c r="N15" s="17"/>
      <c r="O15" s="15">
        <f t="shared" si="1"/>
        <v>0</v>
      </c>
      <c r="P15" s="16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98" t="s">
        <v>71</v>
      </c>
      <c r="B16" s="13" t="s">
        <v>13</v>
      </c>
      <c r="C16" s="69"/>
      <c r="D16" s="90"/>
      <c r="E16" s="11">
        <v>0</v>
      </c>
      <c r="F16" s="11">
        <v>0</v>
      </c>
      <c r="G16" s="86"/>
      <c r="H16" s="90"/>
      <c r="I16" s="90"/>
      <c r="J16" s="90">
        <v>0</v>
      </c>
      <c r="K16" s="90"/>
      <c r="L16" s="17"/>
      <c r="M16" s="17"/>
      <c r="N16" s="17"/>
      <c r="O16" s="15">
        <f t="shared" si="1"/>
        <v>0</v>
      </c>
      <c r="P16" s="16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98" t="s">
        <v>72</v>
      </c>
      <c r="B17" s="13" t="s">
        <v>14</v>
      </c>
      <c r="C17" s="90"/>
      <c r="D17" s="90"/>
      <c r="E17" s="11">
        <v>0</v>
      </c>
      <c r="F17" s="11">
        <v>0</v>
      </c>
      <c r="G17" s="85">
        <v>1</v>
      </c>
      <c r="H17" s="90"/>
      <c r="I17" s="90"/>
      <c r="J17" s="90">
        <v>0</v>
      </c>
      <c r="K17" s="90"/>
      <c r="L17" s="17"/>
      <c r="M17" s="17"/>
      <c r="N17" s="17"/>
      <c r="O17" s="15">
        <f t="shared" si="1"/>
        <v>1</v>
      </c>
      <c r="P17" s="16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98" t="s">
        <v>73</v>
      </c>
      <c r="B18" s="13" t="s">
        <v>15</v>
      </c>
      <c r="C18" s="68"/>
      <c r="D18" s="89">
        <f>D20</f>
        <v>4</v>
      </c>
      <c r="E18" s="27">
        <v>0</v>
      </c>
      <c r="F18" s="27">
        <v>1</v>
      </c>
      <c r="G18" s="84">
        <v>0</v>
      </c>
      <c r="H18" s="89">
        <v>0</v>
      </c>
      <c r="I18" s="68">
        <v>0</v>
      </c>
      <c r="J18" s="89">
        <f>SUM(J19:J21)</f>
        <v>0</v>
      </c>
      <c r="K18" s="89"/>
      <c r="L18" s="17"/>
      <c r="M18" s="17"/>
      <c r="N18" s="17"/>
      <c r="O18" s="15">
        <f t="shared" si="1"/>
        <v>0</v>
      </c>
      <c r="P18" s="16">
        <f t="shared" si="2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98" t="s">
        <v>74</v>
      </c>
      <c r="B19" s="13" t="s">
        <v>16</v>
      </c>
      <c r="C19" s="69"/>
      <c r="D19" s="90"/>
      <c r="E19" s="11">
        <v>0</v>
      </c>
      <c r="F19" s="11">
        <v>0</v>
      </c>
      <c r="G19" s="86"/>
      <c r="H19" s="90"/>
      <c r="I19" s="90">
        <v>0</v>
      </c>
      <c r="J19" s="90">
        <f>0</f>
        <v>0</v>
      </c>
      <c r="K19" s="90"/>
      <c r="L19" s="17"/>
      <c r="M19" s="17"/>
      <c r="N19" s="17"/>
      <c r="O19" s="15">
        <f t="shared" si="1"/>
        <v>0</v>
      </c>
      <c r="P19" s="16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98" t="s">
        <v>75</v>
      </c>
      <c r="B20" s="13" t="s">
        <v>17</v>
      </c>
      <c r="C20" s="69"/>
      <c r="D20" s="90">
        <v>4</v>
      </c>
      <c r="E20" s="11">
        <v>0</v>
      </c>
      <c r="F20" s="11">
        <v>1</v>
      </c>
      <c r="G20" s="86"/>
      <c r="H20" s="90"/>
      <c r="I20" s="90">
        <v>0</v>
      </c>
      <c r="J20" s="90">
        <f>0</f>
        <v>0</v>
      </c>
      <c r="K20" s="90"/>
      <c r="L20" s="17"/>
      <c r="M20" s="17"/>
      <c r="N20" s="17"/>
      <c r="O20" s="15">
        <f t="shared" si="1"/>
        <v>0</v>
      </c>
      <c r="P20" s="16">
        <f t="shared" si="2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99" t="s">
        <v>76</v>
      </c>
      <c r="B21" s="13" t="s">
        <v>18</v>
      </c>
      <c r="C21" s="69"/>
      <c r="D21" s="90"/>
      <c r="E21" s="11">
        <v>0</v>
      </c>
      <c r="F21" s="11">
        <v>0</v>
      </c>
      <c r="G21" s="86"/>
      <c r="H21" s="90"/>
      <c r="I21" s="90">
        <v>0</v>
      </c>
      <c r="J21" s="90">
        <f>0</f>
        <v>0</v>
      </c>
      <c r="K21" s="90"/>
      <c r="L21" s="17"/>
      <c r="M21" s="17"/>
      <c r="N21" s="17"/>
      <c r="O21" s="15">
        <f t="shared" si="1"/>
        <v>0</v>
      </c>
      <c r="P21" s="16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0" t="s">
        <v>60</v>
      </c>
      <c r="B22" s="10" t="s">
        <v>19</v>
      </c>
      <c r="C22" s="68">
        <f>C23+C29+C35</f>
        <v>30</v>
      </c>
      <c r="D22" s="68"/>
      <c r="E22" s="27">
        <v>1</v>
      </c>
      <c r="F22" s="27">
        <v>0</v>
      </c>
      <c r="G22" s="84">
        <v>10</v>
      </c>
      <c r="H22" s="89">
        <v>3</v>
      </c>
      <c r="I22" s="68">
        <f>SUM(I23,I35)</f>
        <v>4</v>
      </c>
      <c r="J22" s="68">
        <f t="shared" ref="J22" si="3">J23+J35</f>
        <v>0</v>
      </c>
      <c r="K22" s="89">
        <f>K23+K29</f>
        <v>10</v>
      </c>
      <c r="L22" s="15"/>
      <c r="M22" s="15"/>
      <c r="N22" s="15"/>
      <c r="O22" s="15">
        <f t="shared" si="1"/>
        <v>55</v>
      </c>
      <c r="P22" s="16">
        <f t="shared" si="2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98" t="s">
        <v>62</v>
      </c>
      <c r="B23" s="13" t="s">
        <v>20</v>
      </c>
      <c r="C23" s="68">
        <f>SUM(C25:C28)</f>
        <v>20</v>
      </c>
      <c r="D23" s="89"/>
      <c r="E23" s="27">
        <v>1</v>
      </c>
      <c r="F23" s="27">
        <v>0</v>
      </c>
      <c r="G23" s="84">
        <v>10</v>
      </c>
      <c r="H23" s="89">
        <v>0</v>
      </c>
      <c r="I23" s="68">
        <f t="shared" ref="I23:J23" si="4">SUM(I24:I28)</f>
        <v>4</v>
      </c>
      <c r="J23" s="89">
        <f t="shared" si="4"/>
        <v>0</v>
      </c>
      <c r="K23" s="89">
        <f>K25</f>
        <v>10</v>
      </c>
      <c r="L23" s="17"/>
      <c r="M23" s="17"/>
      <c r="N23" s="17"/>
      <c r="O23" s="15">
        <f t="shared" si="1"/>
        <v>45</v>
      </c>
      <c r="P23" s="16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98" t="s">
        <v>63</v>
      </c>
      <c r="B24" s="13" t="s">
        <v>21</v>
      </c>
      <c r="C24" s="69"/>
      <c r="D24" s="90"/>
      <c r="E24" s="11">
        <v>0</v>
      </c>
      <c r="F24" s="11">
        <v>0</v>
      </c>
      <c r="G24" s="86"/>
      <c r="H24" s="90"/>
      <c r="I24" s="90"/>
      <c r="J24" s="90">
        <v>0</v>
      </c>
      <c r="K24" s="90"/>
      <c r="L24" s="17"/>
      <c r="M24" s="17"/>
      <c r="N24" s="17"/>
      <c r="O24" s="15">
        <f t="shared" si="1"/>
        <v>0</v>
      </c>
      <c r="P24" s="16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98" t="s">
        <v>64</v>
      </c>
      <c r="B25" s="13" t="s">
        <v>22</v>
      </c>
      <c r="C25" s="69">
        <v>20</v>
      </c>
      <c r="D25" s="90"/>
      <c r="E25" s="11">
        <v>1</v>
      </c>
      <c r="F25" s="11">
        <v>0</v>
      </c>
      <c r="G25" s="85">
        <v>10</v>
      </c>
      <c r="H25" s="90"/>
      <c r="I25" s="90">
        <v>4</v>
      </c>
      <c r="J25" s="90">
        <v>0</v>
      </c>
      <c r="K25" s="90">
        <v>10</v>
      </c>
      <c r="L25" s="17"/>
      <c r="M25" s="17"/>
      <c r="N25" s="17"/>
      <c r="O25" s="15">
        <f t="shared" si="1"/>
        <v>45</v>
      </c>
      <c r="P25" s="16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98" t="s">
        <v>65</v>
      </c>
      <c r="B26" s="13" t="s">
        <v>23</v>
      </c>
      <c r="C26" s="69"/>
      <c r="D26" s="90"/>
      <c r="E26" s="11">
        <v>0</v>
      </c>
      <c r="F26" s="11">
        <v>0</v>
      </c>
      <c r="G26" s="86"/>
      <c r="H26" s="90"/>
      <c r="I26" s="90"/>
      <c r="J26" s="90">
        <v>0</v>
      </c>
      <c r="K26" s="90"/>
      <c r="L26" s="17"/>
      <c r="M26" s="17"/>
      <c r="N26" s="17"/>
      <c r="O26" s="15">
        <f t="shared" si="1"/>
        <v>0</v>
      </c>
      <c r="P26" s="16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98" t="s">
        <v>66</v>
      </c>
      <c r="B27" s="13" t="s">
        <v>24</v>
      </c>
      <c r="C27" s="69"/>
      <c r="D27" s="90"/>
      <c r="E27" s="11">
        <v>0</v>
      </c>
      <c r="F27" s="11">
        <v>0</v>
      </c>
      <c r="G27" s="86"/>
      <c r="H27" s="90"/>
      <c r="I27" s="90"/>
      <c r="J27" s="90">
        <v>0</v>
      </c>
      <c r="K27" s="90"/>
      <c r="L27" s="17"/>
      <c r="M27" s="17"/>
      <c r="N27" s="17"/>
      <c r="O27" s="15">
        <f t="shared" si="1"/>
        <v>0</v>
      </c>
      <c r="P27" s="16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98" t="s">
        <v>67</v>
      </c>
      <c r="B28" s="13" t="s">
        <v>25</v>
      </c>
      <c r="C28" s="69"/>
      <c r="D28" s="90"/>
      <c r="E28" s="11">
        <v>0</v>
      </c>
      <c r="F28" s="11">
        <v>0</v>
      </c>
      <c r="G28" s="86"/>
      <c r="H28" s="90"/>
      <c r="I28" s="90"/>
      <c r="J28" s="90">
        <v>0</v>
      </c>
      <c r="K28" s="90"/>
      <c r="L28" s="17"/>
      <c r="M28" s="17"/>
      <c r="N28" s="17"/>
      <c r="O28" s="15">
        <f t="shared" si="1"/>
        <v>0</v>
      </c>
      <c r="P28" s="16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98" t="s">
        <v>68</v>
      </c>
      <c r="B29" s="13" t="s">
        <v>26</v>
      </c>
      <c r="C29" s="68">
        <f>SUM(C30:C34)</f>
        <v>10</v>
      </c>
      <c r="D29" s="89"/>
      <c r="E29" s="27">
        <v>0</v>
      </c>
      <c r="F29" s="27">
        <v>0</v>
      </c>
      <c r="G29" s="84">
        <v>0</v>
      </c>
      <c r="H29" s="89">
        <v>0</v>
      </c>
      <c r="I29" s="68">
        <f>SUM(I30:I34)</f>
        <v>7</v>
      </c>
      <c r="J29" s="89">
        <f>SUM(J30:J34)</f>
        <v>0</v>
      </c>
      <c r="K29" s="89">
        <v>0</v>
      </c>
      <c r="L29" s="17"/>
      <c r="M29" s="17"/>
      <c r="N29" s="17"/>
      <c r="O29" s="15">
        <f t="shared" si="1"/>
        <v>17</v>
      </c>
      <c r="P29" s="16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98" t="s">
        <v>69</v>
      </c>
      <c r="B30" s="13" t="s">
        <v>27</v>
      </c>
      <c r="C30" s="69"/>
      <c r="D30" s="90"/>
      <c r="E30" s="11">
        <v>0</v>
      </c>
      <c r="F30" s="11">
        <v>0</v>
      </c>
      <c r="G30" s="86"/>
      <c r="H30" s="90"/>
      <c r="I30" s="90">
        <v>1</v>
      </c>
      <c r="J30" s="90">
        <v>0</v>
      </c>
      <c r="K30" s="90">
        <v>0</v>
      </c>
      <c r="L30" s="17"/>
      <c r="M30" s="17"/>
      <c r="N30" s="17"/>
      <c r="O30" s="15">
        <f t="shared" si="1"/>
        <v>1</v>
      </c>
      <c r="P30" s="16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98" t="s">
        <v>70</v>
      </c>
      <c r="B31" s="13" t="s">
        <v>28</v>
      </c>
      <c r="C31" s="69">
        <v>10</v>
      </c>
      <c r="D31" s="90"/>
      <c r="E31" s="11">
        <v>0</v>
      </c>
      <c r="F31" s="11">
        <v>0</v>
      </c>
      <c r="G31" s="86"/>
      <c r="H31" s="90"/>
      <c r="I31" s="90">
        <v>5</v>
      </c>
      <c r="J31" s="90">
        <v>0</v>
      </c>
      <c r="K31" s="90">
        <v>0</v>
      </c>
      <c r="L31" s="17"/>
      <c r="M31" s="17"/>
      <c r="N31" s="17"/>
      <c r="O31" s="15">
        <f t="shared" si="1"/>
        <v>15</v>
      </c>
      <c r="P31" s="16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98" t="s">
        <v>71</v>
      </c>
      <c r="B32" s="13" t="s">
        <v>29</v>
      </c>
      <c r="C32" s="69"/>
      <c r="D32" s="90"/>
      <c r="E32" s="11">
        <v>0</v>
      </c>
      <c r="F32" s="11">
        <v>0</v>
      </c>
      <c r="G32" s="86"/>
      <c r="H32" s="90"/>
      <c r="I32" s="90"/>
      <c r="J32" s="90">
        <v>0</v>
      </c>
      <c r="K32" s="90"/>
      <c r="L32" s="17"/>
      <c r="M32" s="17"/>
      <c r="N32" s="17"/>
      <c r="O32" s="15">
        <f t="shared" si="1"/>
        <v>0</v>
      </c>
      <c r="P32" s="16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98" t="s">
        <v>72</v>
      </c>
      <c r="B33" s="13" t="s">
        <v>30</v>
      </c>
      <c r="C33" s="69"/>
      <c r="D33" s="90"/>
      <c r="E33" s="11">
        <v>0</v>
      </c>
      <c r="F33" s="11">
        <v>0</v>
      </c>
      <c r="G33" s="86"/>
      <c r="H33" s="90"/>
      <c r="I33" s="90">
        <v>0</v>
      </c>
      <c r="J33" s="90">
        <v>0</v>
      </c>
      <c r="K33" s="90"/>
      <c r="L33" s="17"/>
      <c r="M33" s="17"/>
      <c r="N33" s="17"/>
      <c r="O33" s="15">
        <f t="shared" si="1"/>
        <v>0</v>
      </c>
      <c r="P33" s="16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98" t="s">
        <v>73</v>
      </c>
      <c r="B34" s="13" t="s">
        <v>31</v>
      </c>
      <c r="C34" s="69"/>
      <c r="D34" s="90"/>
      <c r="E34" s="11">
        <v>0</v>
      </c>
      <c r="F34" s="11">
        <v>0</v>
      </c>
      <c r="G34" s="86"/>
      <c r="H34" s="90"/>
      <c r="I34" s="90">
        <v>1</v>
      </c>
      <c r="J34" s="90">
        <v>0</v>
      </c>
      <c r="K34" s="90"/>
      <c r="L34" s="17"/>
      <c r="M34" s="17"/>
      <c r="N34" s="17"/>
      <c r="O34" s="15">
        <f t="shared" si="1"/>
        <v>1</v>
      </c>
      <c r="P34" s="16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98" t="s">
        <v>74</v>
      </c>
      <c r="B35" s="13" t="s">
        <v>32</v>
      </c>
      <c r="C35" s="68"/>
      <c r="D35" s="89"/>
      <c r="E35" s="27">
        <v>0</v>
      </c>
      <c r="F35" s="27">
        <v>0</v>
      </c>
      <c r="G35" s="84">
        <v>0</v>
      </c>
      <c r="H35" s="89">
        <v>3</v>
      </c>
      <c r="I35" s="68">
        <v>0</v>
      </c>
      <c r="J35" s="89">
        <f>SUM(J36:J38)</f>
        <v>0</v>
      </c>
      <c r="K35" s="89"/>
      <c r="L35" s="17"/>
      <c r="M35" s="17"/>
      <c r="N35" s="17"/>
      <c r="O35" s="15">
        <f t="shared" si="1"/>
        <v>0</v>
      </c>
      <c r="P35" s="16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99" t="s">
        <v>77</v>
      </c>
      <c r="B36" s="13" t="s">
        <v>33</v>
      </c>
      <c r="C36" s="69"/>
      <c r="D36" s="90"/>
      <c r="E36" s="11">
        <v>0</v>
      </c>
      <c r="F36" s="11">
        <v>0</v>
      </c>
      <c r="G36" s="86"/>
      <c r="H36" s="90">
        <v>3</v>
      </c>
      <c r="I36" s="90">
        <v>0</v>
      </c>
      <c r="J36" s="90">
        <v>0</v>
      </c>
      <c r="K36" s="90"/>
      <c r="L36" s="17"/>
      <c r="M36" s="17"/>
      <c r="N36" s="17"/>
      <c r="O36" s="15">
        <f t="shared" si="1"/>
        <v>0</v>
      </c>
      <c r="P36" s="16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98" t="s">
        <v>75</v>
      </c>
      <c r="B37" s="13" t="s">
        <v>34</v>
      </c>
      <c r="C37" s="69"/>
      <c r="D37" s="88"/>
      <c r="E37" s="11">
        <v>0</v>
      </c>
      <c r="F37" s="11">
        <v>0</v>
      </c>
      <c r="G37" s="86"/>
      <c r="H37" s="90"/>
      <c r="I37" s="90">
        <v>0</v>
      </c>
      <c r="J37" s="90">
        <v>0</v>
      </c>
      <c r="K37" s="90"/>
      <c r="L37" s="17"/>
      <c r="M37" s="17"/>
      <c r="N37" s="17"/>
      <c r="O37" s="15">
        <f t="shared" si="1"/>
        <v>0</v>
      </c>
      <c r="P37" s="16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99" t="s">
        <v>76</v>
      </c>
      <c r="B38" s="13" t="s">
        <v>35</v>
      </c>
      <c r="C38" s="69"/>
      <c r="D38" s="90"/>
      <c r="E38" s="11">
        <v>0</v>
      </c>
      <c r="F38" s="11">
        <v>0</v>
      </c>
      <c r="G38" s="86"/>
      <c r="H38" s="90"/>
      <c r="I38" s="90">
        <v>0</v>
      </c>
      <c r="J38" s="90">
        <v>0</v>
      </c>
      <c r="K38" s="90"/>
      <c r="L38" s="17"/>
      <c r="M38" s="17"/>
      <c r="N38" s="17"/>
      <c r="O38" s="15">
        <f t="shared" si="1"/>
        <v>0</v>
      </c>
      <c r="P38" s="16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97" t="s">
        <v>78</v>
      </c>
      <c r="B39" s="10" t="s">
        <v>36</v>
      </c>
      <c r="C39" s="69"/>
      <c r="D39" s="90"/>
      <c r="E39" s="11">
        <v>0</v>
      </c>
      <c r="F39" s="11">
        <v>0</v>
      </c>
      <c r="G39" s="86"/>
      <c r="H39" s="90"/>
      <c r="I39" s="90">
        <v>0</v>
      </c>
      <c r="J39" s="90">
        <v>0</v>
      </c>
      <c r="K39" s="90"/>
      <c r="L39" s="15"/>
      <c r="M39" s="15"/>
      <c r="N39" s="15"/>
      <c r="O39" s="15">
        <f t="shared" si="1"/>
        <v>0</v>
      </c>
      <c r="P39" s="16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0" t="s">
        <v>79</v>
      </c>
      <c r="B40" s="10" t="s">
        <v>37</v>
      </c>
      <c r="C40" s="69">
        <v>12</v>
      </c>
      <c r="D40" s="90"/>
      <c r="E40" s="27">
        <v>6</v>
      </c>
      <c r="F40" s="27">
        <v>0</v>
      </c>
      <c r="G40" s="85">
        <v>40</v>
      </c>
      <c r="H40" s="90"/>
      <c r="I40" s="90">
        <v>7</v>
      </c>
      <c r="J40" s="90">
        <v>0</v>
      </c>
      <c r="K40" s="90"/>
      <c r="L40" s="15"/>
      <c r="M40" s="15"/>
      <c r="N40" s="15"/>
      <c r="O40" s="15">
        <f t="shared" si="1"/>
        <v>65</v>
      </c>
      <c r="P40" s="16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0" t="s">
        <v>80</v>
      </c>
      <c r="B41" s="10" t="s">
        <v>38</v>
      </c>
      <c r="C41" s="69"/>
      <c r="D41" s="90"/>
      <c r="E41" s="11">
        <v>0</v>
      </c>
      <c r="F41" s="11">
        <v>0</v>
      </c>
      <c r="G41" s="86"/>
      <c r="H41" s="90"/>
      <c r="I41" s="90">
        <v>0</v>
      </c>
      <c r="J41" s="90">
        <v>0</v>
      </c>
      <c r="K41" s="90"/>
      <c r="L41" s="15"/>
      <c r="M41" s="15"/>
      <c r="N41" s="15"/>
      <c r="O41" s="15">
        <f t="shared" si="1"/>
        <v>0</v>
      </c>
      <c r="P41" s="16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0" t="s">
        <v>81</v>
      </c>
      <c r="B42" s="10" t="s">
        <v>39</v>
      </c>
      <c r="C42" s="69"/>
      <c r="D42" s="90"/>
      <c r="E42" s="11">
        <v>0</v>
      </c>
      <c r="F42" s="11">
        <v>0</v>
      </c>
      <c r="G42" s="86"/>
      <c r="H42" s="90"/>
      <c r="I42" s="90">
        <v>0</v>
      </c>
      <c r="J42" s="90">
        <v>0</v>
      </c>
      <c r="K42" s="90"/>
      <c r="L42" s="15"/>
      <c r="M42" s="15"/>
      <c r="N42" s="15"/>
      <c r="O42" s="15">
        <f t="shared" si="1"/>
        <v>0</v>
      </c>
      <c r="P42" s="16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0" t="s">
        <v>82</v>
      </c>
      <c r="B43" s="10" t="s">
        <v>40</v>
      </c>
      <c r="C43" s="90"/>
      <c r="D43" s="90"/>
      <c r="E43" s="11">
        <v>0</v>
      </c>
      <c r="F43" s="11">
        <v>0</v>
      </c>
      <c r="G43" s="86"/>
      <c r="H43" s="90"/>
      <c r="I43" s="90">
        <v>0</v>
      </c>
      <c r="J43" s="90">
        <v>0</v>
      </c>
      <c r="K43" s="90"/>
      <c r="L43" s="15"/>
      <c r="M43" s="15"/>
      <c r="N43" s="15"/>
      <c r="O43" s="15">
        <f t="shared" si="1"/>
        <v>0</v>
      </c>
      <c r="P43" s="16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0" t="s">
        <v>83</v>
      </c>
      <c r="B44" s="10" t="s">
        <v>41</v>
      </c>
      <c r="C44" s="90"/>
      <c r="D44" s="90"/>
      <c r="E44" s="11">
        <v>0</v>
      </c>
      <c r="F44" s="11">
        <v>0</v>
      </c>
      <c r="G44" s="86"/>
      <c r="H44" s="90"/>
      <c r="I44" s="90">
        <v>0</v>
      </c>
      <c r="J44" s="90">
        <v>0</v>
      </c>
      <c r="K44" s="90"/>
      <c r="L44" s="15"/>
      <c r="M44" s="15"/>
      <c r="N44" s="15"/>
      <c r="O44" s="15">
        <f t="shared" si="1"/>
        <v>0</v>
      </c>
      <c r="P44" s="16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01" t="s">
        <v>84</v>
      </c>
      <c r="B45" s="12" t="s">
        <v>42</v>
      </c>
      <c r="C45" s="89">
        <f>C4+C40</f>
        <v>191</v>
      </c>
      <c r="D45" s="89">
        <f>D20</f>
        <v>4</v>
      </c>
      <c r="E45" s="27">
        <v>119</v>
      </c>
      <c r="F45" s="27">
        <v>1</v>
      </c>
      <c r="G45" s="84">
        <v>71</v>
      </c>
      <c r="H45" s="89">
        <v>3</v>
      </c>
      <c r="I45" s="68">
        <f>SUM(I4,I40)</f>
        <v>38</v>
      </c>
      <c r="J45" s="89">
        <f>J4+SUM(J39:J44)</f>
        <v>0</v>
      </c>
      <c r="K45" s="68">
        <f>K4+K40</f>
        <v>55</v>
      </c>
      <c r="L45" s="19"/>
      <c r="M45" s="19"/>
      <c r="N45" s="19"/>
      <c r="O45" s="19">
        <f t="shared" si="1"/>
        <v>474</v>
      </c>
      <c r="P45" s="20">
        <f t="shared" si="2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97</v>
      </c>
    </row>
    <row r="2" spans="1:46" s="7" customFormat="1" ht="15" customHeight="1" x14ac:dyDescent="0.25">
      <c r="A2" s="8"/>
      <c r="B2" s="9"/>
      <c r="C2" s="95" t="s">
        <v>85</v>
      </c>
      <c r="D2" s="96"/>
      <c r="E2" s="95" t="s">
        <v>86</v>
      </c>
      <c r="F2" s="96"/>
      <c r="G2" s="95" t="s">
        <v>92</v>
      </c>
      <c r="H2" s="96"/>
      <c r="I2" s="95" t="s">
        <v>88</v>
      </c>
      <c r="J2" s="96"/>
      <c r="K2" s="95" t="s">
        <v>89</v>
      </c>
      <c r="L2" s="96"/>
      <c r="M2" s="95" t="s">
        <v>90</v>
      </c>
      <c r="N2" s="102"/>
      <c r="O2" s="93" t="s">
        <v>91</v>
      </c>
      <c r="P2" s="94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97" t="s">
        <v>59</v>
      </c>
      <c r="B4" s="10" t="s">
        <v>1</v>
      </c>
      <c r="C4" s="29">
        <f t="shared" ref="C4" si="0">C5+C22</f>
        <v>222</v>
      </c>
      <c r="D4" s="29">
        <f>D5+D22</f>
        <v>4</v>
      </c>
      <c r="E4" s="61">
        <v>72</v>
      </c>
      <c r="F4" s="63">
        <v>0</v>
      </c>
      <c r="G4" s="89">
        <f t="shared" ref="G4:H4" si="1">G5+G22</f>
        <v>40</v>
      </c>
      <c r="H4" s="89">
        <f t="shared" si="1"/>
        <v>3</v>
      </c>
      <c r="I4" s="32">
        <f>SUM(I5,I22,I29)</f>
        <v>24</v>
      </c>
      <c r="J4" s="36">
        <v>0</v>
      </c>
      <c r="K4" s="89">
        <f>K5+K22</f>
        <v>57</v>
      </c>
      <c r="L4" s="15"/>
      <c r="M4" s="15"/>
      <c r="N4" s="15"/>
      <c r="O4" s="15">
        <f>C4+E4+G4+I4+K4+M4</f>
        <v>415</v>
      </c>
      <c r="P4" s="16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97" t="s">
        <v>60</v>
      </c>
      <c r="B5" s="10" t="s">
        <v>2</v>
      </c>
      <c r="C5" s="29">
        <f>C6+C12+C18</f>
        <v>200</v>
      </c>
      <c r="D5" s="29">
        <f>D6+D12+D18</f>
        <v>4</v>
      </c>
      <c r="E5" s="61">
        <v>72</v>
      </c>
      <c r="F5" s="63">
        <v>0</v>
      </c>
      <c r="G5" s="89">
        <f t="shared" ref="G5:H5" si="2">SUM(G6,G18,G12)</f>
        <v>35</v>
      </c>
      <c r="H5" s="89">
        <f t="shared" si="2"/>
        <v>0</v>
      </c>
      <c r="I5" s="32">
        <f>SUM(I12,I6)</f>
        <v>23</v>
      </c>
      <c r="J5" s="36">
        <v>0</v>
      </c>
      <c r="K5" s="89">
        <f>K6+K12</f>
        <v>48</v>
      </c>
      <c r="L5" s="15"/>
      <c r="M5" s="15"/>
      <c r="N5" s="15"/>
      <c r="O5" s="15">
        <f t="shared" ref="O5:O45" si="3">C5+E5+G5+I5+K5+M5</f>
        <v>378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98" t="s">
        <v>61</v>
      </c>
      <c r="B6" s="13" t="s">
        <v>3</v>
      </c>
      <c r="C6" s="29">
        <f t="shared" ref="C6:D6" si="5">SUM(C7:C11)</f>
        <v>184</v>
      </c>
      <c r="D6" s="29">
        <f t="shared" si="5"/>
        <v>0</v>
      </c>
      <c r="E6" s="61">
        <v>51</v>
      </c>
      <c r="F6" s="63">
        <v>0</v>
      </c>
      <c r="G6" s="89">
        <f t="shared" ref="G6:H6" si="6">SUM(G7:G11)</f>
        <v>31</v>
      </c>
      <c r="H6" s="89">
        <f t="shared" si="6"/>
        <v>0</v>
      </c>
      <c r="I6" s="32">
        <f>SUM(I7:I11)</f>
        <v>23</v>
      </c>
      <c r="J6" s="36">
        <v>0</v>
      </c>
      <c r="K6" s="90">
        <f>SUM(K7:K11)</f>
        <v>47</v>
      </c>
      <c r="L6" s="17"/>
      <c r="M6" s="17"/>
      <c r="N6" s="17"/>
      <c r="O6" s="15">
        <f t="shared" si="3"/>
        <v>336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98" t="s">
        <v>62</v>
      </c>
      <c r="B7" s="13" t="s">
        <v>4</v>
      </c>
      <c r="C7" s="69">
        <v>155</v>
      </c>
      <c r="D7" s="69"/>
      <c r="E7" s="62">
        <v>30</v>
      </c>
      <c r="F7" s="64">
        <v>0</v>
      </c>
      <c r="G7" s="90">
        <v>31</v>
      </c>
      <c r="H7" s="90"/>
      <c r="I7" s="90">
        <v>12</v>
      </c>
      <c r="J7" s="37">
        <v>0</v>
      </c>
      <c r="K7" s="90">
        <v>47</v>
      </c>
      <c r="L7" s="17"/>
      <c r="M7" s="17"/>
      <c r="N7" s="17"/>
      <c r="O7" s="15">
        <f t="shared" si="3"/>
        <v>275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98" t="s">
        <v>63</v>
      </c>
      <c r="B8" s="13" t="s">
        <v>5</v>
      </c>
      <c r="C8" s="69"/>
      <c r="D8" s="69"/>
      <c r="E8" s="62">
        <v>0</v>
      </c>
      <c r="F8" s="64">
        <v>0</v>
      </c>
      <c r="G8" s="91"/>
      <c r="H8" s="90"/>
      <c r="I8" s="90">
        <v>0</v>
      </c>
      <c r="J8" s="37">
        <v>0</v>
      </c>
      <c r="K8" s="90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98" t="s">
        <v>64</v>
      </c>
      <c r="B9" s="13" t="s">
        <v>6</v>
      </c>
      <c r="C9" s="69">
        <v>25</v>
      </c>
      <c r="D9" s="69"/>
      <c r="E9" s="62">
        <v>4</v>
      </c>
      <c r="F9" s="64">
        <v>0</v>
      </c>
      <c r="G9" s="90"/>
      <c r="H9" s="90"/>
      <c r="I9" s="90">
        <v>5</v>
      </c>
      <c r="J9" s="37">
        <v>0</v>
      </c>
      <c r="K9" s="90"/>
      <c r="L9" s="17"/>
      <c r="M9" s="17"/>
      <c r="N9" s="17"/>
      <c r="O9" s="15">
        <f t="shared" si="3"/>
        <v>34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98" t="s">
        <v>65</v>
      </c>
      <c r="B10" s="13" t="s">
        <v>7</v>
      </c>
      <c r="C10" s="69"/>
      <c r="D10" s="69"/>
      <c r="E10" s="62">
        <v>17</v>
      </c>
      <c r="F10" s="64">
        <v>0</v>
      </c>
      <c r="G10" s="91"/>
      <c r="H10" s="90"/>
      <c r="I10" s="90">
        <v>6</v>
      </c>
      <c r="J10" s="37">
        <v>0</v>
      </c>
      <c r="K10" s="90"/>
      <c r="L10" s="17"/>
      <c r="M10" s="17"/>
      <c r="N10" s="17"/>
      <c r="O10" s="15">
        <f t="shared" si="3"/>
        <v>23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98" t="s">
        <v>66</v>
      </c>
      <c r="B11" s="13" t="s">
        <v>8</v>
      </c>
      <c r="C11" s="69">
        <v>4</v>
      </c>
      <c r="D11" s="69"/>
      <c r="E11" s="62">
        <v>0</v>
      </c>
      <c r="F11" s="64">
        <v>0</v>
      </c>
      <c r="G11" s="91"/>
      <c r="H11" s="90"/>
      <c r="I11" s="90">
        <v>0</v>
      </c>
      <c r="J11" s="37">
        <v>0</v>
      </c>
      <c r="K11" s="90"/>
      <c r="L11" s="17"/>
      <c r="M11" s="17"/>
      <c r="N11" s="17"/>
      <c r="O11" s="15">
        <f t="shared" si="3"/>
        <v>4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98" t="s">
        <v>67</v>
      </c>
      <c r="B12" s="13" t="s">
        <v>9</v>
      </c>
      <c r="C12" s="68">
        <f t="shared" ref="C12:D12" si="7">SUM(C13:C17)</f>
        <v>16</v>
      </c>
      <c r="D12" s="68">
        <f t="shared" si="7"/>
        <v>0</v>
      </c>
      <c r="E12" s="61">
        <v>21</v>
      </c>
      <c r="F12" s="63">
        <v>0</v>
      </c>
      <c r="G12" s="92">
        <f t="shared" ref="G12:H12" si="8">SUM(G13:G17)</f>
        <v>4</v>
      </c>
      <c r="H12" s="92">
        <f t="shared" si="8"/>
        <v>0</v>
      </c>
      <c r="I12" s="34">
        <f>SUM(I13:I16)</f>
        <v>0</v>
      </c>
      <c r="J12" s="36">
        <f>SUM(J13:J15)</f>
        <v>0</v>
      </c>
      <c r="K12" s="89">
        <f>SUM(K13:K17)</f>
        <v>1</v>
      </c>
      <c r="L12" s="17"/>
      <c r="M12" s="17"/>
      <c r="N12" s="17"/>
      <c r="O12" s="15">
        <f t="shared" si="3"/>
        <v>42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98" t="s">
        <v>68</v>
      </c>
      <c r="B13" s="13" t="s">
        <v>10</v>
      </c>
      <c r="C13" s="69"/>
      <c r="D13" s="69"/>
      <c r="E13" s="62">
        <v>0</v>
      </c>
      <c r="F13" s="64">
        <v>0</v>
      </c>
      <c r="G13" s="91"/>
      <c r="H13" s="90"/>
      <c r="I13" s="90"/>
      <c r="J13" s="37">
        <v>0</v>
      </c>
      <c r="K13" s="90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98" t="s">
        <v>69</v>
      </c>
      <c r="B14" s="13" t="s">
        <v>11</v>
      </c>
      <c r="C14" s="69">
        <v>15</v>
      </c>
      <c r="D14" s="69"/>
      <c r="E14" s="62">
        <v>21</v>
      </c>
      <c r="F14" s="64">
        <v>0</v>
      </c>
      <c r="G14" s="90">
        <v>2</v>
      </c>
      <c r="H14" s="90"/>
      <c r="I14" s="90">
        <v>0</v>
      </c>
      <c r="J14" s="37">
        <v>0</v>
      </c>
      <c r="K14" s="90">
        <v>1</v>
      </c>
      <c r="L14" s="17"/>
      <c r="M14" s="17"/>
      <c r="N14" s="17"/>
      <c r="O14" s="15">
        <f t="shared" si="3"/>
        <v>39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98" t="s">
        <v>70</v>
      </c>
      <c r="B15" s="13" t="s">
        <v>12</v>
      </c>
      <c r="C15" s="69"/>
      <c r="D15" s="69"/>
      <c r="E15" s="62">
        <v>0</v>
      </c>
      <c r="F15" s="64">
        <v>0</v>
      </c>
      <c r="G15" s="91"/>
      <c r="H15" s="90"/>
      <c r="I15" s="90">
        <v>0</v>
      </c>
      <c r="J15" s="37">
        <v>0</v>
      </c>
      <c r="K15" s="90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98" t="s">
        <v>71</v>
      </c>
      <c r="B16" s="13" t="s">
        <v>13</v>
      </c>
      <c r="C16" s="69"/>
      <c r="D16" s="69"/>
      <c r="E16" s="62">
        <v>0</v>
      </c>
      <c r="F16" s="64">
        <v>0</v>
      </c>
      <c r="G16" s="91"/>
      <c r="H16" s="90"/>
      <c r="I16" s="90">
        <v>0</v>
      </c>
      <c r="J16" s="37">
        <v>0</v>
      </c>
      <c r="K16" s="90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98" t="s">
        <v>72</v>
      </c>
      <c r="B17" s="13" t="s">
        <v>14</v>
      </c>
      <c r="C17" s="69">
        <v>1</v>
      </c>
      <c r="D17" s="69"/>
      <c r="E17" s="62">
        <v>0</v>
      </c>
      <c r="F17" s="64">
        <v>0</v>
      </c>
      <c r="G17" s="90">
        <v>2</v>
      </c>
      <c r="H17" s="90"/>
      <c r="I17" s="90">
        <v>2</v>
      </c>
      <c r="J17" s="37">
        <v>0</v>
      </c>
      <c r="K17" s="90"/>
      <c r="L17" s="17"/>
      <c r="M17" s="17"/>
      <c r="N17" s="17"/>
      <c r="O17" s="15">
        <f t="shared" si="3"/>
        <v>5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98" t="s">
        <v>73</v>
      </c>
      <c r="B18" s="13" t="s">
        <v>15</v>
      </c>
      <c r="C18" s="68">
        <f t="shared" ref="C18:D18" si="9">SUM(C19:C21)</f>
        <v>0</v>
      </c>
      <c r="D18" s="68">
        <f t="shared" si="9"/>
        <v>4</v>
      </c>
      <c r="E18" s="61">
        <v>0</v>
      </c>
      <c r="F18" s="63">
        <v>0</v>
      </c>
      <c r="G18" s="89">
        <f t="shared" ref="G18:H18" si="10">SUM(G19:G21)</f>
        <v>0</v>
      </c>
      <c r="H18" s="89">
        <f t="shared" si="10"/>
        <v>0</v>
      </c>
      <c r="I18" s="68">
        <v>0</v>
      </c>
      <c r="J18" s="36">
        <f>SUM(J19:J21)</f>
        <v>0</v>
      </c>
      <c r="K18" s="89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98" t="s">
        <v>74</v>
      </c>
      <c r="B19" s="13" t="s">
        <v>16</v>
      </c>
      <c r="C19" s="69"/>
      <c r="D19" s="69"/>
      <c r="E19" s="62">
        <v>0</v>
      </c>
      <c r="F19" s="64">
        <v>0</v>
      </c>
      <c r="G19" s="91"/>
      <c r="H19" s="90"/>
      <c r="I19" s="90">
        <v>0</v>
      </c>
      <c r="J19" s="37">
        <f>0</f>
        <v>0</v>
      </c>
      <c r="K19" s="90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98" t="s">
        <v>75</v>
      </c>
      <c r="B20" s="13" t="s">
        <v>17</v>
      </c>
      <c r="C20" s="69"/>
      <c r="D20" s="90">
        <v>4</v>
      </c>
      <c r="E20" s="62">
        <v>0</v>
      </c>
      <c r="F20" s="64">
        <v>0</v>
      </c>
      <c r="G20" s="91"/>
      <c r="H20" s="90"/>
      <c r="I20" s="90">
        <v>0</v>
      </c>
      <c r="J20" s="37">
        <f>0</f>
        <v>0</v>
      </c>
      <c r="K20" s="90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99" t="s">
        <v>76</v>
      </c>
      <c r="B21" s="13" t="s">
        <v>18</v>
      </c>
      <c r="C21" s="69"/>
      <c r="D21" s="69"/>
      <c r="E21" s="62">
        <v>0</v>
      </c>
      <c r="F21" s="64">
        <v>0</v>
      </c>
      <c r="G21" s="91"/>
      <c r="H21" s="90"/>
      <c r="I21" s="90">
        <v>0</v>
      </c>
      <c r="J21" s="37">
        <f>0</f>
        <v>0</v>
      </c>
      <c r="K21" s="90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0" t="s">
        <v>60</v>
      </c>
      <c r="B22" s="10" t="s">
        <v>19</v>
      </c>
      <c r="C22" s="89">
        <f t="shared" ref="C22:D22" si="11">C23+C29+C35</f>
        <v>22</v>
      </c>
      <c r="D22" s="89">
        <f t="shared" si="11"/>
        <v>0</v>
      </c>
      <c r="E22" s="61">
        <v>0</v>
      </c>
      <c r="F22" s="63">
        <v>0</v>
      </c>
      <c r="G22" s="89">
        <f t="shared" ref="G22:H22" si="12">SUM(G23,G29,G35)</f>
        <v>5</v>
      </c>
      <c r="H22" s="89">
        <f t="shared" si="12"/>
        <v>3</v>
      </c>
      <c r="I22" s="68">
        <f>SUM(I23,I35)</f>
        <v>0</v>
      </c>
      <c r="J22" s="38">
        <f t="shared" ref="J22" si="13">J23+J35</f>
        <v>0</v>
      </c>
      <c r="K22" s="89">
        <f>K23+K29</f>
        <v>9</v>
      </c>
      <c r="L22" s="15"/>
      <c r="M22" s="15"/>
      <c r="N22" s="15"/>
      <c r="O22" s="15">
        <f t="shared" si="3"/>
        <v>36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98" t="s">
        <v>62</v>
      </c>
      <c r="B23" s="13" t="s">
        <v>20</v>
      </c>
      <c r="C23" s="68">
        <f>SUM(C24:C28)</f>
        <v>12</v>
      </c>
      <c r="D23" s="68">
        <f t="shared" ref="D23" si="14">SUM(D24:D28)</f>
        <v>0</v>
      </c>
      <c r="E23" s="61">
        <v>0</v>
      </c>
      <c r="F23" s="63">
        <v>0</v>
      </c>
      <c r="G23" s="89">
        <f t="shared" ref="G23:I23" si="15">SUM(G24:G28)</f>
        <v>5</v>
      </c>
      <c r="H23" s="89">
        <f t="shared" si="15"/>
        <v>0</v>
      </c>
      <c r="I23" s="68">
        <f t="shared" si="15"/>
        <v>0</v>
      </c>
      <c r="J23" s="36">
        <f t="shared" ref="J23" si="16">SUM(J24:J28)</f>
        <v>0</v>
      </c>
      <c r="K23" s="89">
        <f>K25</f>
        <v>9</v>
      </c>
      <c r="L23" s="17"/>
      <c r="M23" s="17"/>
      <c r="N23" s="17"/>
      <c r="O23" s="15">
        <f t="shared" si="3"/>
        <v>26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98" t="s">
        <v>63</v>
      </c>
      <c r="B24" s="13" t="s">
        <v>21</v>
      </c>
      <c r="C24" s="69"/>
      <c r="D24" s="90"/>
      <c r="E24" s="62">
        <v>0</v>
      </c>
      <c r="F24" s="64">
        <v>0</v>
      </c>
      <c r="G24" s="91"/>
      <c r="H24" s="90"/>
      <c r="I24" s="90">
        <v>0</v>
      </c>
      <c r="J24" s="37">
        <v>0</v>
      </c>
      <c r="K24" s="90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98" t="s">
        <v>64</v>
      </c>
      <c r="B25" s="13" t="s">
        <v>22</v>
      </c>
      <c r="C25" s="69">
        <v>12</v>
      </c>
      <c r="D25" s="90"/>
      <c r="E25" s="62">
        <v>0</v>
      </c>
      <c r="F25" s="64">
        <v>0</v>
      </c>
      <c r="G25" s="90">
        <v>5</v>
      </c>
      <c r="H25" s="90"/>
      <c r="I25" s="90">
        <v>0</v>
      </c>
      <c r="J25" s="37">
        <v>0</v>
      </c>
      <c r="K25" s="90">
        <v>9</v>
      </c>
      <c r="L25" s="17"/>
      <c r="M25" s="17"/>
      <c r="N25" s="17"/>
      <c r="O25" s="15">
        <f t="shared" si="3"/>
        <v>26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98" t="s">
        <v>65</v>
      </c>
      <c r="B26" s="13" t="s">
        <v>23</v>
      </c>
      <c r="C26" s="69"/>
      <c r="D26" s="90"/>
      <c r="E26" s="62">
        <v>0</v>
      </c>
      <c r="F26" s="64">
        <v>0</v>
      </c>
      <c r="G26" s="91"/>
      <c r="H26" s="90"/>
      <c r="I26" s="90">
        <v>0</v>
      </c>
      <c r="J26" s="37">
        <v>0</v>
      </c>
      <c r="K26" s="90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98" t="s">
        <v>66</v>
      </c>
      <c r="B27" s="13" t="s">
        <v>24</v>
      </c>
      <c r="C27" s="69"/>
      <c r="D27" s="90"/>
      <c r="E27" s="62">
        <v>0</v>
      </c>
      <c r="F27" s="64">
        <v>0</v>
      </c>
      <c r="G27" s="91"/>
      <c r="H27" s="90"/>
      <c r="I27" s="90">
        <v>0</v>
      </c>
      <c r="J27" s="37">
        <v>0</v>
      </c>
      <c r="K27" s="90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98" t="s">
        <v>67</v>
      </c>
      <c r="B28" s="13" t="s">
        <v>25</v>
      </c>
      <c r="C28" s="69"/>
      <c r="D28" s="90"/>
      <c r="E28" s="62">
        <v>0</v>
      </c>
      <c r="F28" s="64">
        <v>0</v>
      </c>
      <c r="G28" s="91"/>
      <c r="H28" s="90"/>
      <c r="I28" s="90">
        <v>0</v>
      </c>
      <c r="J28" s="37">
        <v>0</v>
      </c>
      <c r="K28" s="90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98" t="s">
        <v>68</v>
      </c>
      <c r="B29" s="13" t="s">
        <v>26</v>
      </c>
      <c r="C29" s="89">
        <f t="shared" ref="C29" si="17">SUM(C30:C34)</f>
        <v>10</v>
      </c>
      <c r="D29" s="89">
        <f>SUM(D30:D34)</f>
        <v>0</v>
      </c>
      <c r="E29" s="61">
        <v>0</v>
      </c>
      <c r="F29" s="63">
        <v>0</v>
      </c>
      <c r="G29" s="89">
        <f t="shared" ref="G29:H29" si="18">SUM(G30:G34)</f>
        <v>0</v>
      </c>
      <c r="H29" s="89">
        <f t="shared" si="18"/>
        <v>0</v>
      </c>
      <c r="I29" s="68">
        <f>SUM(I30:I34)</f>
        <v>1</v>
      </c>
      <c r="J29" s="36">
        <f>SUM(J30:J32)</f>
        <v>0</v>
      </c>
      <c r="K29" s="89">
        <v>0</v>
      </c>
      <c r="L29" s="17"/>
      <c r="M29" s="17"/>
      <c r="N29" s="17"/>
      <c r="O29" s="15">
        <f t="shared" si="3"/>
        <v>11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98" t="s">
        <v>69</v>
      </c>
      <c r="B30" s="13" t="s">
        <v>27</v>
      </c>
      <c r="C30" s="69"/>
      <c r="D30" s="69"/>
      <c r="E30" s="62">
        <v>0</v>
      </c>
      <c r="F30" s="64">
        <v>0</v>
      </c>
      <c r="G30" s="91"/>
      <c r="H30" s="90"/>
      <c r="I30" s="90">
        <v>0</v>
      </c>
      <c r="J30" s="37">
        <v>0</v>
      </c>
      <c r="K30" s="90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98" t="s">
        <v>70</v>
      </c>
      <c r="B31" s="13" t="s">
        <v>28</v>
      </c>
      <c r="C31" s="69">
        <v>9</v>
      </c>
      <c r="D31" s="69"/>
      <c r="E31" s="62">
        <v>0</v>
      </c>
      <c r="F31" s="64">
        <v>0</v>
      </c>
      <c r="G31" s="91"/>
      <c r="H31" s="90"/>
      <c r="I31" s="90">
        <v>1</v>
      </c>
      <c r="J31" s="37">
        <v>0</v>
      </c>
      <c r="K31" s="90"/>
      <c r="L31" s="17"/>
      <c r="M31" s="17"/>
      <c r="N31" s="17"/>
      <c r="O31" s="15">
        <f t="shared" si="3"/>
        <v>10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98" t="s">
        <v>71</v>
      </c>
      <c r="B32" s="13" t="s">
        <v>29</v>
      </c>
      <c r="C32" s="69"/>
      <c r="D32" s="69"/>
      <c r="E32" s="62">
        <v>0</v>
      </c>
      <c r="F32" s="64">
        <v>0</v>
      </c>
      <c r="G32" s="91"/>
      <c r="H32" s="90"/>
      <c r="I32" s="90">
        <v>0</v>
      </c>
      <c r="J32" s="37">
        <v>0</v>
      </c>
      <c r="K32" s="90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98" t="s">
        <v>72</v>
      </c>
      <c r="B33" s="13" t="s">
        <v>30</v>
      </c>
      <c r="C33" s="69"/>
      <c r="D33" s="69"/>
      <c r="E33" s="62">
        <v>0</v>
      </c>
      <c r="F33" s="64">
        <v>0</v>
      </c>
      <c r="G33" s="91"/>
      <c r="H33" s="90"/>
      <c r="I33" s="90">
        <v>0</v>
      </c>
      <c r="J33" s="37">
        <v>0</v>
      </c>
      <c r="K33" s="90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98" t="s">
        <v>73</v>
      </c>
      <c r="B34" s="13" t="s">
        <v>31</v>
      </c>
      <c r="C34" s="69">
        <v>1</v>
      </c>
      <c r="D34" s="69"/>
      <c r="E34" s="62">
        <v>0</v>
      </c>
      <c r="F34" s="64">
        <v>0</v>
      </c>
      <c r="G34" s="91"/>
      <c r="H34" s="90"/>
      <c r="I34" s="90">
        <v>0</v>
      </c>
      <c r="J34" s="37">
        <v>0</v>
      </c>
      <c r="K34" s="90">
        <v>0</v>
      </c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98" t="s">
        <v>74</v>
      </c>
      <c r="B35" s="13" t="s">
        <v>32</v>
      </c>
      <c r="C35" s="89">
        <f t="shared" ref="C35:D35" si="19">SUM(C36:C38)</f>
        <v>0</v>
      </c>
      <c r="D35" s="89">
        <f t="shared" si="19"/>
        <v>0</v>
      </c>
      <c r="E35" s="61">
        <v>0</v>
      </c>
      <c r="F35" s="63">
        <v>0</v>
      </c>
      <c r="G35" s="89">
        <f t="shared" ref="G35:H35" si="20">SUM(G36:G38)</f>
        <v>0</v>
      </c>
      <c r="H35" s="89">
        <f t="shared" si="20"/>
        <v>3</v>
      </c>
      <c r="I35" s="68">
        <v>0</v>
      </c>
      <c r="J35" s="36">
        <f>SUM(J36:J38)</f>
        <v>0</v>
      </c>
      <c r="K35" s="89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99" t="s">
        <v>77</v>
      </c>
      <c r="B36" s="13" t="s">
        <v>33</v>
      </c>
      <c r="C36" s="90"/>
      <c r="D36" s="90"/>
      <c r="E36" s="62">
        <v>0</v>
      </c>
      <c r="F36" s="64">
        <v>0</v>
      </c>
      <c r="G36" s="91"/>
      <c r="H36" s="90">
        <v>3</v>
      </c>
      <c r="I36" s="90">
        <v>0</v>
      </c>
      <c r="J36" s="37">
        <v>0</v>
      </c>
      <c r="K36" s="90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98" t="s">
        <v>75</v>
      </c>
      <c r="B37" s="13" t="s">
        <v>34</v>
      </c>
      <c r="C37" s="90"/>
      <c r="D37" s="90"/>
      <c r="E37" s="62">
        <v>0</v>
      </c>
      <c r="F37" s="64">
        <v>0</v>
      </c>
      <c r="G37" s="91"/>
      <c r="H37" s="90"/>
      <c r="I37" s="90">
        <v>0</v>
      </c>
      <c r="J37" s="37">
        <v>0</v>
      </c>
      <c r="K37" s="90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99" t="s">
        <v>76</v>
      </c>
      <c r="B38" s="13" t="s">
        <v>35</v>
      </c>
      <c r="C38" s="90"/>
      <c r="D38" s="90"/>
      <c r="E38" s="62">
        <v>0</v>
      </c>
      <c r="F38" s="64">
        <v>0</v>
      </c>
      <c r="G38" s="91"/>
      <c r="H38" s="90"/>
      <c r="I38" s="90">
        <v>0</v>
      </c>
      <c r="J38" s="37">
        <v>0</v>
      </c>
      <c r="K38" s="90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97" t="s">
        <v>78</v>
      </c>
      <c r="B39" s="10" t="s">
        <v>36</v>
      </c>
      <c r="C39" s="90"/>
      <c r="D39" s="90"/>
      <c r="E39" s="62">
        <v>0</v>
      </c>
      <c r="F39" s="64">
        <v>0</v>
      </c>
      <c r="G39" s="91"/>
      <c r="H39" s="90"/>
      <c r="I39" s="90">
        <v>0</v>
      </c>
      <c r="J39" s="37">
        <v>0</v>
      </c>
      <c r="K39" s="90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0" t="s">
        <v>79</v>
      </c>
      <c r="B40" s="10" t="s">
        <v>37</v>
      </c>
      <c r="C40" s="69">
        <v>11</v>
      </c>
      <c r="D40" s="69"/>
      <c r="E40" s="61">
        <v>1</v>
      </c>
      <c r="F40" s="63">
        <v>0</v>
      </c>
      <c r="G40" s="90">
        <v>32</v>
      </c>
      <c r="H40" s="90"/>
      <c r="I40" s="90">
        <v>8</v>
      </c>
      <c r="J40" s="37">
        <v>0</v>
      </c>
      <c r="K40" s="90"/>
      <c r="L40" s="15"/>
      <c r="M40" s="15"/>
      <c r="N40" s="15"/>
      <c r="O40" s="15">
        <f t="shared" si="3"/>
        <v>52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0" t="s">
        <v>80</v>
      </c>
      <c r="B41" s="10" t="s">
        <v>38</v>
      </c>
      <c r="C41" s="90"/>
      <c r="D41" s="90"/>
      <c r="E41" s="62">
        <v>0</v>
      </c>
      <c r="F41" s="64">
        <v>0</v>
      </c>
      <c r="G41" s="91"/>
      <c r="H41" s="90"/>
      <c r="I41" s="90">
        <v>0</v>
      </c>
      <c r="J41" s="37">
        <v>0</v>
      </c>
      <c r="K41" s="90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0" t="s">
        <v>81</v>
      </c>
      <c r="B42" s="10" t="s">
        <v>39</v>
      </c>
      <c r="C42" s="90"/>
      <c r="D42" s="90"/>
      <c r="E42" s="62">
        <v>0</v>
      </c>
      <c r="F42" s="64">
        <v>0</v>
      </c>
      <c r="G42" s="91"/>
      <c r="H42" s="90"/>
      <c r="I42" s="90">
        <v>0</v>
      </c>
      <c r="J42" s="37">
        <v>0</v>
      </c>
      <c r="K42" s="90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0" t="s">
        <v>82</v>
      </c>
      <c r="B43" s="10" t="s">
        <v>40</v>
      </c>
      <c r="C43" s="90"/>
      <c r="D43" s="90"/>
      <c r="E43" s="62">
        <v>0</v>
      </c>
      <c r="F43" s="64">
        <v>0</v>
      </c>
      <c r="G43" s="91"/>
      <c r="H43" s="90"/>
      <c r="I43" s="90">
        <v>0</v>
      </c>
      <c r="J43" s="37">
        <v>0</v>
      </c>
      <c r="K43" s="90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0" t="s">
        <v>83</v>
      </c>
      <c r="B44" s="10" t="s">
        <v>41</v>
      </c>
      <c r="C44" s="90"/>
      <c r="D44" s="90"/>
      <c r="E44" s="62">
        <v>0</v>
      </c>
      <c r="F44" s="64">
        <v>0</v>
      </c>
      <c r="G44" s="91"/>
      <c r="H44" s="90"/>
      <c r="I44" s="90">
        <v>0</v>
      </c>
      <c r="J44" s="37">
        <v>0</v>
      </c>
      <c r="K44" s="90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01" t="s">
        <v>84</v>
      </c>
      <c r="B45" s="12" t="s">
        <v>42</v>
      </c>
      <c r="C45" s="29">
        <f>C6+C12+C23+C29+C35+C40</f>
        <v>233</v>
      </c>
      <c r="D45" s="29">
        <f>D20</f>
        <v>4</v>
      </c>
      <c r="E45" s="61">
        <v>73</v>
      </c>
      <c r="F45" s="63">
        <v>0</v>
      </c>
      <c r="G45" s="89">
        <f t="shared" ref="G45:H45" si="21">SUM(G4,G39:G44)</f>
        <v>72</v>
      </c>
      <c r="H45" s="89">
        <f t="shared" si="21"/>
        <v>3</v>
      </c>
      <c r="I45" s="35">
        <f>SUM(I4,I40)</f>
        <v>32</v>
      </c>
      <c r="J45" s="39">
        <f t="shared" ref="J45" si="22">J4+SUM(J39:J44)</f>
        <v>0</v>
      </c>
      <c r="K45" s="89">
        <f>K4+K40</f>
        <v>57</v>
      </c>
      <c r="L45" s="19"/>
      <c r="M45" s="19"/>
      <c r="N45" s="19"/>
      <c r="O45" s="19">
        <f t="shared" si="3"/>
        <v>467</v>
      </c>
      <c r="P45" s="20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2024-04-15T07:29:41Z</dcterms:modified>
</cp:coreProperties>
</file>