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3C6A175F-8102-4AD4-AC6D-2B03F8AC1C9B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0">'Табела 12'!$A$1:$V$6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C42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V6" i="10" s="1"/>
  <c r="N6" i="10"/>
  <c r="V5" i="10"/>
  <c r="U5" i="10"/>
  <c r="N5" i="10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G56" i="9" s="1"/>
  <c r="F36" i="9"/>
  <c r="F56" i="9" s="1"/>
  <c r="E36" i="9"/>
  <c r="E56" i="9" s="1"/>
  <c r="D36" i="9"/>
  <c r="L36" i="9" s="1"/>
  <c r="C36" i="9"/>
  <c r="C56" i="9" s="1"/>
  <c r="B36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I27" i="9" s="1"/>
  <c r="H7" i="9"/>
  <c r="H27" i="9" s="1"/>
  <c r="G7" i="9"/>
  <c r="G27" i="9" s="1"/>
  <c r="F7" i="9"/>
  <c r="F27" i="9" s="1"/>
  <c r="E7" i="9"/>
  <c r="E27" i="9" s="1"/>
  <c r="D7" i="9"/>
  <c r="C7" i="9"/>
  <c r="C27" i="9" s="1"/>
  <c r="L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D26" i="7"/>
  <c r="H25" i="7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H26" i="7" s="1"/>
  <c r="G18" i="7"/>
  <c r="G26" i="7" s="1"/>
  <c r="F18" i="7"/>
  <c r="F26" i="7" s="1"/>
  <c r="E18" i="7"/>
  <c r="E26" i="7" s="1"/>
  <c r="D18" i="7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V41" i="6"/>
  <c r="O41" i="6"/>
  <c r="W41" i="6" s="1"/>
  <c r="W40" i="6"/>
  <c r="V40" i="6"/>
  <c r="O40" i="6"/>
  <c r="V39" i="6"/>
  <c r="O39" i="6"/>
  <c r="W39" i="6" s="1"/>
  <c r="V38" i="6"/>
  <c r="O38" i="6"/>
  <c r="W38" i="6" s="1"/>
  <c r="V37" i="6"/>
  <c r="O37" i="6"/>
  <c r="W37" i="6" s="1"/>
  <c r="V36" i="6"/>
  <c r="O36" i="6"/>
  <c r="W36" i="6" s="1"/>
  <c r="V35" i="6"/>
  <c r="W35" i="6" s="1"/>
  <c r="O35" i="6"/>
  <c r="V34" i="6"/>
  <c r="O34" i="6"/>
  <c r="W34" i="6" s="1"/>
  <c r="V33" i="6"/>
  <c r="O33" i="6"/>
  <c r="W33" i="6" s="1"/>
  <c r="W32" i="6"/>
  <c r="V32" i="6"/>
  <c r="O32" i="6"/>
  <c r="V31" i="6"/>
  <c r="O31" i="6"/>
  <c r="W31" i="6" s="1"/>
  <c r="V30" i="6"/>
  <c r="V42" i="6" s="1"/>
  <c r="O30" i="6"/>
  <c r="W30" i="6" s="1"/>
  <c r="V29" i="6"/>
  <c r="O29" i="6"/>
  <c r="W29" i="6" s="1"/>
  <c r="V28" i="6"/>
  <c r="O28" i="6"/>
  <c r="W28" i="6" s="1"/>
  <c r="V27" i="6"/>
  <c r="W27" i="6" s="1"/>
  <c r="O27" i="6"/>
  <c r="V26" i="6"/>
  <c r="O26" i="6"/>
  <c r="W26" i="6" s="1"/>
  <c r="V25" i="6"/>
  <c r="O25" i="6"/>
  <c r="W25" i="6" s="1"/>
  <c r="W24" i="6"/>
  <c r="V24" i="6"/>
  <c r="O24" i="6"/>
  <c r="V23" i="6"/>
  <c r="O23" i="6"/>
  <c r="W23" i="6" s="1"/>
  <c r="V22" i="6"/>
  <c r="O22" i="6"/>
  <c r="W22" i="6" s="1"/>
  <c r="V21" i="6"/>
  <c r="O21" i="6"/>
  <c r="W21" i="6" s="1"/>
  <c r="V20" i="6"/>
  <c r="O20" i="6"/>
  <c r="W20" i="6" s="1"/>
  <c r="V19" i="6"/>
  <c r="W19" i="6" s="1"/>
  <c r="O19" i="6"/>
  <c r="V18" i="6"/>
  <c r="O18" i="6"/>
  <c r="W18" i="6" s="1"/>
  <c r="V17" i="6"/>
  <c r="O17" i="6"/>
  <c r="W17" i="6" s="1"/>
  <c r="W16" i="6"/>
  <c r="V16" i="6"/>
  <c r="O16" i="6"/>
  <c r="V15" i="6"/>
  <c r="O15" i="6"/>
  <c r="W15" i="6" s="1"/>
  <c r="V14" i="6"/>
  <c r="O14" i="6"/>
  <c r="W14" i="6" s="1"/>
  <c r="V13" i="6"/>
  <c r="O13" i="6"/>
  <c r="W13" i="6" s="1"/>
  <c r="V12" i="6"/>
  <c r="O12" i="6"/>
  <c r="W12" i="6" s="1"/>
  <c r="V11" i="6"/>
  <c r="W11" i="6" s="1"/>
  <c r="O11" i="6"/>
  <c r="V10" i="6"/>
  <c r="O10" i="6"/>
  <c r="W10" i="6" s="1"/>
  <c r="V9" i="6"/>
  <c r="O9" i="6"/>
  <c r="W9" i="6" s="1"/>
  <c r="W8" i="6"/>
  <c r="V8" i="6"/>
  <c r="O8" i="6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V41" i="5" s="1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V40" i="5"/>
  <c r="O40" i="5"/>
  <c r="W40" i="5" s="1"/>
  <c r="V39" i="5"/>
  <c r="O39" i="5"/>
  <c r="W39" i="5" s="1"/>
  <c r="V38" i="5"/>
  <c r="O38" i="5"/>
  <c r="W38" i="5" s="1"/>
  <c r="W37" i="5"/>
  <c r="V37" i="5"/>
  <c r="O37" i="5"/>
  <c r="V36" i="5"/>
  <c r="W36" i="5" s="1"/>
  <c r="O36" i="5"/>
  <c r="V35" i="5"/>
  <c r="O35" i="5"/>
  <c r="W35" i="5" s="1"/>
  <c r="V34" i="5"/>
  <c r="O34" i="5"/>
  <c r="W34" i="5" s="1"/>
  <c r="V33" i="5"/>
  <c r="O33" i="5"/>
  <c r="W33" i="5" s="1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W27" i="5"/>
  <c r="V27" i="5"/>
  <c r="O27" i="5"/>
  <c r="V26" i="5"/>
  <c r="W26" i="5" s="1"/>
  <c r="O26" i="5"/>
  <c r="V25" i="5"/>
  <c r="O25" i="5"/>
  <c r="W25" i="5" s="1"/>
  <c r="W24" i="5"/>
  <c r="V24" i="5"/>
  <c r="O24" i="5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W19" i="5"/>
  <c r="V19" i="5"/>
  <c r="O19" i="5"/>
  <c r="V18" i="5"/>
  <c r="W18" i="5" s="1"/>
  <c r="O18" i="5"/>
  <c r="V17" i="5"/>
  <c r="O17" i="5"/>
  <c r="W17" i="5" s="1"/>
  <c r="W16" i="5"/>
  <c r="V16" i="5"/>
  <c r="O16" i="5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W11" i="5"/>
  <c r="V11" i="5"/>
  <c r="O11" i="5"/>
  <c r="V10" i="5"/>
  <c r="W10" i="5" s="1"/>
  <c r="O10" i="5"/>
  <c r="V9" i="5"/>
  <c r="O9" i="5"/>
  <c r="W9" i="5" s="1"/>
  <c r="W8" i="5"/>
  <c r="V8" i="5"/>
  <c r="O8" i="5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W41" i="4" s="1"/>
  <c r="V40" i="4"/>
  <c r="O40" i="4"/>
  <c r="W40" i="4" s="1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W35" i="4"/>
  <c r="V35" i="4"/>
  <c r="O35" i="4"/>
  <c r="W34" i="4"/>
  <c r="V34" i="4"/>
  <c r="O34" i="4"/>
  <c r="V33" i="4"/>
  <c r="O33" i="4"/>
  <c r="W33" i="4" s="1"/>
  <c r="V32" i="4"/>
  <c r="O32" i="4"/>
  <c r="W32" i="4" s="1"/>
  <c r="W31" i="4"/>
  <c r="V31" i="4"/>
  <c r="O31" i="4"/>
  <c r="V30" i="4"/>
  <c r="V42" i="4" s="1"/>
  <c r="O30" i="4"/>
  <c r="W30" i="4" s="1"/>
  <c r="V29" i="4"/>
  <c r="O29" i="4"/>
  <c r="W29" i="4" s="1"/>
  <c r="V28" i="4"/>
  <c r="O28" i="4"/>
  <c r="W28" i="4" s="1"/>
  <c r="W27" i="4"/>
  <c r="V27" i="4"/>
  <c r="O27" i="4"/>
  <c r="W26" i="4"/>
  <c r="V26" i="4"/>
  <c r="O26" i="4"/>
  <c r="V25" i="4"/>
  <c r="O25" i="4"/>
  <c r="W25" i="4" s="1"/>
  <c r="V24" i="4"/>
  <c r="O24" i="4"/>
  <c r="W24" i="4" s="1"/>
  <c r="W23" i="4"/>
  <c r="V23" i="4"/>
  <c r="O23" i="4"/>
  <c r="V22" i="4"/>
  <c r="O22" i="4"/>
  <c r="W22" i="4" s="1"/>
  <c r="V21" i="4"/>
  <c r="O21" i="4"/>
  <c r="W21" i="4" s="1"/>
  <c r="V20" i="4"/>
  <c r="O20" i="4"/>
  <c r="W20" i="4" s="1"/>
  <c r="V19" i="4"/>
  <c r="O19" i="4"/>
  <c r="W19" i="4" s="1"/>
  <c r="W18" i="4"/>
  <c r="V18" i="4"/>
  <c r="O18" i="4"/>
  <c r="V17" i="4"/>
  <c r="O17" i="4"/>
  <c r="W17" i="4" s="1"/>
  <c r="V16" i="4"/>
  <c r="O16" i="4"/>
  <c r="W16" i="4" s="1"/>
  <c r="W15" i="4"/>
  <c r="V15" i="4"/>
  <c r="O15" i="4"/>
  <c r="V14" i="4"/>
  <c r="O14" i="4"/>
  <c r="W14" i="4" s="1"/>
  <c r="V13" i="4"/>
  <c r="O13" i="4"/>
  <c r="W13" i="4" s="1"/>
  <c r="V12" i="4"/>
  <c r="O12" i="4"/>
  <c r="W12" i="4" s="1"/>
  <c r="V11" i="4"/>
  <c r="O11" i="4"/>
  <c r="W11" i="4" s="1"/>
  <c r="W10" i="4"/>
  <c r="V10" i="4"/>
  <c r="O10" i="4"/>
  <c r="V9" i="4"/>
  <c r="O9" i="4"/>
  <c r="W9" i="4" s="1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B20" i="2"/>
  <c r="F19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O41" i="1" s="1"/>
  <c r="W41" i="1" s="1"/>
  <c r="F41" i="1"/>
  <c r="E41" i="1"/>
  <c r="D41" i="1"/>
  <c r="C41" i="1"/>
  <c r="V40" i="1"/>
  <c r="O40" i="1"/>
  <c r="W40" i="1" s="1"/>
  <c r="W39" i="1"/>
  <c r="V39" i="1"/>
  <c r="O39" i="1"/>
  <c r="V38" i="1"/>
  <c r="O38" i="1"/>
  <c r="W38" i="1" s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W31" i="1"/>
  <c r="V31" i="1"/>
  <c r="O31" i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W29" i="1"/>
  <c r="V29" i="1"/>
  <c r="O29" i="1"/>
  <c r="V28" i="1"/>
  <c r="O28" i="1"/>
  <c r="W28" i="1" s="1"/>
  <c r="V27" i="1"/>
  <c r="O27" i="1"/>
  <c r="W27" i="1" s="1"/>
  <c r="W26" i="1"/>
  <c r="V26" i="1"/>
  <c r="O26" i="1"/>
  <c r="V25" i="1"/>
  <c r="O25" i="1"/>
  <c r="W25" i="1" s="1"/>
  <c r="V24" i="1"/>
  <c r="W24" i="1" s="1"/>
  <c r="O24" i="1"/>
  <c r="V23" i="1"/>
  <c r="O23" i="1"/>
  <c r="W23" i="1" s="1"/>
  <c r="V22" i="1"/>
  <c r="O22" i="1"/>
  <c r="W22" i="1" s="1"/>
  <c r="W21" i="1"/>
  <c r="V21" i="1"/>
  <c r="O21" i="1"/>
  <c r="V20" i="1"/>
  <c r="O20" i="1"/>
  <c r="W20" i="1" s="1"/>
  <c r="V19" i="1"/>
  <c r="O19" i="1"/>
  <c r="W19" i="1" s="1"/>
  <c r="W18" i="1"/>
  <c r="V18" i="1"/>
  <c r="O18" i="1"/>
  <c r="V17" i="1"/>
  <c r="O17" i="1"/>
  <c r="W17" i="1" s="1"/>
  <c r="V16" i="1"/>
  <c r="W16" i="1" s="1"/>
  <c r="O16" i="1"/>
  <c r="V15" i="1"/>
  <c r="O15" i="1"/>
  <c r="W15" i="1" s="1"/>
  <c r="V14" i="1"/>
  <c r="O14" i="1"/>
  <c r="W14" i="1" s="1"/>
  <c r="W13" i="1"/>
  <c r="V13" i="1"/>
  <c r="O13" i="1"/>
  <c r="V12" i="1"/>
  <c r="O12" i="1"/>
  <c r="W12" i="1" s="1"/>
  <c r="V11" i="1"/>
  <c r="O11" i="1"/>
  <c r="W11" i="1" s="1"/>
  <c r="W10" i="1"/>
  <c r="V10" i="1"/>
  <c r="O10" i="1"/>
  <c r="V9" i="1"/>
  <c r="O9" i="1"/>
  <c r="W9" i="1" s="1"/>
  <c r="V8" i="1"/>
  <c r="W8" i="1" s="1"/>
  <c r="O8" i="1"/>
  <c r="V7" i="1"/>
  <c r="O7" i="1"/>
  <c r="W7" i="1" s="1"/>
  <c r="W6" i="1"/>
  <c r="V6" i="1"/>
  <c r="W42" i="6" l="1"/>
  <c r="O42" i="5"/>
  <c r="W30" i="5"/>
  <c r="W41" i="5"/>
  <c r="W42" i="4"/>
  <c r="O30" i="1"/>
  <c r="D56" i="9"/>
  <c r="L56" i="9" s="1"/>
  <c r="P42" i="1"/>
  <c r="B20" i="7"/>
  <c r="B21" i="7" s="1"/>
  <c r="B22" i="7" s="1"/>
  <c r="B23" i="7" s="1"/>
  <c r="L7" i="9"/>
  <c r="C42" i="5"/>
  <c r="C26" i="7"/>
  <c r="I26" i="7" s="1"/>
  <c r="O42" i="6"/>
  <c r="O42" i="4"/>
  <c r="V30" i="5"/>
  <c r="V42" i="5" s="1"/>
  <c r="W42" i="5" l="1"/>
  <c r="O42" i="1"/>
  <c r="W30" i="1"/>
  <c r="W42" i="1" l="1"/>
</calcChain>
</file>

<file path=xl/sharedStrings.xml><?xml version="1.0" encoding="utf-8"?>
<sst xmlns="http://schemas.openxmlformats.org/spreadsheetml/2006/main" count="627" uniqueCount="152">
  <si>
    <t>Табела: Бруто полисирана премија за периодот ('000мкд) / 2024Q1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</si>
  <si>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</si>
  <si>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</si>
  <si>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</si>
  <si>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</si>
  <si>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</si>
  <si>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</si>
  <si>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</si>
  <si>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</si>
  <si>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</si>
  <si>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</si>
  <si>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</si>
  <si>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</si>
  <si>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</si>
  <si>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</si>
  <si>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</si>
  <si>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</si>
  <si>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</si>
  <si>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</si>
  <si>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</si>
  <si>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</si>
  <si>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</si>
  <si>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</si>
  <si>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</si>
  <si>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</si>
  <si>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</si>
  <si>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</si>
  <si>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</si>
  <si>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</si>
  <si>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</si>
  <si>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</si>
  <si>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</si>
  <si>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</si>
  <si>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</si>
  <si>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</si>
  <si>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</si>
  <si>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</si>
  <si>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</si>
  <si>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</si>
  <si>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</si>
  <si>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</si>
  <si>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</si>
  <si>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</si>
  <si>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</si>
  <si>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</si>
  <si>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</si>
  <si>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</si>
  <si>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</si>
  <si>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</si>
  <si>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</si>
  <si>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</si>
  <si>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</si>
  <si>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</si>
  <si>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</si>
  <si>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</si>
  <si>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</si>
  <si>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</si>
  <si>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</si>
  <si>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</si>
  <si>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</si>
  <si>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</si>
  <si>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</si>
  <si>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</si>
  <si>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</si>
  <si>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</si>
  <si>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</si>
  <si>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</si>
  <si>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</si>
  <si>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</si>
  <si>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</si>
  <si>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</si>
  <si>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</si>
  <si>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</si>
  <si>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</si>
  <si>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</si>
  <si>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</si>
  <si>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</si>
  <si>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</si>
  <si>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</si>
  <si>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</si>
  <si>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</si>
  <si>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</si>
  <si>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</si>
  <si>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</si>
  <si>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</si>
  <si>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</si>
  <si>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</si>
  <si>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</si>
  <si>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</si>
  <si>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</si>
  <si>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</si>
  <si>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</si>
  <si>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</si>
  <si>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</si>
  <si>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</si>
  <si>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2024Q1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</si>
  <si>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</si>
  <si>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</si>
  <si>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</si>
  <si>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</si>
  <si>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</si>
  <si>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</si>
  <si>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</si>
  <si>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</si>
  <si>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</si>
  <si>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</si>
  <si>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2024Q1</t>
  </si>
  <si>
    <t>Табела: Број на склучени договори / 2024Q1</t>
  </si>
  <si>
    <t>Табела: Бруто исплатени (ликвидирани) штети (000мкд) / 2024Q1</t>
  </si>
  <si>
    <t>Табела: Број на ликвидирани штети / 2024Q1</t>
  </si>
  <si>
    <t>Табела: Структура на штети по друштва за осигурување / 2024Q1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</si>
  <si>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</si>
  <si>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</si>
  <si>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</si>
  <si>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</si>
  <si>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</si>
  <si>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</si>
  <si>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</si>
  <si>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</si>
  <si>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</si>
  <si>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</si>
  <si>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2024Q1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</si>
  <si>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</si>
  <si>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</si>
  <si>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</si>
  <si>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2024Q1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</si>
  <si>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</si>
  <si>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</si>
  <si>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</si>
  <si>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</si>
  <si>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</si>
  <si>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</si>
  <si>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</si>
  <si>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</si>
  <si>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</si>
  <si>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</si>
  <si>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</si>
  <si>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</si>
  <si>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2024Q1</t>
  </si>
  <si>
    <t>Резерви за пријавени штети</t>
  </si>
  <si>
    <t>Табела: Капитал и маргина на солвентност / 2024Q1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</si>
  <si>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</si>
  <si>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</si>
  <si>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</si>
  <si>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</si>
  <si>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</si>
  <si>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</si>
  <si>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</si>
  <si>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</si>
  <si>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</si>
  <si>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1.1-31.3.2024                                                                                                                        </t>
  </si>
  <si>
    <t>Скопје,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</si>
</sst>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4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wrapText="1"/>
    </xf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1" fillId="0" borderId="0" xfId="3" applyAlignment="1">
      <alignment horizontal="justify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CCCE260C-D2FA-4216-81D5-33FEAC366423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1402613</c:v>
                </c:pt>
                <c:pt idx="1">
                  <c:v>721179</c:v>
                </c:pt>
                <c:pt idx="2">
                  <c:v>460523</c:v>
                </c:pt>
                <c:pt idx="3">
                  <c:v>452252</c:v>
                </c:pt>
                <c:pt idx="4">
                  <c:v>398304</c:v>
                </c:pt>
                <c:pt idx="5">
                  <c:v>694411</c:v>
                </c:pt>
                <c:pt idx="6">
                  <c:v>271442</c:v>
                </c:pt>
                <c:pt idx="7">
                  <c:v>447776</c:v>
                </c:pt>
                <c:pt idx="8">
                  <c:v>588849</c:v>
                </c:pt>
                <c:pt idx="9">
                  <c:v>420357</c:v>
                </c:pt>
                <c:pt idx="10">
                  <c:v>363040</c:v>
                </c:pt>
                <c:pt idx="11">
                  <c:v>174101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159711</c:v>
                </c:pt>
                <c:pt idx="1">
                  <c:v>198580</c:v>
                </c:pt>
                <c:pt idx="2">
                  <c:v>205606</c:v>
                </c:pt>
                <c:pt idx="3">
                  <c:v>157400</c:v>
                </c:pt>
                <c:pt idx="4">
                  <c:v>104338</c:v>
                </c:pt>
                <c:pt idx="5">
                  <c:v>222505</c:v>
                </c:pt>
                <c:pt idx="6">
                  <c:v>103086</c:v>
                </c:pt>
                <c:pt idx="7">
                  <c:v>217169</c:v>
                </c:pt>
                <c:pt idx="8">
                  <c:v>129619</c:v>
                </c:pt>
                <c:pt idx="9">
                  <c:v>134226</c:v>
                </c:pt>
                <c:pt idx="10">
                  <c:v>168789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018518"/>
        <c:axId val="517815442"/>
      </c:barChart>
      <c:catAx>
        <c:axId val="92401851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517815442"/>
        <c:crosses val="autoZero"/>
        <c:auto val="0"/>
        <c:lblAlgn val="ctr"/>
        <c:lblOffset val="100"/>
        <c:noMultiLvlLbl val="0"/>
      </c:catAx>
      <c:valAx>
        <c:axId val="51781544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24018518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389483</c:v>
                </c:pt>
                <c:pt idx="1">
                  <c:v>727056</c:v>
                </c:pt>
                <c:pt idx="2">
                  <c:v>277608</c:v>
                </c:pt>
                <c:pt idx="3">
                  <c:v>273358</c:v>
                </c:pt>
                <c:pt idx="4">
                  <c:v>312125</c:v>
                </c:pt>
                <c:pt idx="5">
                  <c:v>222834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234755</c:v>
                </c:pt>
                <c:pt idx="1">
                  <c:v>228926</c:v>
                </c:pt>
                <c:pt idx="2">
                  <c:v>91801</c:v>
                </c:pt>
                <c:pt idx="3">
                  <c:v>79952</c:v>
                </c:pt>
                <c:pt idx="4">
                  <c:v>58008</c:v>
                </c:pt>
                <c:pt idx="5">
                  <c:v>294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85543912"/>
        <c:axId val="-1437087399"/>
      </c:barChart>
      <c:catAx>
        <c:axId val="-285543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37087399"/>
        <c:crosses val="autoZero"/>
        <c:auto val="0"/>
        <c:lblAlgn val="ctr"/>
        <c:lblOffset val="100"/>
        <c:noMultiLvlLbl val="0"/>
      </c:catAx>
      <c:valAx>
        <c:axId val="-14370873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8554391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7BEADDB-D856-4CED-94B9-C0D19844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D254E479-B151-4AF4-AB0C-86A808BE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E5C7-DD3B-4A37-9BD9-CCB64C8E9834}">
  <dimension ref="A1:K50"/>
  <sheetViews>
    <sheetView showGridLines="0" zoomScale="70" zoomScaleNormal="70" workbookViewId="0">
      <selection activeCell="D41" sqref="D41"/>
    </sheetView>
  </sheetViews>
  <sheetFormatPr defaultColWidth="9.109375" defaultRowHeight="14.4" x14ac:dyDescent="0.3"/>
  <cols>
    <col min="1" max="16384" width="9.109375" style="129"/>
  </cols>
  <sheetData>
    <row r="1" spans="1:11" ht="15" thickTop="1" x14ac:dyDescent="0.3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x14ac:dyDescent="0.3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2"/>
    </row>
    <row r="3" spans="1:11" x14ac:dyDescent="0.3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2"/>
    </row>
    <row r="4" spans="1:11" ht="21" customHeight="1" x14ac:dyDescent="0.4">
      <c r="A4" s="130"/>
      <c r="B4" s="131"/>
      <c r="C4" s="131"/>
      <c r="D4" s="131"/>
      <c r="E4" s="131"/>
      <c r="F4" s="133" t="s">
        <v>145</v>
      </c>
      <c r="G4" s="134"/>
      <c r="H4" s="131"/>
      <c r="I4" s="131"/>
      <c r="J4" s="131"/>
      <c r="K4" s="132"/>
    </row>
    <row r="5" spans="1:11" ht="21" customHeight="1" x14ac:dyDescent="0.4">
      <c r="A5" s="130"/>
      <c r="B5" s="131"/>
      <c r="C5" s="131"/>
      <c r="D5" s="131"/>
      <c r="E5" s="131"/>
      <c r="F5" s="133" t="s">
        <v>146</v>
      </c>
      <c r="G5" s="134"/>
      <c r="H5" s="131"/>
      <c r="I5" s="131"/>
      <c r="J5" s="131"/>
      <c r="K5" s="132"/>
    </row>
    <row r="6" spans="1:11" ht="21" customHeight="1" x14ac:dyDescent="0.4">
      <c r="A6" s="130"/>
      <c r="B6" s="131"/>
      <c r="C6" s="131"/>
      <c r="D6" s="131"/>
      <c r="E6" s="131"/>
      <c r="F6" s="133" t="s">
        <v>147</v>
      </c>
      <c r="G6" s="134"/>
      <c r="H6" s="131"/>
      <c r="I6" s="131"/>
      <c r="J6" s="131"/>
      <c r="K6" s="132"/>
    </row>
    <row r="7" spans="1:11" ht="21" x14ac:dyDescent="0.4">
      <c r="A7" s="130"/>
      <c r="B7" s="131"/>
      <c r="C7" s="131"/>
      <c r="D7" s="131"/>
      <c r="E7" s="131"/>
      <c r="F7" s="133"/>
      <c r="G7" s="134"/>
      <c r="H7" s="131"/>
      <c r="I7" s="131"/>
      <c r="J7" s="131"/>
      <c r="K7" s="132"/>
    </row>
    <row r="8" spans="1:11" ht="21" x14ac:dyDescent="0.4">
      <c r="A8" s="130"/>
      <c r="B8" s="131"/>
      <c r="C8" s="131"/>
      <c r="D8" s="131"/>
      <c r="E8" s="131"/>
      <c r="F8" s="134"/>
      <c r="G8" s="134"/>
      <c r="H8" s="131"/>
      <c r="I8" s="131"/>
      <c r="J8" s="131"/>
      <c r="K8" s="132"/>
    </row>
    <row r="9" spans="1:11" ht="15" customHeight="1" x14ac:dyDescent="0.3">
      <c r="A9" s="143" t="s">
        <v>148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3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3">
      <c r="A11" s="135"/>
      <c r="B11" s="136"/>
      <c r="C11" s="136"/>
      <c r="D11" s="136"/>
      <c r="E11" s="136"/>
      <c r="F11" s="136"/>
      <c r="G11" s="136"/>
      <c r="H11" s="136"/>
      <c r="I11" s="136"/>
      <c r="J11" s="136"/>
      <c r="K11" s="137"/>
    </row>
    <row r="12" spans="1:11" ht="15" customHeight="1" x14ac:dyDescent="0.3">
      <c r="A12" s="135"/>
      <c r="B12" s="136"/>
      <c r="C12" s="136"/>
      <c r="D12" s="136"/>
      <c r="E12" s="136"/>
      <c r="F12" s="136"/>
      <c r="G12" s="136"/>
      <c r="H12" s="136"/>
      <c r="I12" s="136"/>
      <c r="J12" s="136"/>
      <c r="K12" s="137"/>
    </row>
    <row r="13" spans="1:11" ht="15" customHeight="1" x14ac:dyDescent="0.3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7"/>
    </row>
    <row r="14" spans="1:11" ht="15" customHeight="1" x14ac:dyDescent="0.3">
      <c r="A14" s="135"/>
      <c r="B14" s="136"/>
      <c r="C14" s="136"/>
      <c r="D14" s="136"/>
      <c r="E14" s="136"/>
      <c r="F14" s="136"/>
      <c r="G14" s="136"/>
      <c r="H14" s="136"/>
      <c r="I14" s="136"/>
      <c r="J14" s="136"/>
      <c r="K14" s="137"/>
    </row>
    <row r="15" spans="1:11" ht="15" customHeight="1" x14ac:dyDescent="0.3">
      <c r="A15" s="135"/>
      <c r="B15" s="136"/>
      <c r="C15" s="136"/>
      <c r="D15" s="136"/>
      <c r="E15" s="136"/>
      <c r="F15" s="136"/>
      <c r="G15" s="136"/>
      <c r="H15" s="136"/>
      <c r="I15" s="136"/>
      <c r="J15" s="136"/>
      <c r="K15" s="137"/>
    </row>
    <row r="16" spans="1:11" ht="15" customHeight="1" x14ac:dyDescent="0.3">
      <c r="A16" s="146" t="s">
        <v>150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8"/>
    </row>
    <row r="17" spans="1:11" ht="15" customHeight="1" x14ac:dyDescent="0.3">
      <c r="A17" s="146"/>
      <c r="B17" s="147"/>
      <c r="C17" s="147"/>
      <c r="D17" s="147"/>
      <c r="E17" s="147"/>
      <c r="F17" s="147"/>
      <c r="G17" s="147"/>
      <c r="H17" s="147"/>
      <c r="I17" s="147"/>
      <c r="J17" s="147"/>
      <c r="K17" s="148"/>
    </row>
    <row r="18" spans="1:11" ht="15" customHeight="1" x14ac:dyDescent="0.3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8"/>
    </row>
    <row r="19" spans="1:11" ht="15" customHeight="1" x14ac:dyDescent="0.3">
      <c r="A19" s="146"/>
      <c r="B19" s="147"/>
      <c r="C19" s="147"/>
      <c r="D19" s="147"/>
      <c r="E19" s="147"/>
      <c r="F19" s="147"/>
      <c r="G19" s="147"/>
      <c r="H19" s="147"/>
      <c r="I19" s="147"/>
      <c r="J19" s="147"/>
      <c r="K19" s="148"/>
    </row>
    <row r="20" spans="1:11" ht="15" customHeight="1" x14ac:dyDescent="0.3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8"/>
    </row>
    <row r="21" spans="1:11" ht="15" customHeight="1" x14ac:dyDescent="0.3">
      <c r="A21" s="146"/>
      <c r="B21" s="147"/>
      <c r="C21" s="147"/>
      <c r="D21" s="147"/>
      <c r="E21" s="147"/>
      <c r="F21" s="147"/>
      <c r="G21" s="147"/>
      <c r="H21" s="147"/>
      <c r="I21" s="147"/>
      <c r="J21" s="147"/>
      <c r="K21" s="148"/>
    </row>
    <row r="22" spans="1:11" ht="15" customHeight="1" x14ac:dyDescent="0.3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8"/>
    </row>
    <row r="23" spans="1:11" x14ac:dyDescent="0.3">
      <c r="A23" s="146"/>
      <c r="B23" s="147"/>
      <c r="C23" s="147"/>
      <c r="D23" s="147"/>
      <c r="E23" s="147"/>
      <c r="F23" s="147"/>
      <c r="G23" s="147"/>
      <c r="H23" s="147"/>
      <c r="I23" s="147"/>
      <c r="J23" s="147"/>
      <c r="K23" s="148"/>
    </row>
    <row r="24" spans="1:11" x14ac:dyDescent="0.3">
      <c r="A24" s="130"/>
      <c r="B24" s="131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x14ac:dyDescent="0.3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2"/>
    </row>
    <row r="26" spans="1:11" x14ac:dyDescent="0.3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x14ac:dyDescent="0.3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2"/>
    </row>
    <row r="28" spans="1:11" x14ac:dyDescent="0.3">
      <c r="A28" s="130"/>
      <c r="B28" s="131"/>
      <c r="C28" s="131"/>
      <c r="D28" s="131"/>
      <c r="E28" s="131"/>
      <c r="F28" s="131"/>
      <c r="G28" s="131"/>
      <c r="H28" s="131"/>
      <c r="I28" s="131"/>
      <c r="J28" s="131"/>
      <c r="K28" s="132"/>
    </row>
    <row r="29" spans="1:11" x14ac:dyDescent="0.3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2"/>
    </row>
    <row r="30" spans="1:11" x14ac:dyDescent="0.3">
      <c r="A30" s="130"/>
      <c r="B30" s="131"/>
      <c r="C30" s="131"/>
      <c r="D30" s="131"/>
      <c r="E30" s="131"/>
      <c r="F30" s="131"/>
      <c r="G30" s="138"/>
      <c r="H30" s="131"/>
      <c r="I30" s="131"/>
      <c r="J30" s="131"/>
      <c r="K30" s="132"/>
    </row>
    <row r="31" spans="1:11" x14ac:dyDescent="0.3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x14ac:dyDescent="0.3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</row>
    <row r="33" spans="1:11" x14ac:dyDescent="0.3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2"/>
    </row>
    <row r="34" spans="1:11" x14ac:dyDescent="0.3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2"/>
    </row>
    <row r="35" spans="1:11" x14ac:dyDescent="0.3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x14ac:dyDescent="0.3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2"/>
    </row>
    <row r="37" spans="1:11" x14ac:dyDescent="0.3">
      <c r="A37" s="130"/>
      <c r="B37" s="131"/>
      <c r="C37" s="131"/>
      <c r="D37" s="131"/>
      <c r="E37" s="131"/>
      <c r="F37" s="131"/>
      <c r="G37" s="131"/>
      <c r="H37" s="131"/>
      <c r="I37" s="131"/>
      <c r="J37" s="131"/>
      <c r="K37" s="132"/>
    </row>
    <row r="38" spans="1:11" x14ac:dyDescent="0.3">
      <c r="A38" s="130"/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x14ac:dyDescent="0.3">
      <c r="A39" s="130"/>
      <c r="B39" s="131"/>
      <c r="C39" s="131"/>
      <c r="D39" s="131"/>
      <c r="E39" s="131"/>
      <c r="F39" s="131"/>
      <c r="G39" s="131"/>
      <c r="H39" s="131"/>
      <c r="I39" s="131"/>
      <c r="J39" s="131"/>
      <c r="K39" s="132"/>
    </row>
    <row r="40" spans="1:11" ht="18.75" customHeight="1" x14ac:dyDescent="0.4">
      <c r="A40" s="130"/>
      <c r="B40" s="131"/>
      <c r="C40" s="131"/>
      <c r="D40" s="149" t="s">
        <v>151</v>
      </c>
      <c r="E40" s="149"/>
      <c r="F40" s="149"/>
      <c r="G40" s="149"/>
      <c r="H40" s="149"/>
      <c r="I40" s="131"/>
      <c r="J40" s="131"/>
      <c r="K40" s="132"/>
    </row>
    <row r="41" spans="1:11" x14ac:dyDescent="0.3">
      <c r="A41" s="130"/>
      <c r="B41" s="131"/>
      <c r="C41" s="131"/>
      <c r="D41" s="131"/>
      <c r="E41" s="131"/>
      <c r="F41" s="131"/>
      <c r="G41" s="131"/>
      <c r="H41" s="131"/>
      <c r="I41" s="131"/>
      <c r="J41" s="131"/>
      <c r="K41" s="132"/>
    </row>
    <row r="42" spans="1:11" x14ac:dyDescent="0.3">
      <c r="A42" s="130"/>
      <c r="B42" s="131"/>
      <c r="C42" s="131"/>
      <c r="D42" s="131"/>
      <c r="E42" s="131"/>
      <c r="F42" s="131"/>
      <c r="G42" s="131"/>
      <c r="H42" s="131"/>
      <c r="I42" s="131"/>
      <c r="J42" s="131"/>
      <c r="K42" s="132"/>
    </row>
    <row r="43" spans="1:11" x14ac:dyDescent="0.3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2"/>
    </row>
    <row r="44" spans="1:11" ht="15" thickBot="1" x14ac:dyDescent="0.35">
      <c r="A44" s="139"/>
      <c r="B44" s="140"/>
      <c r="C44" s="140"/>
      <c r="D44" s="140"/>
      <c r="E44" s="140"/>
      <c r="F44" s="140"/>
      <c r="G44" s="140"/>
      <c r="H44" s="140"/>
      <c r="I44" s="140"/>
      <c r="J44" s="140"/>
      <c r="K44" s="141"/>
    </row>
    <row r="45" spans="1:11" ht="15" thickTop="1" x14ac:dyDescent="0.3"/>
    <row r="46" spans="1:11" ht="15" customHeight="1" x14ac:dyDescent="0.3">
      <c r="A46" s="150" t="s">
        <v>149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</row>
    <row r="47" spans="1:11" x14ac:dyDescent="0.3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</row>
    <row r="48" spans="1:11" x14ac:dyDescent="0.3">
      <c r="A48" s="150"/>
      <c r="B48" s="150"/>
      <c r="C48" s="150"/>
      <c r="D48" s="150"/>
      <c r="E48" s="150"/>
      <c r="F48" s="150"/>
      <c r="G48" s="150"/>
      <c r="H48" s="150"/>
      <c r="I48" s="150"/>
      <c r="J48" s="150"/>
      <c r="K48" s="150"/>
    </row>
    <row r="49" spans="1:11" ht="32.25" customHeight="1" x14ac:dyDescent="0.3">
      <c r="A49" s="150"/>
      <c r="B49" s="150"/>
      <c r="C49" s="150"/>
      <c r="D49" s="150"/>
      <c r="E49" s="150"/>
      <c r="F49" s="150"/>
      <c r="G49" s="150"/>
      <c r="H49" s="150"/>
      <c r="I49" s="150"/>
      <c r="J49" s="150"/>
      <c r="K49" s="150"/>
    </row>
    <row r="50" spans="1:11" x14ac:dyDescent="0.3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F520-2F6E-464E-A51F-6335538CAC6A}">
  <dimension ref="A1:Z59"/>
  <sheetViews>
    <sheetView showGridLines="0" zoomScale="90" zoomScaleNormal="90" workbookViewId="0">
      <selection activeCell="E19" sqref="E19"/>
    </sheetView>
  </sheetViews>
  <sheetFormatPr defaultColWidth="9.109375" defaultRowHeight="14.4" x14ac:dyDescent="0.3"/>
  <cols>
    <col min="1" max="1" width="49.44140625" style="6" customWidth="1"/>
    <col min="2" max="2" width="7.44140625" style="7" customWidth="1"/>
    <col min="3" max="3" width="14.33203125" style="8" customWidth="1"/>
    <col min="4" max="13" width="14.33203125" style="9" customWidth="1"/>
    <col min="14" max="16" width="14.33203125" style="6" customWidth="1"/>
    <col min="17" max="20" width="14.33203125" style="9" customWidth="1"/>
    <col min="21" max="23" width="14.33203125" style="6" customWidth="1"/>
    <col min="24" max="25" width="9.109375" style="10" customWidth="1"/>
    <col min="26" max="26" width="9.109375" style="6" customWidth="1"/>
    <col min="27" max="16384" width="9.109375" style="6"/>
  </cols>
  <sheetData>
    <row r="1" spans="1:26" s="11" customFormat="1" ht="14.25" customHeight="1" x14ac:dyDescent="0.3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3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5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3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3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3">
      <c r="A6" s="26" t="s">
        <v>23</v>
      </c>
      <c r="B6" s="27" t="s">
        <v>24</v>
      </c>
      <c r="C6" s="28">
        <v>19551</v>
      </c>
      <c r="D6" s="28">
        <v>79933</v>
      </c>
      <c r="E6" s="28">
        <v>20139</v>
      </c>
      <c r="F6" s="28">
        <v>12888</v>
      </c>
      <c r="G6" s="28">
        <v>19710</v>
      </c>
      <c r="H6" s="28">
        <v>43287</v>
      </c>
      <c r="I6" s="28">
        <v>7090</v>
      </c>
      <c r="J6" s="28">
        <v>16366</v>
      </c>
      <c r="K6" s="28">
        <v>14467</v>
      </c>
      <c r="L6" s="28">
        <v>12628</v>
      </c>
      <c r="M6" s="28">
        <v>37147</v>
      </c>
      <c r="N6" s="28">
        <v>0</v>
      </c>
      <c r="O6" s="29">
        <f t="shared" ref="O6:O41" si="0">SUM(C6:N6)</f>
        <v>283206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283206</v>
      </c>
      <c r="X6" s="10"/>
      <c r="Y6" s="20"/>
      <c r="Z6" s="6"/>
    </row>
    <row r="7" spans="1:26" s="9" customFormat="1" ht="14.25" customHeight="1" x14ac:dyDescent="0.3">
      <c r="A7" s="26" t="s">
        <v>25</v>
      </c>
      <c r="B7" s="27" t="s">
        <v>26</v>
      </c>
      <c r="C7" s="28">
        <v>53697</v>
      </c>
      <c r="D7" s="28">
        <v>91581</v>
      </c>
      <c r="E7" s="28">
        <v>25797</v>
      </c>
      <c r="F7" s="28">
        <v>8917</v>
      </c>
      <c r="G7" s="28">
        <v>19950</v>
      </c>
      <c r="H7" s="28">
        <v>66119</v>
      </c>
      <c r="I7" s="28">
        <v>0</v>
      </c>
      <c r="J7" s="28">
        <v>46576</v>
      </c>
      <c r="K7" s="28">
        <v>0</v>
      </c>
      <c r="L7" s="28">
        <v>67841</v>
      </c>
      <c r="M7" s="28">
        <v>118668</v>
      </c>
      <c r="N7" s="28">
        <v>0</v>
      </c>
      <c r="O7" s="32">
        <f t="shared" si="0"/>
        <v>499146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499146</v>
      </c>
    </row>
    <row r="8" spans="1:26" s="9" customFormat="1" ht="14.25" customHeight="1" x14ac:dyDescent="0.3">
      <c r="A8" s="26" t="s">
        <v>27</v>
      </c>
      <c r="B8" s="27" t="s">
        <v>28</v>
      </c>
      <c r="C8" s="28">
        <v>19169</v>
      </c>
      <c r="D8" s="28">
        <v>38697</v>
      </c>
      <c r="E8" s="28">
        <v>55647</v>
      </c>
      <c r="F8" s="28">
        <v>19585</v>
      </c>
      <c r="G8" s="28">
        <v>31211</v>
      </c>
      <c r="H8" s="28">
        <v>31238</v>
      </c>
      <c r="I8" s="28">
        <v>5747</v>
      </c>
      <c r="J8" s="28">
        <v>25096</v>
      </c>
      <c r="K8" s="28">
        <v>27237</v>
      </c>
      <c r="L8" s="28">
        <v>33479</v>
      </c>
      <c r="M8" s="28">
        <v>28288</v>
      </c>
      <c r="N8" s="28">
        <v>0</v>
      </c>
      <c r="O8" s="32">
        <f t="shared" si="0"/>
        <v>315394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315394</v>
      </c>
    </row>
    <row r="9" spans="1:26" s="9" customFormat="1" ht="14.25" customHeight="1" x14ac:dyDescent="0.3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3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76054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76054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76054</v>
      </c>
    </row>
    <row r="11" spans="1:26" s="9" customFormat="1" ht="14.25" customHeight="1" x14ac:dyDescent="0.3">
      <c r="A11" s="26" t="s">
        <v>33</v>
      </c>
      <c r="B11" s="27" t="s">
        <v>34</v>
      </c>
      <c r="C11" s="28">
        <v>0</v>
      </c>
      <c r="D11" s="28">
        <v>-24</v>
      </c>
      <c r="E11" s="28">
        <v>247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223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223</v>
      </c>
    </row>
    <row r="12" spans="1:26" s="9" customFormat="1" ht="14.25" customHeight="1" x14ac:dyDescent="0.3">
      <c r="A12" s="26" t="s">
        <v>35</v>
      </c>
      <c r="B12" s="27" t="s">
        <v>36</v>
      </c>
      <c r="C12" s="28">
        <v>7153</v>
      </c>
      <c r="D12" s="28">
        <v>10659</v>
      </c>
      <c r="E12" s="28">
        <v>871</v>
      </c>
      <c r="F12" s="28">
        <v>4926</v>
      </c>
      <c r="G12" s="28">
        <v>394</v>
      </c>
      <c r="H12" s="28">
        <v>1203</v>
      </c>
      <c r="I12" s="28">
        <v>0</v>
      </c>
      <c r="J12" s="28">
        <v>6837</v>
      </c>
      <c r="K12" s="28">
        <v>776</v>
      </c>
      <c r="L12" s="28">
        <v>141</v>
      </c>
      <c r="M12" s="28">
        <v>1486</v>
      </c>
      <c r="N12" s="28">
        <v>0</v>
      </c>
      <c r="O12" s="32">
        <f t="shared" si="0"/>
        <v>34446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34446</v>
      </c>
    </row>
    <row r="13" spans="1:26" s="9" customFormat="1" ht="14.25" customHeight="1" x14ac:dyDescent="0.3">
      <c r="A13" s="26" t="s">
        <v>37</v>
      </c>
      <c r="B13" s="27" t="s">
        <v>38</v>
      </c>
      <c r="C13" s="28">
        <v>86591</v>
      </c>
      <c r="D13" s="28">
        <v>35220</v>
      </c>
      <c r="E13" s="28">
        <v>33907</v>
      </c>
      <c r="F13" s="28">
        <v>16896</v>
      </c>
      <c r="G13" s="28">
        <v>16234</v>
      </c>
      <c r="H13" s="28">
        <v>57152</v>
      </c>
      <c r="I13" s="28">
        <v>1066</v>
      </c>
      <c r="J13" s="28">
        <v>18272</v>
      </c>
      <c r="K13" s="28">
        <v>12440</v>
      </c>
      <c r="L13" s="28">
        <v>36650</v>
      </c>
      <c r="M13" s="28">
        <v>16890</v>
      </c>
      <c r="N13" s="28">
        <v>0</v>
      </c>
      <c r="O13" s="32">
        <f t="shared" si="0"/>
        <v>331318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331318</v>
      </c>
    </row>
    <row r="14" spans="1:26" s="9" customFormat="1" ht="14.25" customHeight="1" x14ac:dyDescent="0.3">
      <c r="A14" s="26" t="s">
        <v>39</v>
      </c>
      <c r="B14" s="27" t="s">
        <v>40</v>
      </c>
      <c r="C14" s="28">
        <v>193171</v>
      </c>
      <c r="D14" s="28">
        <v>51093</v>
      </c>
      <c r="E14" s="28">
        <v>52242</v>
      </c>
      <c r="F14" s="28">
        <v>64286</v>
      </c>
      <c r="G14" s="28">
        <v>38246</v>
      </c>
      <c r="H14" s="28">
        <v>23765</v>
      </c>
      <c r="I14" s="28">
        <v>556</v>
      </c>
      <c r="J14" s="28">
        <v>34611</v>
      </c>
      <c r="K14" s="28">
        <v>5240</v>
      </c>
      <c r="L14" s="28">
        <v>22396</v>
      </c>
      <c r="M14" s="28">
        <v>14857</v>
      </c>
      <c r="N14" s="28">
        <v>0</v>
      </c>
      <c r="O14" s="32">
        <f t="shared" si="0"/>
        <v>500463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500463</v>
      </c>
    </row>
    <row r="15" spans="1:26" s="9" customFormat="1" ht="14.25" customHeight="1" x14ac:dyDescent="0.3">
      <c r="A15" s="26" t="s">
        <v>41</v>
      </c>
      <c r="B15" s="27" t="s">
        <v>42</v>
      </c>
      <c r="C15" s="28">
        <v>279761</v>
      </c>
      <c r="D15" s="28">
        <v>86313</v>
      </c>
      <c r="E15" s="28">
        <v>86148</v>
      </c>
      <c r="F15" s="28">
        <v>81182</v>
      </c>
      <c r="G15" s="28">
        <v>54480</v>
      </c>
      <c r="H15" s="28">
        <v>80917</v>
      </c>
      <c r="I15" s="28">
        <v>1622</v>
      </c>
      <c r="J15" s="28">
        <v>52883</v>
      </c>
      <c r="K15" s="28">
        <v>17680</v>
      </c>
      <c r="L15" s="28">
        <v>59047</v>
      </c>
      <c r="M15" s="28">
        <v>31747</v>
      </c>
      <c r="N15" s="28">
        <v>0</v>
      </c>
      <c r="O15" s="32">
        <f t="shared" si="0"/>
        <v>831780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831780</v>
      </c>
    </row>
    <row r="16" spans="1:26" s="9" customFormat="1" ht="14.25" customHeight="1" x14ac:dyDescent="0.3">
      <c r="A16" s="36" t="s">
        <v>43</v>
      </c>
      <c r="B16" s="37" t="s">
        <v>44</v>
      </c>
      <c r="C16" s="38">
        <v>10335</v>
      </c>
      <c r="D16" s="38">
        <v>12462</v>
      </c>
      <c r="E16" s="38">
        <v>25497</v>
      </c>
      <c r="F16" s="38">
        <v>71209</v>
      </c>
      <c r="G16" s="38">
        <v>2838</v>
      </c>
      <c r="H16" s="38">
        <v>10831</v>
      </c>
      <c r="I16" s="38">
        <v>595</v>
      </c>
      <c r="J16" s="38">
        <v>3629</v>
      </c>
      <c r="K16" s="38">
        <v>4042</v>
      </c>
      <c r="L16" s="38">
        <v>2972</v>
      </c>
      <c r="M16" s="38">
        <v>11423</v>
      </c>
      <c r="N16" s="38">
        <v>0</v>
      </c>
      <c r="O16" s="39">
        <f t="shared" si="0"/>
        <v>155833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155833</v>
      </c>
    </row>
    <row r="17" spans="1:26" s="10" customFormat="1" ht="14.25" customHeight="1" x14ac:dyDescent="0.3">
      <c r="A17" s="43" t="s">
        <v>45</v>
      </c>
      <c r="B17" s="44" t="s">
        <v>46</v>
      </c>
      <c r="C17" s="38">
        <v>269427</v>
      </c>
      <c r="D17" s="38">
        <v>73851</v>
      </c>
      <c r="E17" s="38">
        <v>60652</v>
      </c>
      <c r="F17" s="38">
        <v>9973</v>
      </c>
      <c r="G17" s="38">
        <v>51642</v>
      </c>
      <c r="H17" s="38">
        <v>70086</v>
      </c>
      <c r="I17" s="38">
        <v>1027</v>
      </c>
      <c r="J17" s="38">
        <v>49254</v>
      </c>
      <c r="K17" s="38">
        <v>13638</v>
      </c>
      <c r="L17" s="38">
        <v>56074</v>
      </c>
      <c r="M17" s="38">
        <v>20324</v>
      </c>
      <c r="N17" s="38">
        <v>0</v>
      </c>
      <c r="O17" s="39">
        <f t="shared" si="0"/>
        <v>675948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675948</v>
      </c>
      <c r="Z17" s="6"/>
    </row>
    <row r="18" spans="1:26" s="10" customFormat="1" ht="14.25" customHeight="1" x14ac:dyDescent="0.3">
      <c r="A18" s="45" t="s">
        <v>47</v>
      </c>
      <c r="B18" s="46" t="s">
        <v>48</v>
      </c>
      <c r="C18" s="28">
        <v>64124</v>
      </c>
      <c r="D18" s="28">
        <v>96211</v>
      </c>
      <c r="E18" s="28">
        <v>116302</v>
      </c>
      <c r="F18" s="28">
        <v>92792</v>
      </c>
      <c r="G18" s="28">
        <v>155099</v>
      </c>
      <c r="H18" s="28">
        <v>100035</v>
      </c>
      <c r="I18" s="28">
        <v>124189</v>
      </c>
      <c r="J18" s="28">
        <v>175222</v>
      </c>
      <c r="K18" s="28">
        <v>119626</v>
      </c>
      <c r="L18" s="28">
        <v>83668</v>
      </c>
      <c r="M18" s="28">
        <v>111957</v>
      </c>
      <c r="N18" s="28">
        <v>0</v>
      </c>
      <c r="O18" s="32">
        <f t="shared" si="0"/>
        <v>1239225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1239225</v>
      </c>
      <c r="Z18" s="6"/>
    </row>
    <row r="19" spans="1:26" s="10" customFormat="1" ht="14.25" customHeight="1" x14ac:dyDescent="0.3">
      <c r="A19" s="43" t="s">
        <v>49</v>
      </c>
      <c r="B19" s="44" t="s">
        <v>50</v>
      </c>
      <c r="C19" s="38">
        <v>42421</v>
      </c>
      <c r="D19" s="38">
        <v>68969</v>
      </c>
      <c r="E19" s="38">
        <v>83109</v>
      </c>
      <c r="F19" s="38">
        <v>58116</v>
      </c>
      <c r="G19" s="38">
        <v>121503</v>
      </c>
      <c r="H19" s="38">
        <v>75617</v>
      </c>
      <c r="I19" s="38">
        <v>100252</v>
      </c>
      <c r="J19" s="38">
        <v>134138</v>
      </c>
      <c r="K19" s="38">
        <v>92742</v>
      </c>
      <c r="L19" s="38">
        <v>58972</v>
      </c>
      <c r="M19" s="38">
        <v>86253</v>
      </c>
      <c r="N19" s="38">
        <v>0</v>
      </c>
      <c r="O19" s="39">
        <f t="shared" si="0"/>
        <v>922092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922092</v>
      </c>
      <c r="Z19" s="6"/>
    </row>
    <row r="20" spans="1:26" s="10" customFormat="1" ht="14.25" customHeight="1" x14ac:dyDescent="0.3">
      <c r="A20" s="43" t="s">
        <v>51</v>
      </c>
      <c r="B20" s="44" t="s">
        <v>52</v>
      </c>
      <c r="C20" s="38">
        <v>11736</v>
      </c>
      <c r="D20" s="38">
        <v>22919</v>
      </c>
      <c r="E20" s="38">
        <v>26841</v>
      </c>
      <c r="F20" s="38">
        <v>15055</v>
      </c>
      <c r="G20" s="38">
        <v>30881</v>
      </c>
      <c r="H20" s="38">
        <v>22378</v>
      </c>
      <c r="I20" s="38">
        <v>23667</v>
      </c>
      <c r="J20" s="38">
        <v>38225</v>
      </c>
      <c r="K20" s="38">
        <v>24486</v>
      </c>
      <c r="L20" s="38">
        <v>18164</v>
      </c>
      <c r="M20" s="38">
        <v>23533</v>
      </c>
      <c r="N20" s="38">
        <v>0</v>
      </c>
      <c r="O20" s="39">
        <f t="shared" si="0"/>
        <v>257885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257885</v>
      </c>
      <c r="Z20" s="6"/>
    </row>
    <row r="21" spans="1:26" s="10" customFormat="1" ht="14.25" customHeight="1" x14ac:dyDescent="0.3">
      <c r="A21" s="43" t="s">
        <v>53</v>
      </c>
      <c r="B21" s="44" t="s">
        <v>54</v>
      </c>
      <c r="C21" s="38">
        <v>2096</v>
      </c>
      <c r="D21" s="38">
        <v>295</v>
      </c>
      <c r="E21" s="38">
        <v>232</v>
      </c>
      <c r="F21" s="38">
        <v>18130</v>
      </c>
      <c r="G21" s="38">
        <v>184</v>
      </c>
      <c r="H21" s="38">
        <v>239</v>
      </c>
      <c r="I21" s="38">
        <v>270</v>
      </c>
      <c r="J21" s="38">
        <v>495</v>
      </c>
      <c r="K21" s="38">
        <v>160</v>
      </c>
      <c r="L21" s="38">
        <v>2233</v>
      </c>
      <c r="M21" s="38">
        <v>161</v>
      </c>
      <c r="N21" s="38">
        <v>0</v>
      </c>
      <c r="O21" s="39">
        <f t="shared" si="0"/>
        <v>24495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24495</v>
      </c>
      <c r="Z21" s="6"/>
    </row>
    <row r="22" spans="1:26" s="10" customFormat="1" ht="14.25" customHeight="1" x14ac:dyDescent="0.3">
      <c r="A22" s="45" t="s">
        <v>55</v>
      </c>
      <c r="B22" s="46" t="s">
        <v>56</v>
      </c>
      <c r="C22" s="28">
        <v>0</v>
      </c>
      <c r="D22" s="28">
        <v>6</v>
      </c>
      <c r="E22" s="28">
        <v>0</v>
      </c>
      <c r="F22" s="28">
        <v>0</v>
      </c>
      <c r="G22" s="28">
        <v>19</v>
      </c>
      <c r="H22" s="28">
        <v>8186</v>
      </c>
      <c r="I22" s="28">
        <v>0</v>
      </c>
      <c r="J22" s="28">
        <v>0</v>
      </c>
      <c r="K22" s="28">
        <v>46</v>
      </c>
      <c r="L22" s="28">
        <v>0</v>
      </c>
      <c r="M22" s="28">
        <v>27</v>
      </c>
      <c r="N22" s="28">
        <v>0</v>
      </c>
      <c r="O22" s="32">
        <f t="shared" si="0"/>
        <v>8284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8284</v>
      </c>
      <c r="Z22" s="6"/>
    </row>
    <row r="23" spans="1:26" s="10" customFormat="1" ht="14.25" customHeight="1" x14ac:dyDescent="0.3">
      <c r="A23" s="45" t="s">
        <v>57</v>
      </c>
      <c r="B23" s="46" t="s">
        <v>58</v>
      </c>
      <c r="C23" s="28">
        <v>10</v>
      </c>
      <c r="D23" s="28">
        <v>7</v>
      </c>
      <c r="E23" s="28">
        <v>72</v>
      </c>
      <c r="F23" s="28">
        <v>0</v>
      </c>
      <c r="G23" s="28">
        <v>8</v>
      </c>
      <c r="H23" s="28">
        <v>12</v>
      </c>
      <c r="I23" s="28">
        <v>0</v>
      </c>
      <c r="J23" s="28">
        <v>27</v>
      </c>
      <c r="K23" s="28">
        <v>7</v>
      </c>
      <c r="L23" s="28">
        <v>3</v>
      </c>
      <c r="M23" s="28">
        <v>0</v>
      </c>
      <c r="N23" s="28">
        <v>0</v>
      </c>
      <c r="O23" s="32">
        <f t="shared" si="0"/>
        <v>146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146</v>
      </c>
      <c r="Z23" s="6"/>
    </row>
    <row r="24" spans="1:26" s="10" customFormat="1" ht="14.25" customHeight="1" x14ac:dyDescent="0.3">
      <c r="A24" s="45" t="s">
        <v>59</v>
      </c>
      <c r="B24" s="46" t="s">
        <v>60</v>
      </c>
      <c r="C24" s="28">
        <v>8563</v>
      </c>
      <c r="D24" s="28">
        <v>17678</v>
      </c>
      <c r="E24" s="28">
        <v>6760</v>
      </c>
      <c r="F24" s="28">
        <v>1344</v>
      </c>
      <c r="G24" s="28">
        <v>7540</v>
      </c>
      <c r="H24" s="28">
        <v>35140</v>
      </c>
      <c r="I24" s="28">
        <v>270</v>
      </c>
      <c r="J24" s="28">
        <v>17259</v>
      </c>
      <c r="K24" s="28">
        <v>6124</v>
      </c>
      <c r="L24" s="28">
        <v>24071</v>
      </c>
      <c r="M24" s="28">
        <v>3958</v>
      </c>
      <c r="N24" s="28">
        <v>0</v>
      </c>
      <c r="O24" s="32">
        <f t="shared" si="0"/>
        <v>128707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128707</v>
      </c>
      <c r="Z24" s="6"/>
    </row>
    <row r="25" spans="1:26" s="10" customFormat="1" ht="14.25" customHeight="1" x14ac:dyDescent="0.3">
      <c r="A25" s="45" t="s">
        <v>61</v>
      </c>
      <c r="B25" s="46" t="s">
        <v>62</v>
      </c>
      <c r="C25" s="28">
        <v>368</v>
      </c>
      <c r="D25" s="28">
        <v>6177</v>
      </c>
      <c r="E25" s="28">
        <v>2614</v>
      </c>
      <c r="F25" s="28">
        <v>588</v>
      </c>
      <c r="G25" s="28">
        <v>4237</v>
      </c>
      <c r="H25" s="28">
        <v>0</v>
      </c>
      <c r="I25" s="28">
        <v>0</v>
      </c>
      <c r="J25" s="28">
        <v>0</v>
      </c>
      <c r="K25" s="28">
        <v>0</v>
      </c>
      <c r="L25" s="28">
        <v>11</v>
      </c>
      <c r="M25" s="28">
        <v>141</v>
      </c>
      <c r="N25" s="28">
        <v>0</v>
      </c>
      <c r="O25" s="32">
        <f t="shared" si="0"/>
        <v>14136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14136</v>
      </c>
      <c r="Z25" s="6"/>
    </row>
    <row r="26" spans="1:26" s="10" customFormat="1" ht="14.25" customHeight="1" x14ac:dyDescent="0.3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5</v>
      </c>
      <c r="I26" s="28">
        <v>0</v>
      </c>
      <c r="J26" s="28">
        <v>0</v>
      </c>
      <c r="K26" s="28">
        <v>7</v>
      </c>
      <c r="L26" s="28">
        <v>46</v>
      </c>
      <c r="M26" s="28">
        <v>0</v>
      </c>
      <c r="N26" s="28">
        <v>0</v>
      </c>
      <c r="O26" s="32">
        <f t="shared" si="0"/>
        <v>58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58</v>
      </c>
      <c r="Z26" s="6"/>
    </row>
    <row r="27" spans="1:26" s="10" customFormat="1" ht="14.25" customHeight="1" x14ac:dyDescent="0.3">
      <c r="A27" s="45" t="s">
        <v>65</v>
      </c>
      <c r="B27" s="46" t="s">
        <v>66</v>
      </c>
      <c r="C27" s="28">
        <v>490</v>
      </c>
      <c r="D27" s="28">
        <v>13487</v>
      </c>
      <c r="E27" s="28">
        <v>6431</v>
      </c>
      <c r="F27" s="28">
        <v>45</v>
      </c>
      <c r="G27" s="28">
        <v>0</v>
      </c>
      <c r="H27" s="28">
        <v>81</v>
      </c>
      <c r="I27" s="28">
        <v>0</v>
      </c>
      <c r="J27" s="28">
        <v>2859</v>
      </c>
      <c r="K27" s="28">
        <v>0</v>
      </c>
      <c r="L27" s="28">
        <v>988</v>
      </c>
      <c r="M27" s="28">
        <v>134</v>
      </c>
      <c r="N27" s="28">
        <v>0</v>
      </c>
      <c r="O27" s="32">
        <f t="shared" si="0"/>
        <v>24515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24515</v>
      </c>
      <c r="Z27" s="6"/>
    </row>
    <row r="28" spans="1:26" s="10" customFormat="1" ht="14.25" customHeight="1" x14ac:dyDescent="0.3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3">
      <c r="A29" s="47" t="s">
        <v>69</v>
      </c>
      <c r="B29" s="48" t="s">
        <v>70</v>
      </c>
      <c r="C29" s="28">
        <v>1906</v>
      </c>
      <c r="D29" s="28">
        <v>8800</v>
      </c>
      <c r="E29" s="28">
        <v>7776</v>
      </c>
      <c r="F29" s="28">
        <v>1190</v>
      </c>
      <c r="G29" s="28">
        <v>1516</v>
      </c>
      <c r="H29" s="28">
        <v>6275</v>
      </c>
      <c r="I29" s="28">
        <v>841</v>
      </c>
      <c r="J29" s="28">
        <v>3354</v>
      </c>
      <c r="K29" s="28">
        <v>3783</v>
      </c>
      <c r="L29" s="28">
        <v>2116</v>
      </c>
      <c r="M29" s="28">
        <v>3660</v>
      </c>
      <c r="N29" s="28">
        <v>0</v>
      </c>
      <c r="O29" s="49">
        <f t="shared" si="0"/>
        <v>41217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41217</v>
      </c>
      <c r="Z29" s="6"/>
    </row>
    <row r="30" spans="1:26" s="10" customFormat="1" ht="14.25" customHeight="1" x14ac:dyDescent="0.3">
      <c r="A30" s="53" t="s">
        <v>14</v>
      </c>
      <c r="B30" s="54" t="s">
        <v>71</v>
      </c>
      <c r="C30" s="55">
        <f t="shared" ref="C30:N30" si="3">SUM(C6:C14)+C18+SUM(C22:C29)</f>
        <v>454793</v>
      </c>
      <c r="D30" s="55">
        <f t="shared" si="3"/>
        <v>449525</v>
      </c>
      <c r="E30" s="55">
        <f t="shared" si="3"/>
        <v>328805</v>
      </c>
      <c r="F30" s="55">
        <f t="shared" si="3"/>
        <v>223457</v>
      </c>
      <c r="G30" s="55">
        <f t="shared" si="3"/>
        <v>294164</v>
      </c>
      <c r="H30" s="55">
        <f t="shared" si="3"/>
        <v>448552</v>
      </c>
      <c r="I30" s="55">
        <f t="shared" si="3"/>
        <v>139759</v>
      </c>
      <c r="J30" s="55">
        <f t="shared" si="3"/>
        <v>346479</v>
      </c>
      <c r="K30" s="55">
        <f t="shared" si="3"/>
        <v>189753</v>
      </c>
      <c r="L30" s="55">
        <f t="shared" si="3"/>
        <v>284038</v>
      </c>
      <c r="M30" s="55">
        <f t="shared" si="3"/>
        <v>337213</v>
      </c>
      <c r="N30" s="55">
        <f t="shared" si="3"/>
        <v>0</v>
      </c>
      <c r="O30" s="56">
        <f t="shared" si="0"/>
        <v>3496538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3496538</v>
      </c>
      <c r="Z30" s="6"/>
    </row>
    <row r="31" spans="1:26" s="10" customFormat="1" ht="14.25" customHeight="1" x14ac:dyDescent="0.3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141584</v>
      </c>
      <c r="Q31" s="28">
        <v>99681</v>
      </c>
      <c r="R31" s="28">
        <v>58321</v>
      </c>
      <c r="S31" s="28">
        <v>46803</v>
      </c>
      <c r="T31" s="28">
        <v>128666</v>
      </c>
      <c r="U31" s="30">
        <v>154</v>
      </c>
      <c r="V31" s="29">
        <f t="shared" si="1"/>
        <v>475209</v>
      </c>
      <c r="W31" s="31">
        <f t="shared" si="2"/>
        <v>475209</v>
      </c>
      <c r="Z31" s="6"/>
    </row>
    <row r="32" spans="1:26" s="10" customFormat="1" ht="14.25" customHeight="1" x14ac:dyDescent="0.3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116699</v>
      </c>
      <c r="Q32" s="40">
        <v>87856</v>
      </c>
      <c r="R32" s="40">
        <v>56284</v>
      </c>
      <c r="S32" s="40">
        <v>42679</v>
      </c>
      <c r="T32" s="40">
        <v>127286</v>
      </c>
      <c r="U32" s="41">
        <v>74</v>
      </c>
      <c r="V32" s="39">
        <f t="shared" si="1"/>
        <v>430878</v>
      </c>
      <c r="W32" s="42">
        <f t="shared" si="2"/>
        <v>430878</v>
      </c>
      <c r="Z32" s="6"/>
    </row>
    <row r="33" spans="1:26" s="10" customFormat="1" ht="14.25" customHeight="1" x14ac:dyDescent="0.3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24885</v>
      </c>
      <c r="Q33" s="40">
        <v>8996</v>
      </c>
      <c r="R33" s="40">
        <v>2037</v>
      </c>
      <c r="S33" s="40">
        <v>4124</v>
      </c>
      <c r="T33" s="40">
        <v>1381</v>
      </c>
      <c r="U33" s="41">
        <v>80</v>
      </c>
      <c r="V33" s="39">
        <f t="shared" si="1"/>
        <v>41503</v>
      </c>
      <c r="W33" s="42">
        <f t="shared" si="2"/>
        <v>41503</v>
      </c>
      <c r="Z33" s="6"/>
    </row>
    <row r="34" spans="1:26" s="10" customFormat="1" ht="14.25" customHeight="1" x14ac:dyDescent="0.3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2829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2829</v>
      </c>
      <c r="W34" s="42">
        <f t="shared" si="2"/>
        <v>2829</v>
      </c>
      <c r="Z34" s="6"/>
    </row>
    <row r="35" spans="1:26" s="10" customFormat="1" ht="14.25" customHeight="1" x14ac:dyDescent="0.3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3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29690</v>
      </c>
      <c r="Q36" s="33">
        <v>18593</v>
      </c>
      <c r="R36" s="33">
        <v>82117</v>
      </c>
      <c r="S36" s="33">
        <v>19026</v>
      </c>
      <c r="T36" s="33">
        <v>31597</v>
      </c>
      <c r="U36" s="34">
        <v>0</v>
      </c>
      <c r="V36" s="32">
        <f t="shared" si="1"/>
        <v>181023</v>
      </c>
      <c r="W36" s="35">
        <f t="shared" si="2"/>
        <v>181023</v>
      </c>
      <c r="Z36" s="6"/>
    </row>
    <row r="37" spans="1:26" s="10" customFormat="1" ht="14.25" customHeight="1" x14ac:dyDescent="0.3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3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3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3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3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171274</v>
      </c>
      <c r="Q41" s="55">
        <f t="shared" si="6"/>
        <v>118274</v>
      </c>
      <c r="R41" s="55">
        <f t="shared" si="6"/>
        <v>140438</v>
      </c>
      <c r="S41" s="55">
        <f t="shared" si="6"/>
        <v>65829</v>
      </c>
      <c r="T41" s="55">
        <f t="shared" si="6"/>
        <v>160263</v>
      </c>
      <c r="U41" s="55">
        <f t="shared" si="6"/>
        <v>154</v>
      </c>
      <c r="V41" s="56">
        <f t="shared" si="1"/>
        <v>656232</v>
      </c>
      <c r="W41" s="57">
        <f t="shared" si="2"/>
        <v>656232</v>
      </c>
      <c r="Z41" s="6"/>
    </row>
    <row r="42" spans="1:26" s="10" customFormat="1" ht="14.25" customHeight="1" thickBot="1" x14ac:dyDescent="0.35">
      <c r="A42" s="64" t="s">
        <v>22</v>
      </c>
      <c r="B42" s="65" t="s">
        <v>93</v>
      </c>
      <c r="C42" s="66">
        <f t="shared" ref="C42:W42" si="7">C30+C41</f>
        <v>454793</v>
      </c>
      <c r="D42" s="66">
        <f t="shared" si="7"/>
        <v>449525</v>
      </c>
      <c r="E42" s="66">
        <f t="shared" si="7"/>
        <v>328805</v>
      </c>
      <c r="F42" s="66">
        <f t="shared" si="7"/>
        <v>223457</v>
      </c>
      <c r="G42" s="66">
        <f t="shared" si="7"/>
        <v>294164</v>
      </c>
      <c r="H42" s="66">
        <f t="shared" si="7"/>
        <v>448552</v>
      </c>
      <c r="I42" s="66">
        <f t="shared" si="7"/>
        <v>139759</v>
      </c>
      <c r="J42" s="66">
        <f t="shared" si="7"/>
        <v>346479</v>
      </c>
      <c r="K42" s="66">
        <f t="shared" si="7"/>
        <v>189753</v>
      </c>
      <c r="L42" s="66">
        <f t="shared" si="7"/>
        <v>284038</v>
      </c>
      <c r="M42" s="66">
        <f t="shared" si="7"/>
        <v>337213</v>
      </c>
      <c r="N42" s="66">
        <f t="shared" si="7"/>
        <v>0</v>
      </c>
      <c r="O42" s="66">
        <f t="shared" si="7"/>
        <v>3496538</v>
      </c>
      <c r="P42" s="66">
        <f t="shared" si="7"/>
        <v>171274</v>
      </c>
      <c r="Q42" s="66">
        <f t="shared" si="7"/>
        <v>118274</v>
      </c>
      <c r="R42" s="66">
        <f t="shared" si="7"/>
        <v>140438</v>
      </c>
      <c r="S42" s="66">
        <f t="shared" si="7"/>
        <v>65829</v>
      </c>
      <c r="T42" s="66">
        <f t="shared" si="7"/>
        <v>160263</v>
      </c>
      <c r="U42" s="66">
        <f t="shared" si="7"/>
        <v>154</v>
      </c>
      <c r="V42" s="66">
        <f t="shared" si="7"/>
        <v>656232</v>
      </c>
      <c r="W42" s="67">
        <f t="shared" si="7"/>
        <v>4152770</v>
      </c>
      <c r="Z42" s="6"/>
    </row>
    <row r="43" spans="1:26" s="10" customFormat="1" ht="14.2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3">
      <c r="A45" s="151"/>
      <c r="B45" s="152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399999999999999" customHeight="1" thickBot="1" x14ac:dyDescent="0.35">
      <c r="A46" s="153" t="s">
        <v>94</v>
      </c>
      <c r="B46" s="154"/>
      <c r="C46" s="71">
        <f>C42/$O$42</f>
        <v>0.13006951447403117</v>
      </c>
      <c r="D46" s="71">
        <f t="shared" ref="D46:N46" si="10">D42/$O$42</f>
        <v>0.12856288134148691</v>
      </c>
      <c r="E46" s="71">
        <f t="shared" si="10"/>
        <v>9.4037302039903473E-2</v>
      </c>
      <c r="F46" s="71">
        <f t="shared" si="10"/>
        <v>6.3908071355151863E-2</v>
      </c>
      <c r="G46" s="71">
        <f t="shared" si="10"/>
        <v>8.4130073804431701E-2</v>
      </c>
      <c r="H46" s="71">
        <f t="shared" si="10"/>
        <v>0.12828460608750714</v>
      </c>
      <c r="I46" s="71">
        <f t="shared" si="10"/>
        <v>3.9970679569334013E-2</v>
      </c>
      <c r="J46" s="71">
        <f t="shared" si="10"/>
        <v>9.9092016159984531E-2</v>
      </c>
      <c r="K46" s="71">
        <f t="shared" si="10"/>
        <v>5.4268822475259812E-2</v>
      </c>
      <c r="L46" s="71">
        <f t="shared" si="10"/>
        <v>8.1234066382232933E-2</v>
      </c>
      <c r="M46" s="71">
        <f t="shared" si="10"/>
        <v>9.6441966310676447E-2</v>
      </c>
      <c r="N46" s="71">
        <f t="shared" si="10"/>
        <v>0</v>
      </c>
      <c r="O46" s="72"/>
      <c r="P46" s="71">
        <f>P42/$V$42</f>
        <v>0.26099611113142912</v>
      </c>
      <c r="Q46" s="71">
        <f t="shared" ref="Q46:U46" si="11">Q42/$V$42</f>
        <v>0.18023199112508992</v>
      </c>
      <c r="R46" s="71">
        <f t="shared" si="11"/>
        <v>0.21400663180094845</v>
      </c>
      <c r="S46" s="71">
        <f t="shared" si="11"/>
        <v>0.10031360860183594</v>
      </c>
      <c r="T46" s="71">
        <f t="shared" si="11"/>
        <v>0.24421698423728194</v>
      </c>
      <c r="U46" s="71">
        <f t="shared" si="11"/>
        <v>2.3467310341464604E-4</v>
      </c>
      <c r="V46" s="70"/>
      <c r="W46" s="6"/>
      <c r="Z46" s="6"/>
    </row>
    <row r="47" spans="1:26" s="10" customFormat="1" ht="14.2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5D64-CFC7-47DA-9BA3-1A720EFD20B2}">
  <dimension ref="A1:R55"/>
  <sheetViews>
    <sheetView showGridLines="0" zoomScale="90" zoomScaleNormal="90" workbookViewId="0">
      <selection activeCell="A10" sqref="A10"/>
    </sheetView>
  </sheetViews>
  <sheetFormatPr defaultColWidth="9.109375" defaultRowHeight="14.4" x14ac:dyDescent="0.3"/>
  <cols>
    <col min="1" max="1" width="30.88671875" style="73" customWidth="1"/>
    <col min="2" max="2" width="5.6640625" style="73" customWidth="1"/>
    <col min="3" max="4" width="21.5546875" style="74" customWidth="1"/>
    <col min="5" max="6" width="21.5546875" style="73" customWidth="1"/>
    <col min="7" max="7" width="15" style="73" customWidth="1"/>
    <col min="8" max="8" width="16.6640625" style="73" customWidth="1"/>
    <col min="9" max="9" width="20.109375" style="73" customWidth="1"/>
    <col min="10" max="10" width="13.109375" style="73" customWidth="1"/>
    <col min="11" max="12" width="22.109375" style="11" customWidth="1"/>
    <col min="13" max="13" width="14.88671875" style="11" customWidth="1"/>
    <col min="14" max="14" width="16.6640625" style="11" customWidth="1"/>
    <col min="15" max="15" width="24.5546875" style="73" customWidth="1"/>
    <col min="16" max="16" width="25.88671875" style="73" customWidth="1"/>
    <col min="17" max="17" width="19.109375" style="73" customWidth="1"/>
    <col min="18" max="18" width="18.33203125" style="73" customWidth="1"/>
    <col min="19" max="19" width="9.109375" style="73" customWidth="1"/>
    <col min="20" max="20" width="17.5546875" style="73" customWidth="1"/>
    <col min="21" max="21" width="19.44140625" style="73" customWidth="1"/>
    <col min="22" max="22" width="19" style="73" customWidth="1"/>
    <col min="23" max="23" width="15" style="73" customWidth="1"/>
    <col min="24" max="24" width="14.88671875" style="73" customWidth="1"/>
    <col min="25" max="25" width="20.44140625" style="73" customWidth="1"/>
    <col min="26" max="34" width="9.109375" style="73" customWidth="1"/>
    <col min="35" max="35" width="16.33203125" style="73" customWidth="1"/>
    <col min="36" max="42" width="9.109375" style="73" customWidth="1"/>
    <col min="43" max="43" width="12.88671875" style="73" customWidth="1"/>
    <col min="44" max="44" width="10.109375" style="73" customWidth="1"/>
    <col min="45" max="45" width="9.109375" style="73" customWidth="1"/>
    <col min="46" max="16384" width="9.109375" style="73"/>
  </cols>
  <sheetData>
    <row r="1" spans="1:6" s="9" customFormat="1" ht="14.25" customHeight="1" x14ac:dyDescent="0.3">
      <c r="B1" s="75"/>
      <c r="C1" s="75"/>
      <c r="D1" s="75"/>
      <c r="E1" s="75"/>
      <c r="F1" s="75"/>
    </row>
    <row r="2" spans="1:6" s="9" customFormat="1" ht="14.25" customHeight="1" x14ac:dyDescent="0.3">
      <c r="A2" s="76" t="s">
        <v>95</v>
      </c>
    </row>
    <row r="3" spans="1:6" s="9" customFormat="1" ht="14.25" customHeight="1" thickBot="1" x14ac:dyDescent="0.35">
      <c r="A3" s="77"/>
      <c r="B3" s="78"/>
      <c r="C3" s="79"/>
      <c r="D3" s="79"/>
      <c r="E3" s="79"/>
      <c r="F3" s="80" t="s">
        <v>96</v>
      </c>
    </row>
    <row r="4" spans="1:6" s="9" customFormat="1" ht="66.75" customHeight="1" x14ac:dyDescent="0.3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3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3">
      <c r="A6" s="88" t="s">
        <v>103</v>
      </c>
      <c r="B6" s="89">
        <f t="shared" ref="B6:B26" si="0">ROW()-ROW($A$5)</f>
        <v>1</v>
      </c>
      <c r="C6" s="90">
        <f>SUM(C7:C18)</f>
        <v>3496539</v>
      </c>
      <c r="D6" s="90">
        <f>SUM(D7:D18)</f>
        <v>944447</v>
      </c>
      <c r="E6" s="90">
        <f>SUM(E7:E18)</f>
        <v>2196499</v>
      </c>
      <c r="F6" s="91">
        <f>SUM(F7:F18)</f>
        <v>1300040</v>
      </c>
    </row>
    <row r="7" spans="1:6" x14ac:dyDescent="0.3">
      <c r="A7" s="92" t="s">
        <v>2</v>
      </c>
      <c r="B7" s="89">
        <f t="shared" si="0"/>
        <v>2</v>
      </c>
      <c r="C7" s="93">
        <v>454794</v>
      </c>
      <c r="D7" s="93">
        <v>102083</v>
      </c>
      <c r="E7" s="93">
        <v>305954</v>
      </c>
      <c r="F7" s="94">
        <f t="shared" ref="F7:F18" si="1">C7-E7</f>
        <v>148840</v>
      </c>
    </row>
    <row r="8" spans="1:6" s="9" customFormat="1" ht="15" customHeight="1" x14ac:dyDescent="0.3">
      <c r="A8" s="92" t="s">
        <v>3</v>
      </c>
      <c r="B8" s="89">
        <f t="shared" si="0"/>
        <v>3</v>
      </c>
      <c r="C8" s="93">
        <v>449525</v>
      </c>
      <c r="D8" s="93">
        <v>145369</v>
      </c>
      <c r="E8" s="93">
        <v>320231</v>
      </c>
      <c r="F8" s="94">
        <f t="shared" si="1"/>
        <v>129294</v>
      </c>
    </row>
    <row r="9" spans="1:6" s="9" customFormat="1" ht="15" customHeight="1" x14ac:dyDescent="0.3">
      <c r="A9" s="92" t="s">
        <v>4</v>
      </c>
      <c r="B9" s="89">
        <f t="shared" si="0"/>
        <v>4</v>
      </c>
      <c r="C9" s="93">
        <v>328805</v>
      </c>
      <c r="D9" s="93">
        <v>72747</v>
      </c>
      <c r="E9" s="93">
        <v>256911</v>
      </c>
      <c r="F9" s="94">
        <f t="shared" si="1"/>
        <v>71894</v>
      </c>
    </row>
    <row r="10" spans="1:6" s="9" customFormat="1" ht="15" customHeight="1" x14ac:dyDescent="0.3">
      <c r="A10" s="92" t="s">
        <v>5</v>
      </c>
      <c r="B10" s="89">
        <f t="shared" si="0"/>
        <v>5</v>
      </c>
      <c r="C10" s="93">
        <v>223457</v>
      </c>
      <c r="D10" s="93">
        <v>10374</v>
      </c>
      <c r="E10" s="93">
        <v>153794</v>
      </c>
      <c r="F10" s="94">
        <f t="shared" si="1"/>
        <v>69663</v>
      </c>
    </row>
    <row r="11" spans="1:6" s="9" customFormat="1" ht="15" customHeight="1" x14ac:dyDescent="0.3">
      <c r="A11" s="92" t="s">
        <v>6</v>
      </c>
      <c r="B11" s="89">
        <f t="shared" si="0"/>
        <v>6</v>
      </c>
      <c r="C11" s="93">
        <v>294164</v>
      </c>
      <c r="D11" s="93">
        <v>125120</v>
      </c>
      <c r="E11" s="93">
        <v>223569</v>
      </c>
      <c r="F11" s="94">
        <f t="shared" si="1"/>
        <v>70595</v>
      </c>
    </row>
    <row r="12" spans="1:6" s="9" customFormat="1" ht="15" customHeight="1" x14ac:dyDescent="0.3">
      <c r="A12" s="92" t="s">
        <v>7</v>
      </c>
      <c r="B12" s="89">
        <f t="shared" si="0"/>
        <v>7</v>
      </c>
      <c r="C12" s="93">
        <v>448552</v>
      </c>
      <c r="D12" s="93">
        <v>211973</v>
      </c>
      <c r="E12" s="93">
        <v>17</v>
      </c>
      <c r="F12" s="94">
        <f t="shared" si="1"/>
        <v>448535</v>
      </c>
    </row>
    <row r="13" spans="1:6" s="9" customFormat="1" ht="15" customHeight="1" x14ac:dyDescent="0.3">
      <c r="A13" s="92" t="s">
        <v>8</v>
      </c>
      <c r="B13" s="89">
        <f t="shared" si="0"/>
        <v>8</v>
      </c>
      <c r="C13" s="93">
        <v>139759</v>
      </c>
      <c r="D13" s="93">
        <v>25584</v>
      </c>
      <c r="E13" s="93">
        <v>99389</v>
      </c>
      <c r="F13" s="94">
        <f t="shared" si="1"/>
        <v>40370</v>
      </c>
    </row>
    <row r="14" spans="1:6" s="9" customFormat="1" ht="15" customHeight="1" x14ac:dyDescent="0.3">
      <c r="A14" s="92" t="s">
        <v>9</v>
      </c>
      <c r="B14" s="89">
        <f t="shared" si="0"/>
        <v>9</v>
      </c>
      <c r="C14" s="93">
        <v>346479</v>
      </c>
      <c r="D14" s="93">
        <v>73116</v>
      </c>
      <c r="E14" s="93">
        <v>254800</v>
      </c>
      <c r="F14" s="94">
        <f t="shared" si="1"/>
        <v>91679</v>
      </c>
    </row>
    <row r="15" spans="1:6" s="9" customFormat="1" ht="15" customHeight="1" x14ac:dyDescent="0.3">
      <c r="A15" s="92" t="s">
        <v>10</v>
      </c>
      <c r="B15" s="89">
        <f t="shared" si="0"/>
        <v>10</v>
      </c>
      <c r="C15" s="93">
        <v>189753</v>
      </c>
      <c r="D15" s="93">
        <v>40208</v>
      </c>
      <c r="E15" s="93">
        <v>136604</v>
      </c>
      <c r="F15" s="94">
        <f t="shared" si="1"/>
        <v>53149</v>
      </c>
    </row>
    <row r="16" spans="1:6" s="9" customFormat="1" ht="15" customHeight="1" x14ac:dyDescent="0.3">
      <c r="A16" s="92" t="s">
        <v>11</v>
      </c>
      <c r="B16" s="89">
        <f t="shared" si="0"/>
        <v>11</v>
      </c>
      <c r="C16" s="93">
        <v>284038</v>
      </c>
      <c r="D16" s="93">
        <v>82621</v>
      </c>
      <c r="E16" s="93">
        <v>201921</v>
      </c>
      <c r="F16" s="94">
        <f t="shared" si="1"/>
        <v>82117</v>
      </c>
    </row>
    <row r="17" spans="1:6" s="9" customFormat="1" ht="15" customHeight="1" x14ac:dyDescent="0.3">
      <c r="A17" s="92" t="s">
        <v>12</v>
      </c>
      <c r="B17" s="89">
        <f t="shared" si="0"/>
        <v>12</v>
      </c>
      <c r="C17" s="93">
        <v>337213</v>
      </c>
      <c r="D17" s="93">
        <v>55252</v>
      </c>
      <c r="E17" s="93">
        <v>243309</v>
      </c>
      <c r="F17" s="94">
        <f t="shared" si="1"/>
        <v>93904</v>
      </c>
    </row>
    <row r="18" spans="1:6" x14ac:dyDescent="0.3">
      <c r="A18" s="92" t="s">
        <v>13</v>
      </c>
      <c r="B18" s="89">
        <f t="shared" si="0"/>
        <v>13</v>
      </c>
      <c r="C18" s="93">
        <v>0</v>
      </c>
      <c r="D18" s="93">
        <v>0</v>
      </c>
      <c r="E18" s="93">
        <v>0</v>
      </c>
      <c r="F18" s="94">
        <f t="shared" si="1"/>
        <v>0</v>
      </c>
    </row>
    <row r="19" spans="1:6" s="9" customFormat="1" ht="15.6" customHeight="1" x14ac:dyDescent="0.3">
      <c r="A19" s="88" t="s">
        <v>104</v>
      </c>
      <c r="B19" s="89">
        <f t="shared" si="0"/>
        <v>14</v>
      </c>
      <c r="C19" s="90">
        <f>SUM(C20:C25)</f>
        <v>656232</v>
      </c>
      <c r="D19" s="90">
        <f>SUM(D20:D25)</f>
        <v>11294</v>
      </c>
      <c r="E19" s="90">
        <f>SUM(E20:E25)</f>
        <v>679298</v>
      </c>
      <c r="F19" s="91">
        <f>SUM(F20:F25)</f>
        <v>-23066</v>
      </c>
    </row>
    <row r="20" spans="1:6" x14ac:dyDescent="0.3">
      <c r="A20" s="92" t="s">
        <v>15</v>
      </c>
      <c r="B20" s="89">
        <f t="shared" si="0"/>
        <v>15</v>
      </c>
      <c r="C20" s="93">
        <v>171274</v>
      </c>
      <c r="D20" s="93">
        <v>3023</v>
      </c>
      <c r="E20" s="93">
        <v>128992</v>
      </c>
      <c r="F20" s="94">
        <f t="shared" ref="F20:F25" si="2">C20-E20</f>
        <v>42282</v>
      </c>
    </row>
    <row r="21" spans="1:6" s="9" customFormat="1" ht="15" customHeight="1" x14ac:dyDescent="0.3">
      <c r="A21" s="92" t="s">
        <v>16</v>
      </c>
      <c r="B21" s="89">
        <f t="shared" si="0"/>
        <v>16</v>
      </c>
      <c r="C21" s="93">
        <v>118274</v>
      </c>
      <c r="D21" s="93">
        <v>7500</v>
      </c>
      <c r="E21" s="93">
        <v>94196</v>
      </c>
      <c r="F21" s="94">
        <f t="shared" si="2"/>
        <v>24078</v>
      </c>
    </row>
    <row r="22" spans="1:6" s="9" customFormat="1" ht="15" customHeight="1" x14ac:dyDescent="0.3">
      <c r="A22" s="92" t="s">
        <v>17</v>
      </c>
      <c r="B22" s="89">
        <f t="shared" si="0"/>
        <v>17</v>
      </c>
      <c r="C22" s="93">
        <v>140438</v>
      </c>
      <c r="D22" s="93">
        <v>14</v>
      </c>
      <c r="E22" s="93">
        <v>112517</v>
      </c>
      <c r="F22" s="94">
        <f t="shared" si="2"/>
        <v>27921</v>
      </c>
    </row>
    <row r="23" spans="1:6" s="9" customFormat="1" ht="15" customHeight="1" x14ac:dyDescent="0.3">
      <c r="A23" s="92" t="s">
        <v>18</v>
      </c>
      <c r="B23" s="89">
        <f t="shared" si="0"/>
        <v>18</v>
      </c>
      <c r="C23" s="93">
        <v>65829</v>
      </c>
      <c r="D23" s="93">
        <v>484</v>
      </c>
      <c r="E23" s="93">
        <v>239529</v>
      </c>
      <c r="F23" s="94">
        <f t="shared" si="2"/>
        <v>-173700</v>
      </c>
    </row>
    <row r="24" spans="1:6" s="9" customFormat="1" ht="15" customHeight="1" x14ac:dyDescent="0.3">
      <c r="A24" s="92" t="s">
        <v>19</v>
      </c>
      <c r="B24" s="89">
        <f t="shared" si="0"/>
        <v>19</v>
      </c>
      <c r="C24" s="93">
        <v>160263</v>
      </c>
      <c r="D24" s="93">
        <v>268</v>
      </c>
      <c r="E24" s="93">
        <v>103979</v>
      </c>
      <c r="F24" s="94">
        <f t="shared" si="2"/>
        <v>56284</v>
      </c>
    </row>
    <row r="25" spans="1:6" x14ac:dyDescent="0.3">
      <c r="A25" s="92" t="s">
        <v>20</v>
      </c>
      <c r="B25" s="89">
        <f t="shared" si="0"/>
        <v>20</v>
      </c>
      <c r="C25" s="93">
        <v>154</v>
      </c>
      <c r="D25" s="93">
        <v>5</v>
      </c>
      <c r="E25" s="93">
        <v>85</v>
      </c>
      <c r="F25" s="94">
        <f t="shared" si="2"/>
        <v>69</v>
      </c>
    </row>
    <row r="26" spans="1:6" s="9" customFormat="1" ht="16.2" customHeight="1" thickBot="1" x14ac:dyDescent="0.35">
      <c r="A26" s="88" t="s">
        <v>105</v>
      </c>
      <c r="B26" s="89">
        <f t="shared" si="0"/>
        <v>21</v>
      </c>
      <c r="C26" s="95">
        <f>C6+C19</f>
        <v>4152771</v>
      </c>
      <c r="D26" s="95">
        <f>D6+D19</f>
        <v>955741</v>
      </c>
      <c r="E26" s="95">
        <f>E6+E19</f>
        <v>2875797</v>
      </c>
      <c r="F26" s="96">
        <f>F6+F19</f>
        <v>1276974</v>
      </c>
    </row>
    <row r="27" spans="1:6" s="9" customFormat="1" ht="96" customHeight="1" x14ac:dyDescent="0.3"/>
    <row r="28" spans="1:6" s="9" customFormat="1" ht="24" customHeight="1" x14ac:dyDescent="0.3"/>
    <row r="40" spans="9:18" s="74" customFormat="1" ht="15" customHeight="1" x14ac:dyDescent="0.3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3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3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3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3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3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3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3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3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3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3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3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3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3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3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3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85F1-C42B-4012-9FFE-77DE21C1B132}">
  <dimension ref="A1:F35"/>
  <sheetViews>
    <sheetView showGridLines="0" zoomScale="90" zoomScaleNormal="90" workbookViewId="0"/>
  </sheetViews>
  <sheetFormatPr defaultColWidth="9.109375" defaultRowHeight="14.4" x14ac:dyDescent="0.3"/>
  <cols>
    <col min="1" max="1" width="29.33203125" style="73" customWidth="1"/>
    <col min="2" max="2" width="6.109375" style="73" customWidth="1"/>
    <col min="3" max="3" width="17.88671875" style="74" customWidth="1"/>
    <col min="4" max="6" width="17.88671875" style="73" customWidth="1"/>
    <col min="7" max="7" width="9.109375" style="73" customWidth="1"/>
    <col min="8" max="16384" width="9.109375" style="73"/>
  </cols>
  <sheetData>
    <row r="1" spans="1:6" s="9" customFormat="1" ht="15" customHeight="1" x14ac:dyDescent="0.3">
      <c r="A1" s="97"/>
      <c r="B1" s="97"/>
      <c r="C1" s="97"/>
      <c r="D1" s="97"/>
      <c r="E1" s="97"/>
      <c r="F1" s="97"/>
    </row>
    <row r="2" spans="1:6" s="9" customFormat="1" ht="15" customHeight="1" x14ac:dyDescent="0.3">
      <c r="A2" s="98" t="s">
        <v>106</v>
      </c>
      <c r="B2" s="98"/>
      <c r="C2" s="98"/>
      <c r="D2" s="98"/>
      <c r="E2" s="98"/>
      <c r="F2" s="98"/>
    </row>
    <row r="3" spans="1:6" s="9" customFormat="1" ht="15" customHeight="1" thickBot="1" x14ac:dyDescent="0.35">
      <c r="A3" s="99"/>
      <c r="B3" s="78"/>
      <c r="C3" s="79"/>
      <c r="D3" s="79"/>
      <c r="E3" s="79"/>
      <c r="F3" s="80" t="s">
        <v>96</v>
      </c>
    </row>
    <row r="4" spans="1:6" s="9" customFormat="1" ht="78.75" customHeight="1" x14ac:dyDescent="0.3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3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3">
      <c r="A6" s="100" t="s">
        <v>23</v>
      </c>
      <c r="B6" s="89">
        <v>1</v>
      </c>
      <c r="C6" s="101">
        <v>283206</v>
      </c>
      <c r="D6" s="101">
        <v>14479</v>
      </c>
      <c r="E6" s="101">
        <v>173994</v>
      </c>
      <c r="F6" s="102">
        <f t="shared" ref="F6:F30" si="0">C6-E6</f>
        <v>109212</v>
      </c>
    </row>
    <row r="7" spans="1:6" x14ac:dyDescent="0.3">
      <c r="A7" s="100" t="s">
        <v>25</v>
      </c>
      <c r="B7" s="89">
        <v>2</v>
      </c>
      <c r="C7" s="101">
        <v>499147</v>
      </c>
      <c r="D7" s="101">
        <v>19605</v>
      </c>
      <c r="E7" s="101">
        <v>309640</v>
      </c>
      <c r="F7" s="102">
        <f t="shared" si="0"/>
        <v>189507</v>
      </c>
    </row>
    <row r="8" spans="1:6" x14ac:dyDescent="0.3">
      <c r="A8" s="100" t="s">
        <v>27</v>
      </c>
      <c r="B8" s="89">
        <v>3</v>
      </c>
      <c r="C8" s="101">
        <v>315395</v>
      </c>
      <c r="D8" s="101">
        <v>31264</v>
      </c>
      <c r="E8" s="101">
        <v>204212</v>
      </c>
      <c r="F8" s="102">
        <f t="shared" si="0"/>
        <v>111183</v>
      </c>
    </row>
    <row r="9" spans="1:6" x14ac:dyDescent="0.3">
      <c r="A9" s="100" t="s">
        <v>29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3">
      <c r="A10" s="100" t="s">
        <v>31</v>
      </c>
      <c r="B10" s="89">
        <v>5</v>
      </c>
      <c r="C10" s="101">
        <v>76054</v>
      </c>
      <c r="D10" s="101">
        <v>76057</v>
      </c>
      <c r="E10" s="101">
        <v>1</v>
      </c>
      <c r="F10" s="102">
        <f t="shared" si="0"/>
        <v>76053</v>
      </c>
    </row>
    <row r="11" spans="1:6" x14ac:dyDescent="0.3">
      <c r="A11" s="100" t="s">
        <v>33</v>
      </c>
      <c r="B11" s="89">
        <v>6</v>
      </c>
      <c r="C11" s="101">
        <v>223</v>
      </c>
      <c r="D11" s="101">
        <v>4</v>
      </c>
      <c r="E11" s="101">
        <v>198</v>
      </c>
      <c r="F11" s="102">
        <f t="shared" si="0"/>
        <v>25</v>
      </c>
    </row>
    <row r="12" spans="1:6" x14ac:dyDescent="0.3">
      <c r="A12" s="100" t="s">
        <v>35</v>
      </c>
      <c r="B12" s="89">
        <v>7</v>
      </c>
      <c r="C12" s="101">
        <v>34445</v>
      </c>
      <c r="D12" s="101">
        <v>18845</v>
      </c>
      <c r="E12" s="101">
        <v>24131</v>
      </c>
      <c r="F12" s="102">
        <f t="shared" si="0"/>
        <v>10314</v>
      </c>
    </row>
    <row r="13" spans="1:6" x14ac:dyDescent="0.3">
      <c r="A13" s="100" t="s">
        <v>37</v>
      </c>
      <c r="B13" s="89">
        <v>8</v>
      </c>
      <c r="C13" s="101">
        <v>331318</v>
      </c>
      <c r="D13" s="101">
        <v>196679</v>
      </c>
      <c r="E13" s="101">
        <v>180593</v>
      </c>
      <c r="F13" s="102">
        <f t="shared" si="0"/>
        <v>150725</v>
      </c>
    </row>
    <row r="14" spans="1:6" x14ac:dyDescent="0.3">
      <c r="A14" s="100" t="s">
        <v>39</v>
      </c>
      <c r="B14" s="89">
        <v>9</v>
      </c>
      <c r="C14" s="101">
        <v>500463</v>
      </c>
      <c r="D14" s="101">
        <v>198049</v>
      </c>
      <c r="E14" s="101">
        <v>319431</v>
      </c>
      <c r="F14" s="102">
        <f t="shared" si="0"/>
        <v>181032</v>
      </c>
    </row>
    <row r="15" spans="1:6" x14ac:dyDescent="0.3">
      <c r="A15" s="100" t="s">
        <v>47</v>
      </c>
      <c r="B15" s="89">
        <v>10</v>
      </c>
      <c r="C15" s="101">
        <v>1239224</v>
      </c>
      <c r="D15" s="101">
        <v>270664</v>
      </c>
      <c r="E15" s="101">
        <v>863529</v>
      </c>
      <c r="F15" s="102">
        <f t="shared" si="0"/>
        <v>375695</v>
      </c>
    </row>
    <row r="16" spans="1:6" x14ac:dyDescent="0.3">
      <c r="A16" s="100" t="s">
        <v>55</v>
      </c>
      <c r="B16" s="89">
        <v>11</v>
      </c>
      <c r="C16" s="101">
        <v>8284</v>
      </c>
      <c r="D16" s="101">
        <v>10139</v>
      </c>
      <c r="E16" s="101">
        <v>76</v>
      </c>
      <c r="F16" s="102">
        <f t="shared" si="0"/>
        <v>8208</v>
      </c>
    </row>
    <row r="17" spans="1:6" x14ac:dyDescent="0.3">
      <c r="A17" s="100" t="s">
        <v>57</v>
      </c>
      <c r="B17" s="89">
        <v>12</v>
      </c>
      <c r="C17" s="101">
        <v>146</v>
      </c>
      <c r="D17" s="101">
        <v>10</v>
      </c>
      <c r="E17" s="101">
        <v>106</v>
      </c>
      <c r="F17" s="102">
        <f t="shared" si="0"/>
        <v>40</v>
      </c>
    </row>
    <row r="18" spans="1:6" x14ac:dyDescent="0.3">
      <c r="A18" s="100" t="s">
        <v>59</v>
      </c>
      <c r="B18" s="89">
        <v>13</v>
      </c>
      <c r="C18" s="101">
        <v>128707</v>
      </c>
      <c r="D18" s="101">
        <v>79944</v>
      </c>
      <c r="E18" s="101">
        <v>70127</v>
      </c>
      <c r="F18" s="102">
        <f t="shared" si="0"/>
        <v>58580</v>
      </c>
    </row>
    <row r="19" spans="1:6" x14ac:dyDescent="0.3">
      <c r="A19" s="100" t="s">
        <v>61</v>
      </c>
      <c r="B19" s="89">
        <v>14</v>
      </c>
      <c r="C19" s="101">
        <v>14137</v>
      </c>
      <c r="D19" s="101">
        <v>5860</v>
      </c>
      <c r="E19" s="101">
        <v>9446</v>
      </c>
      <c r="F19" s="102">
        <f t="shared" si="0"/>
        <v>4691</v>
      </c>
    </row>
    <row r="20" spans="1:6" x14ac:dyDescent="0.3">
      <c r="A20" s="100" t="s">
        <v>63</v>
      </c>
      <c r="B20" s="89">
        <v>15</v>
      </c>
      <c r="C20" s="101">
        <v>58</v>
      </c>
      <c r="D20" s="101">
        <v>19</v>
      </c>
      <c r="E20" s="101">
        <v>41</v>
      </c>
      <c r="F20" s="102">
        <f t="shared" si="0"/>
        <v>17</v>
      </c>
    </row>
    <row r="21" spans="1:6" x14ac:dyDescent="0.3">
      <c r="A21" s="100" t="s">
        <v>65</v>
      </c>
      <c r="B21" s="89">
        <v>16</v>
      </c>
      <c r="C21" s="101">
        <v>24515</v>
      </c>
      <c r="D21" s="101">
        <v>21259</v>
      </c>
      <c r="E21" s="101">
        <v>19215</v>
      </c>
      <c r="F21" s="102">
        <f t="shared" si="0"/>
        <v>5300</v>
      </c>
    </row>
    <row r="22" spans="1:6" x14ac:dyDescent="0.3">
      <c r="A22" s="100" t="s">
        <v>67</v>
      </c>
      <c r="B22" s="89">
        <v>17</v>
      </c>
      <c r="C22" s="101">
        <v>0</v>
      </c>
      <c r="D22" s="101">
        <v>0</v>
      </c>
      <c r="E22" s="101">
        <v>0</v>
      </c>
      <c r="F22" s="102">
        <f t="shared" si="0"/>
        <v>0</v>
      </c>
    </row>
    <row r="23" spans="1:6" x14ac:dyDescent="0.3">
      <c r="A23" s="100" t="s">
        <v>69</v>
      </c>
      <c r="B23" s="89">
        <v>18</v>
      </c>
      <c r="C23" s="101">
        <v>41218</v>
      </c>
      <c r="D23" s="101">
        <v>1571</v>
      </c>
      <c r="E23" s="101">
        <v>21759</v>
      </c>
      <c r="F23" s="102">
        <f t="shared" si="0"/>
        <v>19459</v>
      </c>
    </row>
    <row r="24" spans="1:6" x14ac:dyDescent="0.3">
      <c r="A24" s="100" t="s">
        <v>72</v>
      </c>
      <c r="B24" s="89">
        <v>19</v>
      </c>
      <c r="C24" s="101">
        <v>475209</v>
      </c>
      <c r="D24" s="101">
        <v>11078</v>
      </c>
      <c r="E24" s="101">
        <v>532525</v>
      </c>
      <c r="F24" s="102">
        <f t="shared" si="0"/>
        <v>-57316</v>
      </c>
    </row>
    <row r="25" spans="1:6" x14ac:dyDescent="0.3">
      <c r="A25" s="100" t="s">
        <v>80</v>
      </c>
      <c r="B25" s="89">
        <v>20</v>
      </c>
      <c r="C25" s="101">
        <v>0</v>
      </c>
      <c r="D25" s="101">
        <v>0</v>
      </c>
      <c r="E25" s="101">
        <v>1753</v>
      </c>
      <c r="F25" s="102">
        <f t="shared" si="0"/>
        <v>-1753</v>
      </c>
    </row>
    <row r="26" spans="1:6" x14ac:dyDescent="0.3">
      <c r="A26" s="100" t="s">
        <v>82</v>
      </c>
      <c r="B26" s="89">
        <v>21</v>
      </c>
      <c r="C26" s="101">
        <v>181023</v>
      </c>
      <c r="D26" s="101">
        <v>216</v>
      </c>
      <c r="E26" s="101">
        <v>145020</v>
      </c>
      <c r="F26" s="102">
        <f t="shared" si="0"/>
        <v>36003</v>
      </c>
    </row>
    <row r="27" spans="1:6" x14ac:dyDescent="0.3">
      <c r="A27" s="100" t="s">
        <v>84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3">
      <c r="A28" s="100" t="s">
        <v>86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3">
      <c r="A29" s="100" t="s">
        <v>88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3">
      <c r="A30" s="100" t="s">
        <v>90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2" customHeight="1" thickBot="1" x14ac:dyDescent="0.35">
      <c r="A31" s="103" t="s">
        <v>22</v>
      </c>
      <c r="B31" s="104" t="s">
        <v>93</v>
      </c>
      <c r="C31" s="95">
        <f>SUM(C6:C30)</f>
        <v>4152772</v>
      </c>
      <c r="D31" s="95">
        <f>SUM(D6:D30)</f>
        <v>955742</v>
      </c>
      <c r="E31" s="95">
        <f>SUM(E6:E30)</f>
        <v>2875797</v>
      </c>
      <c r="F31" s="96">
        <f>SUM(F6:F30)</f>
        <v>1276975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3">
      <c r="A33" s="73"/>
      <c r="B33" s="73"/>
      <c r="D33" s="73"/>
      <c r="E33" s="73"/>
      <c r="F33" s="73"/>
    </row>
    <row r="34" spans="1:6" s="74" customFormat="1" ht="15" customHeight="1" x14ac:dyDescent="0.3">
      <c r="A34" s="73"/>
      <c r="B34" s="73"/>
      <c r="D34" s="73"/>
      <c r="E34" s="73"/>
      <c r="F34" s="73"/>
    </row>
    <row r="35" spans="1:6" s="74" customFormat="1" ht="15" customHeight="1" x14ac:dyDescent="0.3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E84C-854F-48B8-A5D5-6CC0B1515F6E}">
  <dimension ref="A1:Z59"/>
  <sheetViews>
    <sheetView showGridLines="0" zoomScale="90" zoomScaleNormal="90" workbookViewId="0">
      <selection activeCell="P46" sqref="P46:U46"/>
    </sheetView>
  </sheetViews>
  <sheetFormatPr defaultColWidth="9.109375" defaultRowHeight="14.4" x14ac:dyDescent="0.3"/>
  <cols>
    <col min="1" max="1" width="49.44140625" style="6" customWidth="1"/>
    <col min="2" max="2" width="7.44140625" style="7" customWidth="1"/>
    <col min="3" max="3" width="14.33203125" style="8" customWidth="1"/>
    <col min="4" max="13" width="14.33203125" style="9" customWidth="1"/>
    <col min="14" max="16" width="14.33203125" style="6" customWidth="1"/>
    <col min="17" max="20" width="14.33203125" style="9" customWidth="1"/>
    <col min="21" max="23" width="14.33203125" style="6" customWidth="1"/>
    <col min="24" max="25" width="9.109375" style="10" customWidth="1"/>
    <col min="26" max="26" width="9.109375" style="6" customWidth="1"/>
    <col min="27" max="16384" width="9.109375" style="6"/>
  </cols>
  <sheetData>
    <row r="1" spans="1:26" s="11" customFormat="1" ht="14.25" customHeight="1" x14ac:dyDescent="0.3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3">
      <c r="A2" s="15" t="s">
        <v>107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5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3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3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3">
      <c r="A6" s="26" t="s">
        <v>23</v>
      </c>
      <c r="B6" s="27" t="s">
        <v>24</v>
      </c>
      <c r="C6" s="28">
        <v>7679</v>
      </c>
      <c r="D6" s="28">
        <v>10516</v>
      </c>
      <c r="E6" s="28">
        <v>27625</v>
      </c>
      <c r="F6" s="28">
        <v>7827</v>
      </c>
      <c r="G6" s="28">
        <v>17386</v>
      </c>
      <c r="H6" s="28">
        <v>13212</v>
      </c>
      <c r="I6" s="28">
        <v>14120</v>
      </c>
      <c r="J6" s="28">
        <v>16584</v>
      </c>
      <c r="K6" s="28">
        <v>14943</v>
      </c>
      <c r="L6" s="28">
        <v>16272</v>
      </c>
      <c r="M6" s="28">
        <v>26006</v>
      </c>
      <c r="N6" s="28">
        <v>0</v>
      </c>
      <c r="O6" s="29">
        <f t="shared" ref="O6:O41" si="0">SUM(C6:N6)</f>
        <v>172170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172170</v>
      </c>
      <c r="X6" s="10"/>
      <c r="Y6" s="20"/>
      <c r="Z6" s="6"/>
    </row>
    <row r="7" spans="1:26" s="9" customFormat="1" ht="14.25" customHeight="1" x14ac:dyDescent="0.3">
      <c r="A7" s="26" t="s">
        <v>25</v>
      </c>
      <c r="B7" s="27" t="s">
        <v>26</v>
      </c>
      <c r="C7" s="28">
        <v>568</v>
      </c>
      <c r="D7" s="28">
        <v>7236</v>
      </c>
      <c r="E7" s="28">
        <v>2771</v>
      </c>
      <c r="F7" s="28">
        <v>294</v>
      </c>
      <c r="G7" s="28">
        <v>190</v>
      </c>
      <c r="H7" s="28">
        <v>373</v>
      </c>
      <c r="I7" s="28">
        <v>0</v>
      </c>
      <c r="J7" s="28">
        <v>134</v>
      </c>
      <c r="K7" s="28">
        <v>0</v>
      </c>
      <c r="L7" s="28">
        <v>383</v>
      </c>
      <c r="M7" s="28">
        <v>411</v>
      </c>
      <c r="N7" s="28">
        <v>0</v>
      </c>
      <c r="O7" s="32">
        <f t="shared" si="0"/>
        <v>12360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12360</v>
      </c>
    </row>
    <row r="8" spans="1:26" s="9" customFormat="1" ht="14.25" customHeight="1" x14ac:dyDescent="0.3">
      <c r="A8" s="26" t="s">
        <v>27</v>
      </c>
      <c r="B8" s="27" t="s">
        <v>28</v>
      </c>
      <c r="C8" s="28">
        <v>749</v>
      </c>
      <c r="D8" s="28">
        <v>1567</v>
      </c>
      <c r="E8" s="28">
        <v>2104</v>
      </c>
      <c r="F8" s="28">
        <v>2519</v>
      </c>
      <c r="G8" s="28">
        <v>1074</v>
      </c>
      <c r="H8" s="28">
        <v>1324</v>
      </c>
      <c r="I8" s="28">
        <v>312</v>
      </c>
      <c r="J8" s="28">
        <v>838</v>
      </c>
      <c r="K8" s="28">
        <v>1362</v>
      </c>
      <c r="L8" s="28">
        <v>1184</v>
      </c>
      <c r="M8" s="28">
        <v>1091</v>
      </c>
      <c r="N8" s="28">
        <v>0</v>
      </c>
      <c r="O8" s="32">
        <f t="shared" si="0"/>
        <v>14124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14124</v>
      </c>
    </row>
    <row r="9" spans="1:26" s="9" customFormat="1" ht="14.25" customHeight="1" x14ac:dyDescent="0.3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3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4</v>
      </c>
    </row>
    <row r="11" spans="1:26" s="9" customFormat="1" ht="14.25" customHeight="1" x14ac:dyDescent="0.3">
      <c r="A11" s="26" t="s">
        <v>33</v>
      </c>
      <c r="B11" s="27" t="s">
        <v>34</v>
      </c>
      <c r="C11" s="28">
        <v>0</v>
      </c>
      <c r="D11" s="28">
        <v>0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3</v>
      </c>
    </row>
    <row r="12" spans="1:26" s="9" customFormat="1" ht="14.25" customHeight="1" x14ac:dyDescent="0.3">
      <c r="A12" s="26" t="s">
        <v>35</v>
      </c>
      <c r="B12" s="27" t="s">
        <v>36</v>
      </c>
      <c r="C12" s="28">
        <v>49</v>
      </c>
      <c r="D12" s="28">
        <v>273</v>
      </c>
      <c r="E12" s="28">
        <v>53</v>
      </c>
      <c r="F12" s="28">
        <v>70</v>
      </c>
      <c r="G12" s="28">
        <v>18</v>
      </c>
      <c r="H12" s="28">
        <v>129</v>
      </c>
      <c r="I12" s="28">
        <v>0</v>
      </c>
      <c r="J12" s="28">
        <v>58</v>
      </c>
      <c r="K12" s="28">
        <v>44</v>
      </c>
      <c r="L12" s="28">
        <v>14</v>
      </c>
      <c r="M12" s="28">
        <v>5</v>
      </c>
      <c r="N12" s="28">
        <v>0</v>
      </c>
      <c r="O12" s="32">
        <f t="shared" si="0"/>
        <v>713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713</v>
      </c>
    </row>
    <row r="13" spans="1:26" s="9" customFormat="1" ht="14.25" customHeight="1" x14ac:dyDescent="0.3">
      <c r="A13" s="26" t="s">
        <v>37</v>
      </c>
      <c r="B13" s="27" t="s">
        <v>38</v>
      </c>
      <c r="C13" s="28">
        <v>3540</v>
      </c>
      <c r="D13" s="28">
        <v>4733</v>
      </c>
      <c r="E13" s="28">
        <v>6022</v>
      </c>
      <c r="F13" s="28">
        <v>1803</v>
      </c>
      <c r="G13" s="28">
        <v>1284</v>
      </c>
      <c r="H13" s="28">
        <v>4019</v>
      </c>
      <c r="I13" s="28">
        <v>256</v>
      </c>
      <c r="J13" s="28">
        <v>1268</v>
      </c>
      <c r="K13" s="28">
        <v>1840</v>
      </c>
      <c r="L13" s="28">
        <v>2382</v>
      </c>
      <c r="M13" s="28">
        <v>5076</v>
      </c>
      <c r="N13" s="28">
        <v>0</v>
      </c>
      <c r="O13" s="32">
        <f t="shared" si="0"/>
        <v>32223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32223</v>
      </c>
    </row>
    <row r="14" spans="1:26" s="9" customFormat="1" ht="14.25" customHeight="1" x14ac:dyDescent="0.3">
      <c r="A14" s="26" t="s">
        <v>39</v>
      </c>
      <c r="B14" s="27" t="s">
        <v>40</v>
      </c>
      <c r="C14" s="28">
        <v>3923</v>
      </c>
      <c r="D14" s="28">
        <v>5691</v>
      </c>
      <c r="E14" s="28">
        <v>10344</v>
      </c>
      <c r="F14" s="28">
        <v>903</v>
      </c>
      <c r="G14" s="28">
        <v>1486</v>
      </c>
      <c r="H14" s="28">
        <v>3465</v>
      </c>
      <c r="I14" s="28">
        <v>157</v>
      </c>
      <c r="J14" s="28">
        <v>694</v>
      </c>
      <c r="K14" s="28">
        <v>888</v>
      </c>
      <c r="L14" s="28">
        <v>850</v>
      </c>
      <c r="M14" s="28">
        <v>3260</v>
      </c>
      <c r="N14" s="28">
        <v>0</v>
      </c>
      <c r="O14" s="32">
        <f t="shared" si="0"/>
        <v>31661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31661</v>
      </c>
    </row>
    <row r="15" spans="1:26" s="9" customFormat="1" ht="14.25" customHeight="1" x14ac:dyDescent="0.3">
      <c r="A15" s="26" t="s">
        <v>41</v>
      </c>
      <c r="B15" s="27" t="s">
        <v>42</v>
      </c>
      <c r="C15" s="28">
        <v>3923</v>
      </c>
      <c r="D15" s="28">
        <v>5691</v>
      </c>
      <c r="E15" s="28">
        <v>10484</v>
      </c>
      <c r="F15" s="28">
        <v>1976</v>
      </c>
      <c r="G15" s="28">
        <v>1486</v>
      </c>
      <c r="H15" s="28">
        <v>4131</v>
      </c>
      <c r="I15" s="28">
        <v>413</v>
      </c>
      <c r="J15" s="28">
        <v>1472</v>
      </c>
      <c r="K15" s="28">
        <v>2011</v>
      </c>
      <c r="L15" s="28">
        <v>2680</v>
      </c>
      <c r="M15" s="28">
        <v>5362</v>
      </c>
      <c r="N15" s="28">
        <v>0</v>
      </c>
      <c r="O15" s="32">
        <f t="shared" si="0"/>
        <v>39629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39629</v>
      </c>
    </row>
    <row r="16" spans="1:26" s="9" customFormat="1" ht="14.25" customHeight="1" x14ac:dyDescent="0.3">
      <c r="A16" s="36" t="s">
        <v>43</v>
      </c>
      <c r="B16" s="37" t="s">
        <v>44</v>
      </c>
      <c r="C16" s="38">
        <v>2518</v>
      </c>
      <c r="D16" s="38">
        <v>4336</v>
      </c>
      <c r="E16" s="38">
        <v>8994</v>
      </c>
      <c r="F16" s="38">
        <v>1420</v>
      </c>
      <c r="G16" s="38">
        <v>996</v>
      </c>
      <c r="H16" s="38">
        <v>3278</v>
      </c>
      <c r="I16" s="38">
        <v>276</v>
      </c>
      <c r="J16" s="38">
        <v>839</v>
      </c>
      <c r="K16" s="38">
        <v>1433</v>
      </c>
      <c r="L16" s="38">
        <v>668</v>
      </c>
      <c r="M16" s="38">
        <v>4781</v>
      </c>
      <c r="N16" s="38">
        <v>0</v>
      </c>
      <c r="O16" s="39">
        <f t="shared" si="0"/>
        <v>29539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29539</v>
      </c>
    </row>
    <row r="17" spans="1:26" s="10" customFormat="1" ht="14.25" customHeight="1" x14ac:dyDescent="0.3">
      <c r="A17" s="43" t="s">
        <v>45</v>
      </c>
      <c r="B17" s="44" t="s">
        <v>46</v>
      </c>
      <c r="C17" s="38">
        <v>1405</v>
      </c>
      <c r="D17" s="38">
        <v>1355</v>
      </c>
      <c r="E17" s="38">
        <v>1490</v>
      </c>
      <c r="F17" s="38">
        <v>556</v>
      </c>
      <c r="G17" s="38">
        <v>490</v>
      </c>
      <c r="H17" s="38">
        <v>853</v>
      </c>
      <c r="I17" s="38">
        <v>137</v>
      </c>
      <c r="J17" s="38">
        <v>633</v>
      </c>
      <c r="K17" s="38">
        <v>578</v>
      </c>
      <c r="L17" s="38">
        <v>2012</v>
      </c>
      <c r="M17" s="38">
        <v>581</v>
      </c>
      <c r="N17" s="38">
        <v>0</v>
      </c>
      <c r="O17" s="39">
        <f t="shared" si="0"/>
        <v>10090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10090</v>
      </c>
      <c r="Z17" s="6"/>
    </row>
    <row r="18" spans="1:26" s="10" customFormat="1" ht="14.25" customHeight="1" x14ac:dyDescent="0.3">
      <c r="A18" s="45" t="s">
        <v>47</v>
      </c>
      <c r="B18" s="46" t="s">
        <v>48</v>
      </c>
      <c r="C18" s="28">
        <v>10325</v>
      </c>
      <c r="D18" s="28">
        <v>16213</v>
      </c>
      <c r="E18" s="28">
        <v>18288</v>
      </c>
      <c r="F18" s="28">
        <v>17803</v>
      </c>
      <c r="G18" s="28">
        <v>26216</v>
      </c>
      <c r="H18" s="28">
        <v>17784</v>
      </c>
      <c r="I18" s="28">
        <v>21917</v>
      </c>
      <c r="J18" s="28">
        <v>30851</v>
      </c>
      <c r="K18" s="28">
        <v>21911</v>
      </c>
      <c r="L18" s="28">
        <v>13674</v>
      </c>
      <c r="M18" s="28">
        <v>20077</v>
      </c>
      <c r="N18" s="28">
        <v>0</v>
      </c>
      <c r="O18" s="32">
        <f t="shared" si="0"/>
        <v>215059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215059</v>
      </c>
      <c r="Z18" s="6"/>
    </row>
    <row r="19" spans="1:26" s="10" customFormat="1" ht="14.25" customHeight="1" x14ac:dyDescent="0.3">
      <c r="A19" s="43" t="s">
        <v>49</v>
      </c>
      <c r="B19" s="44" t="s">
        <v>50</v>
      </c>
      <c r="C19" s="38">
        <v>7689</v>
      </c>
      <c r="D19" s="38">
        <v>11769</v>
      </c>
      <c r="E19" s="38">
        <v>13070</v>
      </c>
      <c r="F19" s="38">
        <v>9542</v>
      </c>
      <c r="G19" s="38">
        <v>19834</v>
      </c>
      <c r="H19" s="38">
        <v>13374</v>
      </c>
      <c r="I19" s="38">
        <v>17100</v>
      </c>
      <c r="J19" s="38">
        <v>22762</v>
      </c>
      <c r="K19" s="38">
        <v>16664</v>
      </c>
      <c r="L19" s="38">
        <v>9562</v>
      </c>
      <c r="M19" s="38">
        <v>15313</v>
      </c>
      <c r="N19" s="38">
        <v>0</v>
      </c>
      <c r="O19" s="39">
        <f t="shared" si="0"/>
        <v>156679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156679</v>
      </c>
      <c r="Z19" s="6"/>
    </row>
    <row r="20" spans="1:26" s="10" customFormat="1" ht="14.25" customHeight="1" x14ac:dyDescent="0.3">
      <c r="A20" s="43" t="s">
        <v>51</v>
      </c>
      <c r="B20" s="44" t="s">
        <v>52</v>
      </c>
      <c r="C20" s="38">
        <v>2037</v>
      </c>
      <c r="D20" s="38">
        <v>4230</v>
      </c>
      <c r="E20" s="38">
        <v>4899</v>
      </c>
      <c r="F20" s="38">
        <v>2639</v>
      </c>
      <c r="G20" s="38">
        <v>6248</v>
      </c>
      <c r="H20" s="38">
        <v>4288</v>
      </c>
      <c r="I20" s="38">
        <v>4762</v>
      </c>
      <c r="J20" s="38">
        <v>7940</v>
      </c>
      <c r="K20" s="38">
        <v>5140</v>
      </c>
      <c r="L20" s="38">
        <v>3252</v>
      </c>
      <c r="M20" s="38">
        <v>4671</v>
      </c>
      <c r="N20" s="38">
        <v>0</v>
      </c>
      <c r="O20" s="39">
        <f t="shared" si="0"/>
        <v>50106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50106</v>
      </c>
      <c r="Z20" s="6"/>
    </row>
    <row r="21" spans="1:26" s="10" customFormat="1" ht="14.25" customHeight="1" x14ac:dyDescent="0.3">
      <c r="A21" s="43" t="s">
        <v>53</v>
      </c>
      <c r="B21" s="44" t="s">
        <v>54</v>
      </c>
      <c r="C21" s="38">
        <v>495</v>
      </c>
      <c r="D21" s="38">
        <v>38</v>
      </c>
      <c r="E21" s="38">
        <v>45</v>
      </c>
      <c r="F21" s="38">
        <v>5556</v>
      </c>
      <c r="G21" s="38">
        <v>33</v>
      </c>
      <c r="H21" s="38">
        <v>40</v>
      </c>
      <c r="I21" s="38">
        <v>55</v>
      </c>
      <c r="J21" s="38">
        <v>85</v>
      </c>
      <c r="K21" s="38">
        <v>16</v>
      </c>
      <c r="L21" s="38">
        <v>639</v>
      </c>
      <c r="M21" s="38">
        <v>15</v>
      </c>
      <c r="N21" s="38">
        <v>0</v>
      </c>
      <c r="O21" s="39">
        <f t="shared" si="0"/>
        <v>7017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7017</v>
      </c>
      <c r="Z21" s="6"/>
    </row>
    <row r="22" spans="1:26" s="10" customFormat="1" ht="14.25" customHeight="1" x14ac:dyDescent="0.3">
      <c r="A22" s="45" t="s">
        <v>55</v>
      </c>
      <c r="B22" s="46" t="s">
        <v>56</v>
      </c>
      <c r="C22" s="28">
        <v>0</v>
      </c>
      <c r="D22" s="28">
        <v>2</v>
      </c>
      <c r="E22" s="28">
        <v>0</v>
      </c>
      <c r="F22" s="28">
        <v>0</v>
      </c>
      <c r="G22" s="28">
        <v>3</v>
      </c>
      <c r="H22" s="28">
        <v>2</v>
      </c>
      <c r="I22" s="28">
        <v>0</v>
      </c>
      <c r="J22" s="28">
        <v>0</v>
      </c>
      <c r="K22" s="28">
        <v>1</v>
      </c>
      <c r="L22" s="28">
        <v>0</v>
      </c>
      <c r="M22" s="28">
        <v>1</v>
      </c>
      <c r="N22" s="28">
        <v>0</v>
      </c>
      <c r="O22" s="32">
        <f t="shared" si="0"/>
        <v>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9</v>
      </c>
      <c r="Z22" s="6"/>
    </row>
    <row r="23" spans="1:26" s="10" customFormat="1" ht="14.25" customHeight="1" x14ac:dyDescent="0.3">
      <c r="A23" s="45" t="s">
        <v>57</v>
      </c>
      <c r="B23" s="46" t="s">
        <v>58</v>
      </c>
      <c r="C23" s="28">
        <v>2</v>
      </c>
      <c r="D23" s="28">
        <v>1</v>
      </c>
      <c r="E23" s="28">
        <v>22</v>
      </c>
      <c r="F23" s="28">
        <v>0</v>
      </c>
      <c r="G23" s="28">
        <v>3</v>
      </c>
      <c r="H23" s="28">
        <v>7</v>
      </c>
      <c r="I23" s="28">
        <v>0</v>
      </c>
      <c r="J23" s="28">
        <v>6</v>
      </c>
      <c r="K23" s="28">
        <v>3</v>
      </c>
      <c r="L23" s="28">
        <v>2</v>
      </c>
      <c r="M23" s="28">
        <v>0</v>
      </c>
      <c r="N23" s="28">
        <v>0</v>
      </c>
      <c r="O23" s="32">
        <f t="shared" si="0"/>
        <v>46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46</v>
      </c>
      <c r="Z23" s="6"/>
    </row>
    <row r="24" spans="1:26" s="10" customFormat="1" ht="14.25" customHeight="1" x14ac:dyDescent="0.3">
      <c r="A24" s="45" t="s">
        <v>59</v>
      </c>
      <c r="B24" s="46" t="s">
        <v>60</v>
      </c>
      <c r="C24" s="28">
        <v>1170</v>
      </c>
      <c r="D24" s="28">
        <v>2372</v>
      </c>
      <c r="E24" s="28">
        <v>4078</v>
      </c>
      <c r="F24" s="28">
        <v>398</v>
      </c>
      <c r="G24" s="28">
        <v>701</v>
      </c>
      <c r="H24" s="28">
        <v>3950</v>
      </c>
      <c r="I24" s="28">
        <v>88</v>
      </c>
      <c r="J24" s="28">
        <v>727</v>
      </c>
      <c r="K24" s="28">
        <v>1295</v>
      </c>
      <c r="L24" s="28">
        <v>151</v>
      </c>
      <c r="M24" s="28">
        <v>3094</v>
      </c>
      <c r="N24" s="28">
        <v>0</v>
      </c>
      <c r="O24" s="32">
        <f t="shared" si="0"/>
        <v>18024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18024</v>
      </c>
      <c r="Z24" s="6"/>
    </row>
    <row r="25" spans="1:26" s="10" customFormat="1" ht="14.25" customHeight="1" x14ac:dyDescent="0.3">
      <c r="A25" s="45" t="s">
        <v>61</v>
      </c>
      <c r="B25" s="46" t="s">
        <v>62</v>
      </c>
      <c r="C25" s="28">
        <v>1</v>
      </c>
      <c r="D25" s="28">
        <v>2558</v>
      </c>
      <c r="E25" s="28">
        <v>12</v>
      </c>
      <c r="F25" s="28">
        <v>15</v>
      </c>
      <c r="G25" s="28">
        <v>478</v>
      </c>
      <c r="H25" s="28">
        <v>0</v>
      </c>
      <c r="I25" s="28">
        <v>0</v>
      </c>
      <c r="J25" s="28">
        <v>0</v>
      </c>
      <c r="K25" s="28">
        <v>0</v>
      </c>
      <c r="L25" s="28">
        <v>4</v>
      </c>
      <c r="M25" s="28">
        <v>20</v>
      </c>
      <c r="N25" s="28">
        <v>0</v>
      </c>
      <c r="O25" s="32">
        <f t="shared" si="0"/>
        <v>3088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3088</v>
      </c>
      <c r="Z25" s="6"/>
    </row>
    <row r="26" spans="1:26" s="10" customFormat="1" ht="14.25" customHeight="1" x14ac:dyDescent="0.3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3</v>
      </c>
      <c r="I26" s="28">
        <v>0</v>
      </c>
      <c r="J26" s="28">
        <v>0</v>
      </c>
      <c r="K26" s="28">
        <v>2</v>
      </c>
      <c r="L26" s="28">
        <v>6</v>
      </c>
      <c r="M26" s="28">
        <v>0</v>
      </c>
      <c r="N26" s="28">
        <v>0</v>
      </c>
      <c r="O26" s="32">
        <f t="shared" si="0"/>
        <v>11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11</v>
      </c>
      <c r="Z26" s="6"/>
    </row>
    <row r="27" spans="1:26" s="10" customFormat="1" ht="14.25" customHeight="1" x14ac:dyDescent="0.3">
      <c r="A27" s="45" t="s">
        <v>65</v>
      </c>
      <c r="B27" s="46" t="s">
        <v>66</v>
      </c>
      <c r="C27" s="28">
        <v>18</v>
      </c>
      <c r="D27" s="28">
        <v>20</v>
      </c>
      <c r="E27" s="28">
        <v>128</v>
      </c>
      <c r="F27" s="28">
        <v>2</v>
      </c>
      <c r="G27" s="28">
        <v>0</v>
      </c>
      <c r="H27" s="28">
        <v>296</v>
      </c>
      <c r="I27" s="28">
        <v>0</v>
      </c>
      <c r="J27" s="28">
        <v>8</v>
      </c>
      <c r="K27" s="28">
        <v>0</v>
      </c>
      <c r="L27" s="28">
        <v>3</v>
      </c>
      <c r="M27" s="28">
        <v>2</v>
      </c>
      <c r="N27" s="28">
        <v>0</v>
      </c>
      <c r="O27" s="32">
        <f t="shared" si="0"/>
        <v>477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477</v>
      </c>
      <c r="Z27" s="6"/>
    </row>
    <row r="28" spans="1:26" s="10" customFormat="1" ht="14.25" customHeight="1" x14ac:dyDescent="0.3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3">
      <c r="A29" s="47" t="s">
        <v>69</v>
      </c>
      <c r="B29" s="48" t="s">
        <v>70</v>
      </c>
      <c r="C29" s="28">
        <v>2107</v>
      </c>
      <c r="D29" s="28">
        <v>11401</v>
      </c>
      <c r="E29" s="28">
        <v>11050</v>
      </c>
      <c r="F29" s="28">
        <v>1718</v>
      </c>
      <c r="G29" s="28">
        <v>2466</v>
      </c>
      <c r="H29" s="28">
        <v>11614</v>
      </c>
      <c r="I29" s="28">
        <v>1152</v>
      </c>
      <c r="J29" s="28">
        <v>5383</v>
      </c>
      <c r="K29" s="28">
        <v>4962</v>
      </c>
      <c r="L29" s="28">
        <v>2611</v>
      </c>
      <c r="M29" s="28">
        <v>4602</v>
      </c>
      <c r="N29" s="28">
        <v>0</v>
      </c>
      <c r="O29" s="49">
        <f t="shared" si="0"/>
        <v>59066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59066</v>
      </c>
      <c r="Z29" s="6"/>
    </row>
    <row r="30" spans="1:26" s="10" customFormat="1" ht="14.25" customHeight="1" x14ac:dyDescent="0.3">
      <c r="A30" s="53" t="s">
        <v>14</v>
      </c>
      <c r="B30" s="54" t="s">
        <v>71</v>
      </c>
      <c r="C30" s="55">
        <v>18335</v>
      </c>
      <c r="D30" s="55">
        <v>45390</v>
      </c>
      <c r="E30" s="55">
        <v>48383</v>
      </c>
      <c r="F30" s="55">
        <v>24688</v>
      </c>
      <c r="G30" s="55">
        <v>32341</v>
      </c>
      <c r="H30" s="55">
        <v>39035</v>
      </c>
      <c r="I30" s="55">
        <v>23701</v>
      </c>
      <c r="J30" s="55">
        <v>38993</v>
      </c>
      <c r="K30" s="55">
        <v>31035</v>
      </c>
      <c r="L30" s="55">
        <v>28620</v>
      </c>
      <c r="M30" s="55">
        <v>45073</v>
      </c>
      <c r="N30" s="55">
        <v>0</v>
      </c>
      <c r="O30" s="56">
        <f t="shared" si="0"/>
        <v>375594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375594</v>
      </c>
      <c r="Z30" s="6"/>
    </row>
    <row r="31" spans="1:26" s="10" customFormat="1" ht="14.25" customHeight="1" x14ac:dyDescent="0.3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1122</v>
      </c>
      <c r="Q31" s="28">
        <v>273</v>
      </c>
      <c r="R31" s="28">
        <v>296</v>
      </c>
      <c r="S31" s="28">
        <v>2434</v>
      </c>
      <c r="T31" s="28">
        <v>22891</v>
      </c>
      <c r="U31" s="30">
        <v>18</v>
      </c>
      <c r="V31" s="29">
        <f t="shared" si="1"/>
        <v>27034</v>
      </c>
      <c r="W31" s="31">
        <f t="shared" si="2"/>
        <v>27034</v>
      </c>
      <c r="Z31" s="6"/>
    </row>
    <row r="32" spans="1:26" s="10" customFormat="1" ht="14.25" customHeight="1" x14ac:dyDescent="0.3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1122</v>
      </c>
      <c r="Q32" s="40">
        <v>272</v>
      </c>
      <c r="R32" s="40">
        <v>296</v>
      </c>
      <c r="S32" s="40">
        <v>2434</v>
      </c>
      <c r="T32" s="40">
        <v>22891</v>
      </c>
      <c r="U32" s="41">
        <v>18</v>
      </c>
      <c r="V32" s="39">
        <f t="shared" si="1"/>
        <v>27033</v>
      </c>
      <c r="W32" s="42">
        <f t="shared" si="2"/>
        <v>27033</v>
      </c>
      <c r="Z32" s="6"/>
    </row>
    <row r="33" spans="1:26" s="10" customFormat="1" ht="14.25" customHeight="1" x14ac:dyDescent="0.3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317</v>
      </c>
      <c r="Q33" s="40">
        <v>239</v>
      </c>
      <c r="R33" s="40">
        <v>77</v>
      </c>
      <c r="S33" s="40">
        <v>1904</v>
      </c>
      <c r="T33" s="40">
        <v>83</v>
      </c>
      <c r="U33" s="41">
        <v>18</v>
      </c>
      <c r="V33" s="39">
        <f t="shared" si="1"/>
        <v>2638</v>
      </c>
      <c r="W33" s="42">
        <f t="shared" si="2"/>
        <v>2638</v>
      </c>
      <c r="Z33" s="6"/>
    </row>
    <row r="34" spans="1:26" s="10" customFormat="1" ht="14.25" customHeight="1" x14ac:dyDescent="0.3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1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1</v>
      </c>
      <c r="W34" s="42">
        <f t="shared" si="2"/>
        <v>1</v>
      </c>
      <c r="Z34" s="6"/>
    </row>
    <row r="35" spans="1:26" s="10" customFormat="1" ht="14.25" customHeight="1" x14ac:dyDescent="0.3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3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194</v>
      </c>
      <c r="Q36" s="33">
        <v>104</v>
      </c>
      <c r="R36" s="33">
        <v>676</v>
      </c>
      <c r="S36" s="33">
        <v>60</v>
      </c>
      <c r="T36" s="33">
        <v>96</v>
      </c>
      <c r="U36" s="34">
        <v>0</v>
      </c>
      <c r="V36" s="32">
        <f t="shared" si="1"/>
        <v>1130</v>
      </c>
      <c r="W36" s="35">
        <f t="shared" si="2"/>
        <v>1130</v>
      </c>
      <c r="Z36" s="6"/>
    </row>
    <row r="37" spans="1:26" s="10" customFormat="1" ht="14.25" customHeight="1" x14ac:dyDescent="0.3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3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3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3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3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1316</v>
      </c>
      <c r="Q41" s="55">
        <v>377</v>
      </c>
      <c r="R41" s="55">
        <v>972</v>
      </c>
      <c r="S41" s="55">
        <v>2494</v>
      </c>
      <c r="T41" s="55">
        <v>22987</v>
      </c>
      <c r="U41" s="55">
        <v>18</v>
      </c>
      <c r="V41" s="56">
        <f t="shared" si="1"/>
        <v>28164</v>
      </c>
      <c r="W41" s="57">
        <f t="shared" si="2"/>
        <v>28164</v>
      </c>
      <c r="Z41" s="6"/>
    </row>
    <row r="42" spans="1:26" s="10" customFormat="1" ht="14.25" customHeight="1" thickBot="1" x14ac:dyDescent="0.35">
      <c r="A42" s="64" t="s">
        <v>22</v>
      </c>
      <c r="B42" s="65" t="s">
        <v>93</v>
      </c>
      <c r="C42" s="66">
        <f t="shared" ref="C42:W42" si="3">C30+C41</f>
        <v>18335</v>
      </c>
      <c r="D42" s="66">
        <f t="shared" si="3"/>
        <v>45390</v>
      </c>
      <c r="E42" s="66">
        <f t="shared" si="3"/>
        <v>48383</v>
      </c>
      <c r="F42" s="66">
        <f t="shared" si="3"/>
        <v>24688</v>
      </c>
      <c r="G42" s="66">
        <f t="shared" si="3"/>
        <v>32341</v>
      </c>
      <c r="H42" s="66">
        <f t="shared" si="3"/>
        <v>39035</v>
      </c>
      <c r="I42" s="66">
        <f t="shared" si="3"/>
        <v>23701</v>
      </c>
      <c r="J42" s="66">
        <f t="shared" si="3"/>
        <v>38993</v>
      </c>
      <c r="K42" s="66">
        <f t="shared" si="3"/>
        <v>31035</v>
      </c>
      <c r="L42" s="66">
        <f t="shared" si="3"/>
        <v>28620</v>
      </c>
      <c r="M42" s="66">
        <f t="shared" si="3"/>
        <v>45073</v>
      </c>
      <c r="N42" s="66">
        <f t="shared" si="3"/>
        <v>0</v>
      </c>
      <c r="O42" s="66">
        <f t="shared" si="3"/>
        <v>375594</v>
      </c>
      <c r="P42" s="66">
        <f t="shared" si="3"/>
        <v>1316</v>
      </c>
      <c r="Q42" s="66">
        <f t="shared" si="3"/>
        <v>377</v>
      </c>
      <c r="R42" s="66">
        <f t="shared" si="3"/>
        <v>972</v>
      </c>
      <c r="S42" s="66">
        <f t="shared" si="3"/>
        <v>2494</v>
      </c>
      <c r="T42" s="66">
        <f t="shared" si="3"/>
        <v>22987</v>
      </c>
      <c r="U42" s="66">
        <f t="shared" si="3"/>
        <v>18</v>
      </c>
      <c r="V42" s="66">
        <f t="shared" si="3"/>
        <v>28164</v>
      </c>
      <c r="W42" s="67">
        <f t="shared" si="3"/>
        <v>403758</v>
      </c>
      <c r="Z42" s="6"/>
    </row>
    <row r="43" spans="1:26" s="10" customFormat="1" ht="14.2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3">
      <c r="A45" s="151"/>
      <c r="B45" s="152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399999999999999" customHeight="1" thickBot="1" x14ac:dyDescent="0.35">
      <c r="A46" s="153" t="s">
        <v>94</v>
      </c>
      <c r="B46" s="154"/>
      <c r="C46" s="71">
        <f>C42/$O$42</f>
        <v>4.8816008775433045E-2</v>
      </c>
      <c r="D46" s="71">
        <f t="shared" ref="D46:N46" si="6">D42/$O$42</f>
        <v>0.12084857585584434</v>
      </c>
      <c r="E46" s="71">
        <f t="shared" si="6"/>
        <v>0.12881728675111956</v>
      </c>
      <c r="F46" s="71">
        <f t="shared" si="6"/>
        <v>6.573054947629621E-2</v>
      </c>
      <c r="G46" s="71">
        <f t="shared" si="6"/>
        <v>8.6106274328130908E-2</v>
      </c>
      <c r="H46" s="71">
        <f t="shared" si="6"/>
        <v>0.10392871025628737</v>
      </c>
      <c r="I46" s="71">
        <f t="shared" si="6"/>
        <v>6.3102711970904751E-2</v>
      </c>
      <c r="J46" s="71">
        <f t="shared" si="6"/>
        <v>0.10381688738371753</v>
      </c>
      <c r="K46" s="71">
        <f t="shared" si="6"/>
        <v>8.2629115481077972E-2</v>
      </c>
      <c r="L46" s="71">
        <f t="shared" si="6"/>
        <v>7.6199300308311638E-2</v>
      </c>
      <c r="M46" s="71">
        <f t="shared" si="6"/>
        <v>0.12000457941287666</v>
      </c>
      <c r="N46" s="71">
        <f t="shared" si="6"/>
        <v>0</v>
      </c>
      <c r="O46" s="72"/>
      <c r="P46" s="71">
        <f>P42/$V$42</f>
        <v>4.672631728447664E-2</v>
      </c>
      <c r="Q46" s="71">
        <f t="shared" ref="Q46:U46" si="7">Q42/$V$42</f>
        <v>1.3385882687118307E-2</v>
      </c>
      <c r="R46" s="71">
        <f t="shared" si="7"/>
        <v>3.4512143161482746E-2</v>
      </c>
      <c r="S46" s="71">
        <f t="shared" si="7"/>
        <v>8.855276239170573E-2</v>
      </c>
      <c r="T46" s="71">
        <f t="shared" si="7"/>
        <v>0.81618378071296693</v>
      </c>
      <c r="U46" s="71">
        <f t="shared" si="7"/>
        <v>6.3911376224968044E-4</v>
      </c>
      <c r="V46" s="70"/>
      <c r="W46" s="6"/>
      <c r="Z46" s="6"/>
    </row>
    <row r="47" spans="1:26" s="10" customFormat="1" ht="14.2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62B1-E812-419C-BE5E-7D99A61193B9}">
  <dimension ref="A1:Z59"/>
  <sheetViews>
    <sheetView showGridLines="0" zoomScale="90" zoomScaleNormal="90" workbookViewId="0">
      <selection activeCell="G19" sqref="G19"/>
    </sheetView>
  </sheetViews>
  <sheetFormatPr defaultColWidth="9.109375" defaultRowHeight="14.4" x14ac:dyDescent="0.3"/>
  <cols>
    <col min="1" max="1" width="49.44140625" style="6" customWidth="1"/>
    <col min="2" max="2" width="7.44140625" style="7" customWidth="1"/>
    <col min="3" max="3" width="14.33203125" style="8" customWidth="1"/>
    <col min="4" max="13" width="14.33203125" style="9" customWidth="1"/>
    <col min="14" max="16" width="14.33203125" style="6" customWidth="1"/>
    <col min="17" max="20" width="14.33203125" style="9" customWidth="1"/>
    <col min="21" max="23" width="14.33203125" style="6" customWidth="1"/>
    <col min="24" max="25" width="9.109375" style="10" customWidth="1"/>
    <col min="26" max="26" width="9.109375" style="6" customWidth="1"/>
    <col min="27" max="16384" width="9.109375" style="6"/>
  </cols>
  <sheetData>
    <row r="1" spans="1:26" s="11" customFormat="1" ht="14.25" customHeight="1" x14ac:dyDescent="0.3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3">
      <c r="A2" s="15" t="s">
        <v>108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5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3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3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3">
      <c r="A6" s="26" t="s">
        <v>23</v>
      </c>
      <c r="B6" s="27" t="s">
        <v>24</v>
      </c>
      <c r="C6" s="28">
        <v>7519</v>
      </c>
      <c r="D6" s="28">
        <v>12486</v>
      </c>
      <c r="E6" s="28">
        <v>6490</v>
      </c>
      <c r="F6" s="28">
        <v>1241</v>
      </c>
      <c r="G6" s="28">
        <v>5978</v>
      </c>
      <c r="H6" s="28">
        <v>17281</v>
      </c>
      <c r="I6" s="28">
        <v>1724</v>
      </c>
      <c r="J6" s="28">
        <v>4977</v>
      </c>
      <c r="K6" s="28">
        <v>5339</v>
      </c>
      <c r="L6" s="28">
        <v>7735</v>
      </c>
      <c r="M6" s="28">
        <v>25840</v>
      </c>
      <c r="N6" s="28">
        <v>0</v>
      </c>
      <c r="O6" s="29">
        <f t="shared" ref="O6:O41" si="0">SUM(C6:N6)</f>
        <v>96610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96610</v>
      </c>
      <c r="X6" s="10"/>
      <c r="Y6" s="20"/>
      <c r="Z6" s="6"/>
    </row>
    <row r="7" spans="1:26" s="9" customFormat="1" ht="14.25" customHeight="1" x14ac:dyDescent="0.3">
      <c r="A7" s="26" t="s">
        <v>25</v>
      </c>
      <c r="B7" s="27" t="s">
        <v>26</v>
      </c>
      <c r="C7" s="28">
        <v>39456</v>
      </c>
      <c r="D7" s="28">
        <v>31908</v>
      </c>
      <c r="E7" s="28">
        <v>21003</v>
      </c>
      <c r="F7" s="28">
        <v>3393</v>
      </c>
      <c r="G7" s="28">
        <v>3560</v>
      </c>
      <c r="H7" s="28">
        <v>32489</v>
      </c>
      <c r="I7" s="28">
        <v>0</v>
      </c>
      <c r="J7" s="28">
        <v>11131</v>
      </c>
      <c r="K7" s="28">
        <v>0</v>
      </c>
      <c r="L7" s="28">
        <v>11798</v>
      </c>
      <c r="M7" s="28">
        <v>31999</v>
      </c>
      <c r="N7" s="28">
        <v>0</v>
      </c>
      <c r="O7" s="32">
        <f t="shared" si="0"/>
        <v>186737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186737</v>
      </c>
    </row>
    <row r="8" spans="1:26" s="9" customFormat="1" ht="14.25" customHeight="1" x14ac:dyDescent="0.3">
      <c r="A8" s="26" t="s">
        <v>27</v>
      </c>
      <c r="B8" s="27" t="s">
        <v>28</v>
      </c>
      <c r="C8" s="28">
        <v>14569</v>
      </c>
      <c r="D8" s="28">
        <v>24443</v>
      </c>
      <c r="E8" s="28">
        <v>28671</v>
      </c>
      <c r="F8" s="28">
        <v>10402</v>
      </c>
      <c r="G8" s="28">
        <v>14782</v>
      </c>
      <c r="H8" s="28">
        <v>14674</v>
      </c>
      <c r="I8" s="28">
        <v>2306</v>
      </c>
      <c r="J8" s="28">
        <v>15804</v>
      </c>
      <c r="K8" s="28">
        <v>9038</v>
      </c>
      <c r="L8" s="28">
        <v>18975</v>
      </c>
      <c r="M8" s="28">
        <v>10166</v>
      </c>
      <c r="N8" s="28">
        <v>0</v>
      </c>
      <c r="O8" s="32">
        <f t="shared" si="0"/>
        <v>163830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163830</v>
      </c>
    </row>
    <row r="9" spans="1:26" s="9" customFormat="1" ht="14.25" customHeight="1" x14ac:dyDescent="0.3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3">
      <c r="A10" s="26" t="s">
        <v>31</v>
      </c>
      <c r="B10" s="27" t="s">
        <v>32</v>
      </c>
      <c r="C10" s="28">
        <v>0</v>
      </c>
      <c r="D10" s="28">
        <v>61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61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61</v>
      </c>
    </row>
    <row r="11" spans="1:26" s="9" customFormat="1" ht="14.25" customHeight="1" x14ac:dyDescent="0.3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3">
      <c r="A12" s="26" t="s">
        <v>35</v>
      </c>
      <c r="B12" s="27" t="s">
        <v>36</v>
      </c>
      <c r="C12" s="28">
        <v>47</v>
      </c>
      <c r="D12" s="28">
        <v>0</v>
      </c>
      <c r="E12" s="28">
        <v>109</v>
      </c>
      <c r="F12" s="28">
        <v>40</v>
      </c>
      <c r="G12" s="28">
        <v>0</v>
      </c>
      <c r="H12" s="28">
        <v>0</v>
      </c>
      <c r="I12" s="28">
        <v>0</v>
      </c>
      <c r="J12" s="28">
        <v>42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238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238</v>
      </c>
    </row>
    <row r="13" spans="1:26" s="9" customFormat="1" ht="14.25" customHeight="1" x14ac:dyDescent="0.3">
      <c r="A13" s="26" t="s">
        <v>37</v>
      </c>
      <c r="B13" s="27" t="s">
        <v>38</v>
      </c>
      <c r="C13" s="28">
        <v>421</v>
      </c>
      <c r="D13" s="28">
        <v>1063</v>
      </c>
      <c r="E13" s="28">
        <v>6874</v>
      </c>
      <c r="F13" s="28">
        <v>277</v>
      </c>
      <c r="G13" s="28">
        <v>122</v>
      </c>
      <c r="H13" s="28">
        <v>11391</v>
      </c>
      <c r="I13" s="28">
        <v>76</v>
      </c>
      <c r="J13" s="28">
        <v>3762</v>
      </c>
      <c r="K13" s="28">
        <v>514</v>
      </c>
      <c r="L13" s="28">
        <v>122</v>
      </c>
      <c r="M13" s="28">
        <v>357</v>
      </c>
      <c r="N13" s="28">
        <v>0</v>
      </c>
      <c r="O13" s="32">
        <f t="shared" si="0"/>
        <v>24979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24979</v>
      </c>
    </row>
    <row r="14" spans="1:26" s="9" customFormat="1" ht="14.25" customHeight="1" x14ac:dyDescent="0.3">
      <c r="A14" s="26" t="s">
        <v>39</v>
      </c>
      <c r="B14" s="27" t="s">
        <v>40</v>
      </c>
      <c r="C14" s="28">
        <v>7729</v>
      </c>
      <c r="D14" s="28">
        <v>7503</v>
      </c>
      <c r="E14" s="28">
        <v>20923</v>
      </c>
      <c r="F14" s="28">
        <v>6356</v>
      </c>
      <c r="G14" s="28">
        <v>4059</v>
      </c>
      <c r="H14" s="28">
        <v>1178</v>
      </c>
      <c r="I14" s="28">
        <v>10</v>
      </c>
      <c r="J14" s="28">
        <v>3716</v>
      </c>
      <c r="K14" s="28">
        <v>1591</v>
      </c>
      <c r="L14" s="28">
        <v>873</v>
      </c>
      <c r="M14" s="28">
        <v>1895</v>
      </c>
      <c r="N14" s="28">
        <v>0</v>
      </c>
      <c r="O14" s="32">
        <f t="shared" si="0"/>
        <v>55833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55833</v>
      </c>
    </row>
    <row r="15" spans="1:26" s="9" customFormat="1" ht="14.25" customHeight="1" x14ac:dyDescent="0.3">
      <c r="A15" s="26" t="s">
        <v>41</v>
      </c>
      <c r="B15" s="27" t="s">
        <v>42</v>
      </c>
      <c r="C15" s="28">
        <v>8150</v>
      </c>
      <c r="D15" s="28">
        <v>8566</v>
      </c>
      <c r="E15" s="28">
        <v>27797</v>
      </c>
      <c r="F15" s="28">
        <v>6633</v>
      </c>
      <c r="G15" s="28">
        <v>4181</v>
      </c>
      <c r="H15" s="28">
        <v>12569</v>
      </c>
      <c r="I15" s="28">
        <v>86</v>
      </c>
      <c r="J15" s="28">
        <v>7478</v>
      </c>
      <c r="K15" s="28">
        <v>2105</v>
      </c>
      <c r="L15" s="28">
        <v>995</v>
      </c>
      <c r="M15" s="28">
        <v>2252</v>
      </c>
      <c r="N15" s="28">
        <v>0</v>
      </c>
      <c r="O15" s="32">
        <f t="shared" si="0"/>
        <v>80812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80812</v>
      </c>
    </row>
    <row r="16" spans="1:26" s="9" customFormat="1" ht="14.25" customHeight="1" x14ac:dyDescent="0.3">
      <c r="A16" s="36" t="s">
        <v>43</v>
      </c>
      <c r="B16" s="37" t="s">
        <v>44</v>
      </c>
      <c r="C16" s="38">
        <v>832</v>
      </c>
      <c r="D16" s="38">
        <v>2852</v>
      </c>
      <c r="E16" s="38">
        <v>18341</v>
      </c>
      <c r="F16" s="38">
        <v>2602</v>
      </c>
      <c r="G16" s="38">
        <v>393</v>
      </c>
      <c r="H16" s="38">
        <v>4497</v>
      </c>
      <c r="I16" s="38">
        <v>76</v>
      </c>
      <c r="J16" s="38">
        <v>638</v>
      </c>
      <c r="K16" s="38">
        <v>549</v>
      </c>
      <c r="L16" s="38">
        <v>335</v>
      </c>
      <c r="M16" s="38">
        <v>1151</v>
      </c>
      <c r="N16" s="38">
        <v>0</v>
      </c>
      <c r="O16" s="39">
        <f t="shared" si="0"/>
        <v>32266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32266</v>
      </c>
    </row>
    <row r="17" spans="1:26" s="10" customFormat="1" ht="14.25" customHeight="1" x14ac:dyDescent="0.3">
      <c r="A17" s="43" t="s">
        <v>45</v>
      </c>
      <c r="B17" s="44" t="s">
        <v>46</v>
      </c>
      <c r="C17" s="38">
        <v>7318</v>
      </c>
      <c r="D17" s="38">
        <v>5714</v>
      </c>
      <c r="E17" s="38">
        <v>9456</v>
      </c>
      <c r="F17" s="38">
        <v>4031</v>
      </c>
      <c r="G17" s="38">
        <v>3788</v>
      </c>
      <c r="H17" s="38">
        <v>8072</v>
      </c>
      <c r="I17" s="38">
        <v>10</v>
      </c>
      <c r="J17" s="38">
        <v>6840</v>
      </c>
      <c r="K17" s="38">
        <v>1556</v>
      </c>
      <c r="L17" s="38">
        <v>660</v>
      </c>
      <c r="M17" s="38">
        <v>1101</v>
      </c>
      <c r="N17" s="38">
        <v>0</v>
      </c>
      <c r="O17" s="39">
        <f t="shared" si="0"/>
        <v>48546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48546</v>
      </c>
      <c r="Z17" s="6"/>
    </row>
    <row r="18" spans="1:26" s="10" customFormat="1" ht="14.25" customHeight="1" x14ac:dyDescent="0.3">
      <c r="A18" s="45" t="s">
        <v>47</v>
      </c>
      <c r="B18" s="46" t="s">
        <v>48</v>
      </c>
      <c r="C18" s="28">
        <v>31280</v>
      </c>
      <c r="D18" s="28">
        <v>89456</v>
      </c>
      <c r="E18" s="28">
        <v>46573</v>
      </c>
      <c r="F18" s="28">
        <v>40679</v>
      </c>
      <c r="G18" s="28">
        <v>82824</v>
      </c>
      <c r="H18" s="28">
        <v>36811</v>
      </c>
      <c r="I18" s="28">
        <v>51549</v>
      </c>
      <c r="J18" s="28">
        <v>82592</v>
      </c>
      <c r="K18" s="28">
        <v>41251</v>
      </c>
      <c r="L18" s="28">
        <v>50692</v>
      </c>
      <c r="M18" s="28">
        <v>54173</v>
      </c>
      <c r="N18" s="28">
        <v>0</v>
      </c>
      <c r="O18" s="32">
        <f t="shared" si="0"/>
        <v>607880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607880</v>
      </c>
      <c r="Z18" s="6"/>
    </row>
    <row r="19" spans="1:26" s="10" customFormat="1" ht="14.25" customHeight="1" x14ac:dyDescent="0.3">
      <c r="A19" s="43" t="s">
        <v>49</v>
      </c>
      <c r="B19" s="44" t="s">
        <v>50</v>
      </c>
      <c r="C19" s="38">
        <v>27731</v>
      </c>
      <c r="D19" s="38">
        <v>41999</v>
      </c>
      <c r="E19" s="38">
        <v>37873</v>
      </c>
      <c r="F19" s="38">
        <v>33255</v>
      </c>
      <c r="G19" s="38">
        <v>77355</v>
      </c>
      <c r="H19" s="38">
        <v>32587</v>
      </c>
      <c r="I19" s="38">
        <v>45572</v>
      </c>
      <c r="J19" s="38">
        <v>73687</v>
      </c>
      <c r="K19" s="38">
        <v>35984</v>
      </c>
      <c r="L19" s="38">
        <v>44872</v>
      </c>
      <c r="M19" s="38">
        <v>40657</v>
      </c>
      <c r="N19" s="38">
        <v>0</v>
      </c>
      <c r="O19" s="39">
        <f t="shared" si="0"/>
        <v>491572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491572</v>
      </c>
      <c r="Z19" s="6"/>
    </row>
    <row r="20" spans="1:26" s="10" customFormat="1" ht="14.25" customHeight="1" x14ac:dyDescent="0.3">
      <c r="A20" s="43" t="s">
        <v>51</v>
      </c>
      <c r="B20" s="44" t="s">
        <v>52</v>
      </c>
      <c r="C20" s="38">
        <v>3327</v>
      </c>
      <c r="D20" s="38">
        <v>44906</v>
      </c>
      <c r="E20" s="38">
        <v>6422</v>
      </c>
      <c r="F20" s="38">
        <v>7344</v>
      </c>
      <c r="G20" s="38">
        <v>5045</v>
      </c>
      <c r="H20" s="38">
        <v>4224</v>
      </c>
      <c r="I20" s="38">
        <v>5977</v>
      </c>
      <c r="J20" s="38">
        <v>7572</v>
      </c>
      <c r="K20" s="38">
        <v>4755</v>
      </c>
      <c r="L20" s="38">
        <v>5040</v>
      </c>
      <c r="M20" s="38">
        <v>12455</v>
      </c>
      <c r="N20" s="38">
        <v>0</v>
      </c>
      <c r="O20" s="39">
        <f t="shared" si="0"/>
        <v>107067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107067</v>
      </c>
      <c r="Z20" s="6"/>
    </row>
    <row r="21" spans="1:26" s="10" customFormat="1" ht="14.25" customHeight="1" x14ac:dyDescent="0.3">
      <c r="A21" s="43" t="s">
        <v>53</v>
      </c>
      <c r="B21" s="44" t="s">
        <v>54</v>
      </c>
      <c r="C21" s="38">
        <v>0</v>
      </c>
      <c r="D21" s="38">
        <v>0</v>
      </c>
      <c r="E21" s="38">
        <v>127</v>
      </c>
      <c r="F21" s="38">
        <v>80</v>
      </c>
      <c r="G21" s="38">
        <v>303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510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510</v>
      </c>
      <c r="Z21" s="6"/>
    </row>
    <row r="22" spans="1:26" s="10" customFormat="1" ht="14.25" customHeight="1" x14ac:dyDescent="0.3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3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3">
      <c r="A24" s="45" t="s">
        <v>59</v>
      </c>
      <c r="B24" s="46" t="s">
        <v>60</v>
      </c>
      <c r="C24" s="28">
        <v>945</v>
      </c>
      <c r="D24" s="28">
        <v>236</v>
      </c>
      <c r="E24" s="28">
        <v>338</v>
      </c>
      <c r="F24" s="28">
        <v>262</v>
      </c>
      <c r="G24" s="28">
        <v>459</v>
      </c>
      <c r="H24" s="28">
        <v>106</v>
      </c>
      <c r="I24" s="28">
        <v>0</v>
      </c>
      <c r="J24" s="28">
        <v>746</v>
      </c>
      <c r="K24" s="28">
        <v>606</v>
      </c>
      <c r="L24" s="28">
        <v>31</v>
      </c>
      <c r="M24" s="28">
        <v>12</v>
      </c>
      <c r="N24" s="28">
        <v>0</v>
      </c>
      <c r="O24" s="32">
        <f t="shared" si="0"/>
        <v>3741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3741</v>
      </c>
      <c r="Z24" s="6"/>
    </row>
    <row r="25" spans="1:26" s="10" customFormat="1" ht="14.25" customHeight="1" x14ac:dyDescent="0.3">
      <c r="A25" s="45" t="s">
        <v>61</v>
      </c>
      <c r="B25" s="46" t="s">
        <v>62</v>
      </c>
      <c r="C25" s="28">
        <v>0</v>
      </c>
      <c r="D25" s="28">
        <v>239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</v>
      </c>
      <c r="N25" s="28">
        <v>0</v>
      </c>
      <c r="O25" s="32">
        <f t="shared" si="0"/>
        <v>244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244</v>
      </c>
      <c r="Z25" s="6"/>
    </row>
    <row r="26" spans="1:26" s="10" customFormat="1" ht="14.25" customHeight="1" x14ac:dyDescent="0.3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3">
      <c r="A27" s="45" t="s">
        <v>65</v>
      </c>
      <c r="B27" s="46" t="s">
        <v>66</v>
      </c>
      <c r="C27" s="28">
        <v>20</v>
      </c>
      <c r="D27" s="28">
        <v>0</v>
      </c>
      <c r="E27" s="28">
        <v>1511</v>
      </c>
      <c r="F27" s="28">
        <v>0</v>
      </c>
      <c r="G27" s="28">
        <v>0</v>
      </c>
      <c r="H27" s="28">
        <v>15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1546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1546</v>
      </c>
      <c r="Z27" s="6"/>
    </row>
    <row r="28" spans="1:26" s="10" customFormat="1" ht="14.25" customHeight="1" x14ac:dyDescent="0.3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3">
      <c r="A29" s="47" t="s">
        <v>69</v>
      </c>
      <c r="B29" s="48" t="s">
        <v>70</v>
      </c>
      <c r="C29" s="28">
        <v>240</v>
      </c>
      <c r="D29" s="28">
        <v>4211</v>
      </c>
      <c r="E29" s="28">
        <v>8627</v>
      </c>
      <c r="F29" s="28">
        <v>428</v>
      </c>
      <c r="G29" s="28">
        <v>234</v>
      </c>
      <c r="H29" s="28">
        <v>6271</v>
      </c>
      <c r="I29" s="28">
        <v>142</v>
      </c>
      <c r="J29" s="28">
        <v>324</v>
      </c>
      <c r="K29" s="28">
        <v>738</v>
      </c>
      <c r="L29" s="28">
        <v>1121</v>
      </c>
      <c r="M29" s="28">
        <v>2621</v>
      </c>
      <c r="N29" s="28">
        <v>0</v>
      </c>
      <c r="O29" s="49">
        <f t="shared" si="0"/>
        <v>24957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24957</v>
      </c>
      <c r="Z29" s="6"/>
    </row>
    <row r="30" spans="1:26" s="10" customFormat="1" ht="14.25" customHeight="1" x14ac:dyDescent="0.3">
      <c r="A30" s="53" t="s">
        <v>14</v>
      </c>
      <c r="B30" s="54" t="s">
        <v>71</v>
      </c>
      <c r="C30" s="55">
        <f t="shared" ref="C30:N30" si="3">SUM(C6:C14)+C18+SUM(C22:C29)</f>
        <v>102226</v>
      </c>
      <c r="D30" s="55">
        <f t="shared" si="3"/>
        <v>171606</v>
      </c>
      <c r="E30" s="55">
        <f t="shared" si="3"/>
        <v>141119</v>
      </c>
      <c r="F30" s="55">
        <f t="shared" si="3"/>
        <v>63078</v>
      </c>
      <c r="G30" s="55">
        <f t="shared" si="3"/>
        <v>112018</v>
      </c>
      <c r="H30" s="55">
        <f t="shared" si="3"/>
        <v>120216</v>
      </c>
      <c r="I30" s="55">
        <f t="shared" si="3"/>
        <v>55807</v>
      </c>
      <c r="J30" s="55">
        <f t="shared" si="3"/>
        <v>123094</v>
      </c>
      <c r="K30" s="55">
        <f t="shared" si="3"/>
        <v>59077</v>
      </c>
      <c r="L30" s="55">
        <f t="shared" si="3"/>
        <v>91347</v>
      </c>
      <c r="M30" s="55">
        <f t="shared" si="3"/>
        <v>127068</v>
      </c>
      <c r="N30" s="55">
        <f t="shared" si="3"/>
        <v>0</v>
      </c>
      <c r="O30" s="56">
        <f t="shared" si="0"/>
        <v>1166656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1166656</v>
      </c>
      <c r="Z30" s="6"/>
    </row>
    <row r="31" spans="1:26" s="10" customFormat="1" ht="14.25" customHeight="1" x14ac:dyDescent="0.3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75390</v>
      </c>
      <c r="Q31" s="28">
        <v>57093</v>
      </c>
      <c r="R31" s="28">
        <v>28758</v>
      </c>
      <c r="S31" s="28">
        <v>15700</v>
      </c>
      <c r="T31" s="28">
        <v>78420</v>
      </c>
      <c r="U31" s="30">
        <v>0</v>
      </c>
      <c r="V31" s="29">
        <f t="shared" si="1"/>
        <v>255361</v>
      </c>
      <c r="W31" s="31">
        <f t="shared" si="2"/>
        <v>255361</v>
      </c>
      <c r="Z31" s="6"/>
    </row>
    <row r="32" spans="1:26" s="10" customFormat="1" ht="14.25" customHeight="1" x14ac:dyDescent="0.3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73243</v>
      </c>
      <c r="Q32" s="40">
        <v>54593</v>
      </c>
      <c r="R32" s="40">
        <v>28353</v>
      </c>
      <c r="S32" s="40">
        <v>14945</v>
      </c>
      <c r="T32" s="40">
        <v>77909</v>
      </c>
      <c r="U32" s="41">
        <v>0</v>
      </c>
      <c r="V32" s="39">
        <f t="shared" si="1"/>
        <v>249043</v>
      </c>
      <c r="W32" s="42">
        <f t="shared" si="2"/>
        <v>249043</v>
      </c>
      <c r="Z32" s="6"/>
    </row>
    <row r="33" spans="1:26" s="10" customFormat="1" ht="14.25" customHeight="1" x14ac:dyDescent="0.3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2064</v>
      </c>
      <c r="Q33" s="40">
        <v>2424</v>
      </c>
      <c r="R33" s="40">
        <v>358</v>
      </c>
      <c r="S33" s="40">
        <v>755</v>
      </c>
      <c r="T33" s="40">
        <v>511</v>
      </c>
      <c r="U33" s="41">
        <v>0</v>
      </c>
      <c r="V33" s="39">
        <f t="shared" si="1"/>
        <v>6112</v>
      </c>
      <c r="W33" s="42">
        <f t="shared" si="2"/>
        <v>6112</v>
      </c>
      <c r="Z33" s="6"/>
    </row>
    <row r="34" spans="1:26" s="10" customFormat="1" ht="14.25" customHeight="1" x14ac:dyDescent="0.3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83</v>
      </c>
      <c r="Q34" s="40">
        <v>76</v>
      </c>
      <c r="R34" s="40">
        <v>47</v>
      </c>
      <c r="S34" s="40">
        <v>0</v>
      </c>
      <c r="T34" s="40">
        <v>0</v>
      </c>
      <c r="U34" s="41">
        <v>0</v>
      </c>
      <c r="V34" s="39">
        <f t="shared" si="1"/>
        <v>206</v>
      </c>
      <c r="W34" s="42">
        <f t="shared" si="2"/>
        <v>206</v>
      </c>
      <c r="Z34" s="6"/>
    </row>
    <row r="35" spans="1:26" s="10" customFormat="1" ht="14.25" customHeight="1" x14ac:dyDescent="0.3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3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6443</v>
      </c>
      <c r="Q36" s="33">
        <v>316</v>
      </c>
      <c r="R36" s="33">
        <v>12340</v>
      </c>
      <c r="S36" s="33">
        <v>2178</v>
      </c>
      <c r="T36" s="33">
        <v>0</v>
      </c>
      <c r="U36" s="34">
        <v>0</v>
      </c>
      <c r="V36" s="32">
        <f t="shared" si="1"/>
        <v>21277</v>
      </c>
      <c r="W36" s="35">
        <f t="shared" si="2"/>
        <v>21277</v>
      </c>
      <c r="Z36" s="6"/>
    </row>
    <row r="37" spans="1:26" s="10" customFormat="1" ht="14.25" customHeight="1" x14ac:dyDescent="0.3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3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3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3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3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81833</v>
      </c>
      <c r="Q41" s="55">
        <f t="shared" si="6"/>
        <v>57409</v>
      </c>
      <c r="R41" s="55">
        <f t="shared" si="6"/>
        <v>41098</v>
      </c>
      <c r="S41" s="55">
        <f t="shared" si="6"/>
        <v>17878</v>
      </c>
      <c r="T41" s="55">
        <f t="shared" si="6"/>
        <v>78420</v>
      </c>
      <c r="U41" s="55">
        <f t="shared" si="6"/>
        <v>0</v>
      </c>
      <c r="V41" s="56">
        <f t="shared" si="1"/>
        <v>276638</v>
      </c>
      <c r="W41" s="57">
        <f t="shared" si="2"/>
        <v>276638</v>
      </c>
      <c r="Z41" s="6"/>
    </row>
    <row r="42" spans="1:26" s="10" customFormat="1" ht="14.25" customHeight="1" thickBot="1" x14ac:dyDescent="0.35">
      <c r="A42" s="64" t="s">
        <v>22</v>
      </c>
      <c r="B42" s="65" t="s">
        <v>93</v>
      </c>
      <c r="C42" s="66">
        <f t="shared" ref="C42:W42" si="7">C30+C41</f>
        <v>102226</v>
      </c>
      <c r="D42" s="66">
        <f t="shared" si="7"/>
        <v>171606</v>
      </c>
      <c r="E42" s="66">
        <f t="shared" si="7"/>
        <v>141119</v>
      </c>
      <c r="F42" s="66">
        <f t="shared" si="7"/>
        <v>63078</v>
      </c>
      <c r="G42" s="66">
        <f t="shared" si="7"/>
        <v>112018</v>
      </c>
      <c r="H42" s="66">
        <f t="shared" si="7"/>
        <v>120216</v>
      </c>
      <c r="I42" s="66">
        <f t="shared" si="7"/>
        <v>55807</v>
      </c>
      <c r="J42" s="66">
        <f t="shared" si="7"/>
        <v>123094</v>
      </c>
      <c r="K42" s="66">
        <f t="shared" si="7"/>
        <v>59077</v>
      </c>
      <c r="L42" s="66">
        <f t="shared" si="7"/>
        <v>91347</v>
      </c>
      <c r="M42" s="66">
        <f t="shared" si="7"/>
        <v>127068</v>
      </c>
      <c r="N42" s="66">
        <f t="shared" si="7"/>
        <v>0</v>
      </c>
      <c r="O42" s="66">
        <f t="shared" si="7"/>
        <v>1166656</v>
      </c>
      <c r="P42" s="66">
        <f t="shared" si="7"/>
        <v>81833</v>
      </c>
      <c r="Q42" s="66">
        <f t="shared" si="7"/>
        <v>57409</v>
      </c>
      <c r="R42" s="66">
        <f t="shared" si="7"/>
        <v>41098</v>
      </c>
      <c r="S42" s="66">
        <f t="shared" si="7"/>
        <v>17878</v>
      </c>
      <c r="T42" s="66">
        <f t="shared" si="7"/>
        <v>78420</v>
      </c>
      <c r="U42" s="66">
        <f t="shared" si="7"/>
        <v>0</v>
      </c>
      <c r="V42" s="66">
        <f t="shared" si="7"/>
        <v>276638</v>
      </c>
      <c r="W42" s="67">
        <f t="shared" si="7"/>
        <v>1443294</v>
      </c>
      <c r="Z42" s="6"/>
    </row>
    <row r="43" spans="1:26" s="10" customFormat="1" ht="14.2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3">
      <c r="A45" s="151"/>
      <c r="B45" s="152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399999999999999" customHeight="1" thickBot="1" x14ac:dyDescent="0.35">
      <c r="A46" s="153" t="s">
        <v>94</v>
      </c>
      <c r="B46" s="154"/>
      <c r="C46" s="71">
        <f>C42/$O$42</f>
        <v>8.7623086839651101E-2</v>
      </c>
      <c r="D46" s="71">
        <f t="shared" ref="D46:N46" si="10">D42/$O$42</f>
        <v>0.14709220198584672</v>
      </c>
      <c r="E46" s="71">
        <f t="shared" si="10"/>
        <v>0.12096024877941741</v>
      </c>
      <c r="F46" s="71">
        <f t="shared" si="10"/>
        <v>5.4067351472927752E-2</v>
      </c>
      <c r="G46" s="71">
        <f t="shared" si="10"/>
        <v>9.601630643480169E-2</v>
      </c>
      <c r="H46" s="71">
        <f t="shared" si="10"/>
        <v>0.10304322782379724</v>
      </c>
      <c r="I46" s="71">
        <f t="shared" si="10"/>
        <v>4.7835008777223104E-2</v>
      </c>
      <c r="J46" s="71">
        <f t="shared" si="10"/>
        <v>0.10551010752098305</v>
      </c>
      <c r="K46" s="71">
        <f t="shared" si="10"/>
        <v>5.0637891546436997E-2</v>
      </c>
      <c r="L46" s="71">
        <f t="shared" si="10"/>
        <v>7.8298144440177742E-2</v>
      </c>
      <c r="M46" s="71">
        <f t="shared" si="10"/>
        <v>0.10891642437873718</v>
      </c>
      <c r="N46" s="71">
        <f t="shared" si="10"/>
        <v>0</v>
      </c>
      <c r="O46" s="72"/>
      <c r="P46" s="71">
        <f>P42/$V$42</f>
        <v>0.29581257817075024</v>
      </c>
      <c r="Q46" s="71">
        <f t="shared" ref="Q46:U46" si="11">Q42/$V$42</f>
        <v>0.20752391211619517</v>
      </c>
      <c r="R46" s="71">
        <f t="shared" si="11"/>
        <v>0.14856238116238549</v>
      </c>
      <c r="S46" s="71">
        <f t="shared" si="11"/>
        <v>6.4625973293618369E-2</v>
      </c>
      <c r="T46" s="71">
        <f t="shared" si="11"/>
        <v>0.28347515525705075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30CE-032F-40F5-BC9F-01F26FB0016B}">
  <dimension ref="A1:Z59"/>
  <sheetViews>
    <sheetView showGridLines="0"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09375" defaultRowHeight="14.4" x14ac:dyDescent="0.3"/>
  <cols>
    <col min="1" max="1" width="49.44140625" style="6" customWidth="1"/>
    <col min="2" max="2" width="7.44140625" style="7" customWidth="1"/>
    <col min="3" max="3" width="14.33203125" style="8" customWidth="1"/>
    <col min="4" max="13" width="14.33203125" style="9" customWidth="1"/>
    <col min="14" max="16" width="14.33203125" style="6" customWidth="1"/>
    <col min="17" max="20" width="14.33203125" style="9" customWidth="1"/>
    <col min="21" max="23" width="14.33203125" style="6" customWidth="1"/>
    <col min="24" max="25" width="9.109375" style="10" customWidth="1"/>
    <col min="26" max="26" width="9.109375" style="6" customWidth="1"/>
    <col min="27" max="16384" width="9.109375" style="6"/>
  </cols>
  <sheetData>
    <row r="1" spans="1:26" s="11" customFormat="1" ht="14.25" customHeight="1" x14ac:dyDescent="0.3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3">
      <c r="A2" s="15" t="s">
        <v>109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5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3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3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3">
      <c r="A6" s="26" t="s">
        <v>23</v>
      </c>
      <c r="B6" s="27" t="s">
        <v>24</v>
      </c>
      <c r="C6" s="28">
        <v>190</v>
      </c>
      <c r="D6" s="28">
        <v>300</v>
      </c>
      <c r="E6" s="28">
        <v>377</v>
      </c>
      <c r="F6" s="28">
        <v>43</v>
      </c>
      <c r="G6" s="28">
        <v>220</v>
      </c>
      <c r="H6" s="28">
        <v>303</v>
      </c>
      <c r="I6" s="28">
        <v>78</v>
      </c>
      <c r="J6" s="28">
        <v>156</v>
      </c>
      <c r="K6" s="28">
        <v>118</v>
      </c>
      <c r="L6" s="28">
        <v>103</v>
      </c>
      <c r="M6" s="28">
        <v>233</v>
      </c>
      <c r="N6" s="28">
        <v>0</v>
      </c>
      <c r="O6" s="29">
        <f t="shared" ref="O6:O41" si="0">SUM(C6:N6)</f>
        <v>2121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2121</v>
      </c>
      <c r="X6" s="10"/>
      <c r="Y6" s="20"/>
      <c r="Z6" s="6"/>
    </row>
    <row r="7" spans="1:26" s="9" customFormat="1" ht="14.25" customHeight="1" x14ac:dyDescent="0.3">
      <c r="A7" s="26" t="s">
        <v>25</v>
      </c>
      <c r="B7" s="27" t="s">
        <v>26</v>
      </c>
      <c r="C7" s="28">
        <v>4077</v>
      </c>
      <c r="D7" s="28">
        <v>3394</v>
      </c>
      <c r="E7" s="28">
        <v>1476</v>
      </c>
      <c r="F7" s="28">
        <v>413</v>
      </c>
      <c r="G7" s="28">
        <v>282</v>
      </c>
      <c r="H7" s="28">
        <v>3393</v>
      </c>
      <c r="I7" s="28">
        <v>0</v>
      </c>
      <c r="J7" s="28">
        <v>1179</v>
      </c>
      <c r="K7" s="28">
        <v>0</v>
      </c>
      <c r="L7" s="28">
        <v>1177</v>
      </c>
      <c r="M7" s="28">
        <v>5062</v>
      </c>
      <c r="N7" s="28">
        <v>0</v>
      </c>
      <c r="O7" s="32">
        <f t="shared" si="0"/>
        <v>20453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20453</v>
      </c>
    </row>
    <row r="8" spans="1:26" s="9" customFormat="1" ht="14.25" customHeight="1" x14ac:dyDescent="0.3">
      <c r="A8" s="26" t="s">
        <v>27</v>
      </c>
      <c r="B8" s="27" t="s">
        <v>28</v>
      </c>
      <c r="C8" s="28">
        <v>110</v>
      </c>
      <c r="D8" s="28">
        <v>285</v>
      </c>
      <c r="E8" s="28">
        <v>334</v>
      </c>
      <c r="F8" s="28">
        <v>196</v>
      </c>
      <c r="G8" s="28">
        <v>129</v>
      </c>
      <c r="H8" s="28">
        <v>155</v>
      </c>
      <c r="I8" s="28">
        <v>24</v>
      </c>
      <c r="J8" s="28">
        <v>145</v>
      </c>
      <c r="K8" s="28">
        <v>164</v>
      </c>
      <c r="L8" s="28">
        <v>232</v>
      </c>
      <c r="M8" s="28">
        <v>147</v>
      </c>
      <c r="N8" s="28">
        <v>0</v>
      </c>
      <c r="O8" s="32">
        <f t="shared" si="0"/>
        <v>1921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1921</v>
      </c>
    </row>
    <row r="9" spans="1:26" s="9" customFormat="1" ht="14.25" customHeight="1" x14ac:dyDescent="0.3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3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3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3">
      <c r="A12" s="26" t="s">
        <v>35</v>
      </c>
      <c r="B12" s="27" t="s">
        <v>36</v>
      </c>
      <c r="C12" s="28">
        <v>1</v>
      </c>
      <c r="D12" s="28">
        <v>0</v>
      </c>
      <c r="E12" s="28">
        <v>2</v>
      </c>
      <c r="F12" s="28">
        <v>1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</v>
      </c>
    </row>
    <row r="13" spans="1:26" s="9" customFormat="1" ht="14.25" customHeight="1" x14ac:dyDescent="0.3">
      <c r="A13" s="26" t="s">
        <v>37</v>
      </c>
      <c r="B13" s="27" t="s">
        <v>38</v>
      </c>
      <c r="C13" s="28">
        <v>9</v>
      </c>
      <c r="D13" s="28">
        <v>11</v>
      </c>
      <c r="E13" s="28">
        <v>27</v>
      </c>
      <c r="F13" s="28">
        <v>2</v>
      </c>
      <c r="G13" s="28">
        <v>1</v>
      </c>
      <c r="H13" s="28">
        <v>79</v>
      </c>
      <c r="I13" s="28">
        <v>12</v>
      </c>
      <c r="J13" s="28">
        <v>4</v>
      </c>
      <c r="K13" s="28">
        <v>14</v>
      </c>
      <c r="L13" s="28">
        <v>3</v>
      </c>
      <c r="M13" s="28">
        <v>8</v>
      </c>
      <c r="N13" s="28">
        <v>0</v>
      </c>
      <c r="O13" s="32">
        <f t="shared" si="0"/>
        <v>170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170</v>
      </c>
    </row>
    <row r="14" spans="1:26" s="9" customFormat="1" ht="14.25" customHeight="1" x14ac:dyDescent="0.3">
      <c r="A14" s="26" t="s">
        <v>39</v>
      </c>
      <c r="B14" s="27" t="s">
        <v>40</v>
      </c>
      <c r="C14" s="28">
        <v>278</v>
      </c>
      <c r="D14" s="28">
        <v>228</v>
      </c>
      <c r="E14" s="28">
        <v>349</v>
      </c>
      <c r="F14" s="28">
        <v>138</v>
      </c>
      <c r="G14" s="28">
        <v>113</v>
      </c>
      <c r="H14" s="28">
        <v>48</v>
      </c>
      <c r="I14" s="28">
        <v>6</v>
      </c>
      <c r="J14" s="28">
        <v>75</v>
      </c>
      <c r="K14" s="28">
        <v>52</v>
      </c>
      <c r="L14" s="28">
        <v>34</v>
      </c>
      <c r="M14" s="28">
        <v>58</v>
      </c>
      <c r="N14" s="28">
        <v>0</v>
      </c>
      <c r="O14" s="32">
        <f t="shared" si="0"/>
        <v>1379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1379</v>
      </c>
    </row>
    <row r="15" spans="1:26" s="9" customFormat="1" ht="14.25" customHeight="1" x14ac:dyDescent="0.3">
      <c r="A15" s="26" t="s">
        <v>41</v>
      </c>
      <c r="B15" s="27" t="s">
        <v>42</v>
      </c>
      <c r="C15" s="28">
        <v>287</v>
      </c>
      <c r="D15" s="28">
        <v>239</v>
      </c>
      <c r="E15" s="28">
        <v>376</v>
      </c>
      <c r="F15" s="28">
        <v>140</v>
      </c>
      <c r="G15" s="28">
        <v>114</v>
      </c>
      <c r="H15" s="28">
        <v>127</v>
      </c>
      <c r="I15" s="28">
        <v>18</v>
      </c>
      <c r="J15" s="28">
        <v>79</v>
      </c>
      <c r="K15" s="28">
        <v>66</v>
      </c>
      <c r="L15" s="28">
        <v>37</v>
      </c>
      <c r="M15" s="28">
        <v>66</v>
      </c>
      <c r="N15" s="28">
        <v>0</v>
      </c>
      <c r="O15" s="32">
        <f t="shared" si="0"/>
        <v>1549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1549</v>
      </c>
    </row>
    <row r="16" spans="1:26" s="9" customFormat="1" ht="14.25" customHeight="1" x14ac:dyDescent="0.3">
      <c r="A16" s="36" t="s">
        <v>43</v>
      </c>
      <c r="B16" s="37" t="s">
        <v>44</v>
      </c>
      <c r="C16" s="38">
        <v>39</v>
      </c>
      <c r="D16" s="38">
        <v>121</v>
      </c>
      <c r="E16" s="38">
        <v>283</v>
      </c>
      <c r="F16" s="38">
        <v>52</v>
      </c>
      <c r="G16" s="38">
        <v>25</v>
      </c>
      <c r="H16" s="38">
        <v>89</v>
      </c>
      <c r="I16" s="38">
        <v>12</v>
      </c>
      <c r="J16" s="38">
        <v>13</v>
      </c>
      <c r="K16" s="38">
        <v>15</v>
      </c>
      <c r="L16" s="38">
        <v>14</v>
      </c>
      <c r="M16" s="38">
        <v>42</v>
      </c>
      <c r="N16" s="38">
        <v>0</v>
      </c>
      <c r="O16" s="39">
        <f t="shared" si="0"/>
        <v>705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705</v>
      </c>
    </row>
    <row r="17" spans="1:26" s="10" customFormat="1" ht="14.25" customHeight="1" x14ac:dyDescent="0.3">
      <c r="A17" s="43" t="s">
        <v>45</v>
      </c>
      <c r="B17" s="44" t="s">
        <v>46</v>
      </c>
      <c r="C17" s="38">
        <v>248</v>
      </c>
      <c r="D17" s="38">
        <v>118</v>
      </c>
      <c r="E17" s="38">
        <v>93</v>
      </c>
      <c r="F17" s="38">
        <v>88</v>
      </c>
      <c r="G17" s="38">
        <v>89</v>
      </c>
      <c r="H17" s="38">
        <v>38</v>
      </c>
      <c r="I17" s="38">
        <v>6</v>
      </c>
      <c r="J17" s="38">
        <v>66</v>
      </c>
      <c r="K17" s="38">
        <v>51</v>
      </c>
      <c r="L17" s="38">
        <v>23</v>
      </c>
      <c r="M17" s="38">
        <v>24</v>
      </c>
      <c r="N17" s="38">
        <v>0</v>
      </c>
      <c r="O17" s="39">
        <f t="shared" si="0"/>
        <v>844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844</v>
      </c>
      <c r="Z17" s="6"/>
    </row>
    <row r="18" spans="1:26" s="10" customFormat="1" ht="14.25" customHeight="1" x14ac:dyDescent="0.3">
      <c r="A18" s="45" t="s">
        <v>47</v>
      </c>
      <c r="B18" s="46" t="s">
        <v>48</v>
      </c>
      <c r="C18" s="28">
        <v>405</v>
      </c>
      <c r="D18" s="28">
        <v>686</v>
      </c>
      <c r="E18" s="28">
        <v>680</v>
      </c>
      <c r="F18" s="28">
        <v>628</v>
      </c>
      <c r="G18" s="28">
        <v>940</v>
      </c>
      <c r="H18" s="28">
        <v>600</v>
      </c>
      <c r="I18" s="28">
        <v>743</v>
      </c>
      <c r="J18" s="28">
        <v>1187</v>
      </c>
      <c r="K18" s="28">
        <v>740</v>
      </c>
      <c r="L18" s="28">
        <v>585</v>
      </c>
      <c r="M18" s="28">
        <v>786</v>
      </c>
      <c r="N18" s="28">
        <v>0</v>
      </c>
      <c r="O18" s="32">
        <f t="shared" si="0"/>
        <v>7980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7980</v>
      </c>
      <c r="Z18" s="6"/>
    </row>
    <row r="19" spans="1:26" s="10" customFormat="1" ht="14.25" customHeight="1" x14ac:dyDescent="0.3">
      <c r="A19" s="43" t="s">
        <v>49</v>
      </c>
      <c r="B19" s="44" t="s">
        <v>50</v>
      </c>
      <c r="C19" s="38">
        <v>380</v>
      </c>
      <c r="D19" s="38">
        <v>618</v>
      </c>
      <c r="E19" s="38">
        <v>626</v>
      </c>
      <c r="F19" s="38">
        <v>607</v>
      </c>
      <c r="G19" s="38">
        <v>911</v>
      </c>
      <c r="H19" s="38">
        <v>583</v>
      </c>
      <c r="I19" s="38">
        <v>711</v>
      </c>
      <c r="J19" s="38">
        <v>1151</v>
      </c>
      <c r="K19" s="38">
        <v>706</v>
      </c>
      <c r="L19" s="38">
        <v>545</v>
      </c>
      <c r="M19" s="38">
        <v>756</v>
      </c>
      <c r="N19" s="38">
        <v>0</v>
      </c>
      <c r="O19" s="39">
        <f t="shared" si="0"/>
        <v>7594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7594</v>
      </c>
      <c r="Z19" s="6"/>
    </row>
    <row r="20" spans="1:26" s="10" customFormat="1" ht="14.25" customHeight="1" x14ac:dyDescent="0.3">
      <c r="A20" s="43" t="s">
        <v>51</v>
      </c>
      <c r="B20" s="44" t="s">
        <v>52</v>
      </c>
      <c r="C20" s="38">
        <v>20</v>
      </c>
      <c r="D20" s="38">
        <v>67</v>
      </c>
      <c r="E20" s="38">
        <v>31</v>
      </c>
      <c r="F20" s="38">
        <v>20</v>
      </c>
      <c r="G20" s="38">
        <v>26</v>
      </c>
      <c r="H20" s="38">
        <v>17</v>
      </c>
      <c r="I20" s="38">
        <v>32</v>
      </c>
      <c r="J20" s="38">
        <v>34</v>
      </c>
      <c r="K20" s="38">
        <v>32</v>
      </c>
      <c r="L20" s="38">
        <v>37</v>
      </c>
      <c r="M20" s="38">
        <v>28</v>
      </c>
      <c r="N20" s="38">
        <v>0</v>
      </c>
      <c r="O20" s="39">
        <f t="shared" si="0"/>
        <v>344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344</v>
      </c>
      <c r="Z20" s="6"/>
    </row>
    <row r="21" spans="1:26" s="10" customFormat="1" ht="14.25" customHeight="1" x14ac:dyDescent="0.3">
      <c r="A21" s="43" t="s">
        <v>53</v>
      </c>
      <c r="B21" s="44" t="s">
        <v>54</v>
      </c>
      <c r="C21" s="38">
        <v>0</v>
      </c>
      <c r="D21" s="38">
        <v>0</v>
      </c>
      <c r="E21" s="38">
        <v>2</v>
      </c>
      <c r="F21" s="38">
        <v>1</v>
      </c>
      <c r="G21" s="38">
        <v>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</v>
      </c>
      <c r="Z21" s="6"/>
    </row>
    <row r="22" spans="1:26" s="10" customFormat="1" ht="14.25" customHeight="1" x14ac:dyDescent="0.3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3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3">
      <c r="A24" s="45" t="s">
        <v>59</v>
      </c>
      <c r="B24" s="46" t="s">
        <v>60</v>
      </c>
      <c r="C24" s="28">
        <v>25</v>
      </c>
      <c r="D24" s="28">
        <v>4</v>
      </c>
      <c r="E24" s="28">
        <v>16</v>
      </c>
      <c r="F24" s="28">
        <v>10</v>
      </c>
      <c r="G24" s="28">
        <v>8</v>
      </c>
      <c r="H24" s="28">
        <v>10</v>
      </c>
      <c r="I24" s="28">
        <v>0</v>
      </c>
      <c r="J24" s="28">
        <v>4</v>
      </c>
      <c r="K24" s="28">
        <v>13</v>
      </c>
      <c r="L24" s="28">
        <v>1</v>
      </c>
      <c r="M24" s="28">
        <v>2</v>
      </c>
      <c r="N24" s="28">
        <v>0</v>
      </c>
      <c r="O24" s="32">
        <f t="shared" si="0"/>
        <v>93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93</v>
      </c>
      <c r="Z24" s="6"/>
    </row>
    <row r="25" spans="1:26" s="10" customFormat="1" ht="14.25" customHeight="1" x14ac:dyDescent="0.3">
      <c r="A25" s="45" t="s">
        <v>61</v>
      </c>
      <c r="B25" s="46" t="s">
        <v>62</v>
      </c>
      <c r="C25" s="28">
        <v>0</v>
      </c>
      <c r="D25" s="28">
        <v>7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8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8</v>
      </c>
      <c r="Z25" s="6"/>
    </row>
    <row r="26" spans="1:26" s="10" customFormat="1" ht="14.25" customHeight="1" x14ac:dyDescent="0.3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3">
      <c r="A27" s="45" t="s">
        <v>65</v>
      </c>
      <c r="B27" s="46" t="s">
        <v>66</v>
      </c>
      <c r="C27" s="28">
        <v>11</v>
      </c>
      <c r="D27" s="28">
        <v>0</v>
      </c>
      <c r="E27" s="28">
        <v>1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13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13</v>
      </c>
      <c r="Z27" s="6"/>
    </row>
    <row r="28" spans="1:26" s="10" customFormat="1" ht="14.25" customHeight="1" x14ac:dyDescent="0.3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3">
      <c r="A29" s="47" t="s">
        <v>69</v>
      </c>
      <c r="B29" s="48" t="s">
        <v>70</v>
      </c>
      <c r="C29" s="28">
        <v>22</v>
      </c>
      <c r="D29" s="28">
        <v>192</v>
      </c>
      <c r="E29" s="28">
        <v>189</v>
      </c>
      <c r="F29" s="28">
        <v>40</v>
      </c>
      <c r="G29" s="28">
        <v>9</v>
      </c>
      <c r="H29" s="28">
        <v>116</v>
      </c>
      <c r="I29" s="28">
        <v>16</v>
      </c>
      <c r="J29" s="28">
        <v>21</v>
      </c>
      <c r="K29" s="28">
        <v>109</v>
      </c>
      <c r="L29" s="28">
        <v>27</v>
      </c>
      <c r="M29" s="28">
        <v>51</v>
      </c>
      <c r="N29" s="28">
        <v>0</v>
      </c>
      <c r="O29" s="49">
        <f t="shared" si="0"/>
        <v>792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792</v>
      </c>
      <c r="Z29" s="6"/>
    </row>
    <row r="30" spans="1:26" s="10" customFormat="1" ht="14.25" customHeight="1" x14ac:dyDescent="0.3">
      <c r="A30" s="53" t="s">
        <v>14</v>
      </c>
      <c r="B30" s="54" t="s">
        <v>71</v>
      </c>
      <c r="C30" s="55">
        <v>5128</v>
      </c>
      <c r="D30" s="55">
        <v>5107</v>
      </c>
      <c r="E30" s="55">
        <v>3451</v>
      </c>
      <c r="F30" s="55">
        <v>1471</v>
      </c>
      <c r="G30" s="55">
        <v>1702</v>
      </c>
      <c r="H30" s="55">
        <v>4705</v>
      </c>
      <c r="I30" s="55">
        <v>879</v>
      </c>
      <c r="J30" s="55">
        <v>2772</v>
      </c>
      <c r="K30" s="55">
        <v>1210</v>
      </c>
      <c r="L30" s="55">
        <v>2162</v>
      </c>
      <c r="M30" s="55">
        <v>6348</v>
      </c>
      <c r="N30" s="55">
        <v>0</v>
      </c>
      <c r="O30" s="56">
        <f t="shared" si="0"/>
        <v>34935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34935</v>
      </c>
      <c r="Z30" s="6"/>
    </row>
    <row r="31" spans="1:26" s="10" customFormat="1" ht="14.25" customHeight="1" x14ac:dyDescent="0.3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486</v>
      </c>
      <c r="Q31" s="28">
        <v>283</v>
      </c>
      <c r="R31" s="28">
        <v>99</v>
      </c>
      <c r="S31" s="28">
        <v>87</v>
      </c>
      <c r="T31" s="28">
        <v>436</v>
      </c>
      <c r="U31" s="30">
        <v>0</v>
      </c>
      <c r="V31" s="29">
        <f t="shared" si="1"/>
        <v>1391</v>
      </c>
      <c r="W31" s="31">
        <f t="shared" si="2"/>
        <v>1391</v>
      </c>
      <c r="Z31" s="6"/>
    </row>
    <row r="32" spans="1:26" s="10" customFormat="1" ht="14.25" customHeight="1" x14ac:dyDescent="0.3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413</v>
      </c>
      <c r="Q32" s="40">
        <v>245</v>
      </c>
      <c r="R32" s="40">
        <v>91</v>
      </c>
      <c r="S32" s="40">
        <v>64</v>
      </c>
      <c r="T32" s="40">
        <v>433</v>
      </c>
      <c r="U32" s="41">
        <v>0</v>
      </c>
      <c r="V32" s="39">
        <f t="shared" si="1"/>
        <v>1246</v>
      </c>
      <c r="W32" s="42">
        <f t="shared" si="2"/>
        <v>1246</v>
      </c>
      <c r="Z32" s="6"/>
    </row>
    <row r="33" spans="1:26" s="10" customFormat="1" ht="14.25" customHeight="1" x14ac:dyDescent="0.3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73</v>
      </c>
      <c r="Q33" s="40">
        <v>38</v>
      </c>
      <c r="R33" s="40">
        <v>8</v>
      </c>
      <c r="S33" s="40">
        <v>23</v>
      </c>
      <c r="T33" s="40">
        <v>3</v>
      </c>
      <c r="U33" s="41">
        <v>0</v>
      </c>
      <c r="V33" s="39">
        <f t="shared" si="1"/>
        <v>145</v>
      </c>
      <c r="W33" s="42">
        <f t="shared" si="2"/>
        <v>145</v>
      </c>
      <c r="Z33" s="6"/>
    </row>
    <row r="34" spans="1:26" s="10" customFormat="1" ht="14.25" customHeight="1" x14ac:dyDescent="0.3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3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3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</v>
      </c>
      <c r="Q36" s="33">
        <v>6</v>
      </c>
      <c r="R36" s="33">
        <v>93</v>
      </c>
      <c r="S36" s="33">
        <v>28</v>
      </c>
      <c r="T36" s="33">
        <v>0</v>
      </c>
      <c r="U36" s="34">
        <v>0</v>
      </c>
      <c r="V36" s="32">
        <f t="shared" si="1"/>
        <v>146</v>
      </c>
      <c r="W36" s="35">
        <f t="shared" si="2"/>
        <v>146</v>
      </c>
      <c r="Z36" s="6"/>
    </row>
    <row r="37" spans="1:26" s="10" customFormat="1" ht="14.25" customHeight="1" x14ac:dyDescent="0.3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3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3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3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3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505</v>
      </c>
      <c r="Q41" s="55">
        <v>289</v>
      </c>
      <c r="R41" s="55">
        <v>192</v>
      </c>
      <c r="S41" s="55">
        <v>115</v>
      </c>
      <c r="T41" s="55">
        <v>436</v>
      </c>
      <c r="U41" s="55">
        <v>0</v>
      </c>
      <c r="V41" s="56">
        <f t="shared" si="1"/>
        <v>1537</v>
      </c>
      <c r="W41" s="57">
        <f t="shared" si="2"/>
        <v>1537</v>
      </c>
      <c r="Z41" s="6"/>
    </row>
    <row r="42" spans="1:26" s="10" customFormat="1" ht="14.25" customHeight="1" thickBot="1" x14ac:dyDescent="0.35">
      <c r="A42" s="64" t="s">
        <v>22</v>
      </c>
      <c r="B42" s="65" t="s">
        <v>93</v>
      </c>
      <c r="C42" s="66">
        <f t="shared" ref="C42:W42" si="3">C30+C41</f>
        <v>5128</v>
      </c>
      <c r="D42" s="66">
        <f t="shared" si="3"/>
        <v>5107</v>
      </c>
      <c r="E42" s="66">
        <f t="shared" si="3"/>
        <v>3451</v>
      </c>
      <c r="F42" s="66">
        <f t="shared" si="3"/>
        <v>1471</v>
      </c>
      <c r="G42" s="66">
        <f t="shared" si="3"/>
        <v>1702</v>
      </c>
      <c r="H42" s="66">
        <f t="shared" si="3"/>
        <v>4705</v>
      </c>
      <c r="I42" s="66">
        <f t="shared" si="3"/>
        <v>879</v>
      </c>
      <c r="J42" s="66">
        <f t="shared" si="3"/>
        <v>2772</v>
      </c>
      <c r="K42" s="66">
        <f t="shared" si="3"/>
        <v>1210</v>
      </c>
      <c r="L42" s="66">
        <f t="shared" si="3"/>
        <v>2162</v>
      </c>
      <c r="M42" s="66">
        <f t="shared" si="3"/>
        <v>6348</v>
      </c>
      <c r="N42" s="66">
        <f t="shared" si="3"/>
        <v>0</v>
      </c>
      <c r="O42" s="66">
        <f t="shared" si="3"/>
        <v>34935</v>
      </c>
      <c r="P42" s="66">
        <f t="shared" si="3"/>
        <v>505</v>
      </c>
      <c r="Q42" s="66">
        <f t="shared" si="3"/>
        <v>289</v>
      </c>
      <c r="R42" s="66">
        <f t="shared" si="3"/>
        <v>192</v>
      </c>
      <c r="S42" s="66">
        <f t="shared" si="3"/>
        <v>115</v>
      </c>
      <c r="T42" s="66">
        <f t="shared" si="3"/>
        <v>436</v>
      </c>
      <c r="U42" s="66">
        <f t="shared" si="3"/>
        <v>0</v>
      </c>
      <c r="V42" s="66">
        <f t="shared" si="3"/>
        <v>1537</v>
      </c>
      <c r="W42" s="67">
        <f t="shared" si="3"/>
        <v>36472</v>
      </c>
      <c r="Z42" s="6"/>
    </row>
    <row r="43" spans="1:26" s="10" customFormat="1" ht="14.2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3">
      <c r="A45" s="151"/>
      <c r="B45" s="152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399999999999999" customHeight="1" thickBot="1" x14ac:dyDescent="0.35">
      <c r="A46" s="153" t="s">
        <v>94</v>
      </c>
      <c r="B46" s="154"/>
      <c r="C46" s="71">
        <f>C42/$O$42</f>
        <v>0.14678688993845712</v>
      </c>
      <c r="D46" s="71">
        <f t="shared" ref="D46:N46" si="6">D42/$O$42</f>
        <v>0.1461857735795048</v>
      </c>
      <c r="E46" s="71">
        <f t="shared" si="6"/>
        <v>9.8783454987834543E-2</v>
      </c>
      <c r="F46" s="71">
        <f t="shared" si="6"/>
        <v>4.2106769715185344E-2</v>
      </c>
      <c r="G46" s="71">
        <f t="shared" si="6"/>
        <v>4.8719049663661085E-2</v>
      </c>
      <c r="H46" s="71">
        <f t="shared" si="6"/>
        <v>0.13467868899384572</v>
      </c>
      <c r="I46" s="71">
        <f t="shared" si="6"/>
        <v>2.5161013310433661E-2</v>
      </c>
      <c r="J46" s="71">
        <f t="shared" si="6"/>
        <v>7.9347359381708893E-2</v>
      </c>
      <c r="K46" s="71">
        <f t="shared" si="6"/>
        <v>3.46357521110634E-2</v>
      </c>
      <c r="L46" s="71">
        <f t="shared" si="6"/>
        <v>6.1886360383569483E-2</v>
      </c>
      <c r="M46" s="71">
        <f t="shared" si="6"/>
        <v>0.18170888793473594</v>
      </c>
      <c r="N46" s="71">
        <f t="shared" si="6"/>
        <v>0</v>
      </c>
      <c r="O46" s="72"/>
      <c r="P46" s="71">
        <f>P42/$V$42</f>
        <v>0.32856213402732598</v>
      </c>
      <c r="Q46" s="71">
        <f t="shared" ref="Q46:U46" si="7">Q42/$V$42</f>
        <v>0.18802862719583605</v>
      </c>
      <c r="R46" s="71">
        <f t="shared" si="7"/>
        <v>0.12491867273910215</v>
      </c>
      <c r="S46" s="71">
        <f t="shared" si="7"/>
        <v>7.4821080026024722E-2</v>
      </c>
      <c r="T46" s="71">
        <f t="shared" si="7"/>
        <v>0.2836694860117111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1A05-5700-490B-B91B-DFB3BE397BFF}">
  <dimension ref="A1:I35"/>
  <sheetViews>
    <sheetView showGridLines="0" zoomScale="90" zoomScaleNormal="90" workbookViewId="0">
      <selection activeCell="D14" sqref="D14"/>
    </sheetView>
  </sheetViews>
  <sheetFormatPr defaultColWidth="9.109375" defaultRowHeight="12" x14ac:dyDescent="0.25"/>
  <cols>
    <col min="1" max="1" width="25.6640625" style="106" customWidth="1"/>
    <col min="2" max="2" width="5.6640625" style="107" customWidth="1"/>
    <col min="3" max="3" width="18.33203125" style="106" customWidth="1"/>
    <col min="4" max="4" width="20.33203125" style="106" customWidth="1"/>
    <col min="5" max="9" width="18.33203125" style="106" customWidth="1"/>
    <col min="10" max="10" width="9.109375" style="106" customWidth="1"/>
    <col min="11" max="16384" width="9.109375" style="106"/>
  </cols>
  <sheetData>
    <row r="1" spans="1:9" s="9" customFormat="1" ht="15" customHeight="1" x14ac:dyDescent="0.3"/>
    <row r="2" spans="1:9" s="9" customFormat="1" ht="15" customHeight="1" x14ac:dyDescent="0.3">
      <c r="A2" s="76" t="s">
        <v>110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5"/>
    <row r="4" spans="1:9" s="108" customFormat="1" ht="75" customHeight="1" x14ac:dyDescent="0.25">
      <c r="A4" s="81" t="s">
        <v>97</v>
      </c>
      <c r="B4" s="82"/>
      <c r="C4" s="82" t="s">
        <v>111</v>
      </c>
      <c r="D4" s="82" t="s">
        <v>112</v>
      </c>
      <c r="E4" s="82" t="s">
        <v>113</v>
      </c>
      <c r="F4" s="82" t="s">
        <v>114</v>
      </c>
      <c r="G4" s="82" t="s">
        <v>115</v>
      </c>
      <c r="H4" s="82" t="s">
        <v>116</v>
      </c>
      <c r="I4" s="83" t="s">
        <v>117</v>
      </c>
    </row>
    <row r="5" spans="1:9" s="109" customFormat="1" ht="16.5" customHeight="1" x14ac:dyDescent="0.3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118</v>
      </c>
      <c r="H5" s="86" t="s">
        <v>119</v>
      </c>
      <c r="I5" s="87" t="s">
        <v>120</v>
      </c>
    </row>
    <row r="6" spans="1:9" s="9" customFormat="1" ht="13.5" customHeight="1" x14ac:dyDescent="0.3">
      <c r="A6" s="92" t="s">
        <v>2</v>
      </c>
      <c r="B6" s="89">
        <f t="shared" ref="B6:B17" si="0">ROW()-ROW($B$5)</f>
        <v>1</v>
      </c>
      <c r="C6" s="93">
        <v>848</v>
      </c>
      <c r="D6" s="93">
        <v>5793</v>
      </c>
      <c r="E6" s="93">
        <v>5128</v>
      </c>
      <c r="F6" s="93">
        <v>406</v>
      </c>
      <c r="G6" s="93">
        <v>1107</v>
      </c>
      <c r="H6" s="93">
        <v>148</v>
      </c>
      <c r="I6" s="110">
        <f t="shared" ref="I6:I26" si="1">IF(C6+D6&lt;&gt;0,(E6+F6)/(C6+D6),0)</f>
        <v>0.83330823671133869</v>
      </c>
    </row>
    <row r="7" spans="1:9" s="9" customFormat="1" ht="13.5" customHeight="1" x14ac:dyDescent="0.3">
      <c r="A7" s="92" t="s">
        <v>3</v>
      </c>
      <c r="B7" s="89">
        <f t="shared" si="0"/>
        <v>2</v>
      </c>
      <c r="C7" s="93">
        <v>2843</v>
      </c>
      <c r="D7" s="93">
        <v>6306</v>
      </c>
      <c r="E7" s="93">
        <v>5107</v>
      </c>
      <c r="F7" s="93">
        <v>1104</v>
      </c>
      <c r="G7" s="93">
        <v>2938</v>
      </c>
      <c r="H7" s="93">
        <v>312</v>
      </c>
      <c r="I7" s="110">
        <f t="shared" si="1"/>
        <v>0.67887200786971258</v>
      </c>
    </row>
    <row r="8" spans="1:9" s="9" customFormat="1" ht="13.5" customHeight="1" x14ac:dyDescent="0.3">
      <c r="A8" s="92" t="s">
        <v>4</v>
      </c>
      <c r="B8" s="89">
        <f t="shared" si="0"/>
        <v>3</v>
      </c>
      <c r="C8" s="93">
        <v>2366</v>
      </c>
      <c r="D8" s="93">
        <v>4557</v>
      </c>
      <c r="E8" s="93">
        <v>3451</v>
      </c>
      <c r="F8" s="93">
        <v>1101</v>
      </c>
      <c r="G8" s="93">
        <v>2372</v>
      </c>
      <c r="H8" s="93">
        <v>247</v>
      </c>
      <c r="I8" s="110">
        <f t="shared" si="1"/>
        <v>0.65751841687129853</v>
      </c>
    </row>
    <row r="9" spans="1:9" s="9" customFormat="1" ht="13.5" customHeight="1" x14ac:dyDescent="0.3">
      <c r="A9" s="92" t="s">
        <v>5</v>
      </c>
      <c r="B9" s="89">
        <f t="shared" si="0"/>
        <v>4</v>
      </c>
      <c r="C9" s="93">
        <v>1499</v>
      </c>
      <c r="D9" s="93">
        <v>1584</v>
      </c>
      <c r="E9" s="93">
        <v>1471</v>
      </c>
      <c r="F9" s="93">
        <v>288</v>
      </c>
      <c r="G9" s="93">
        <v>1324</v>
      </c>
      <c r="H9" s="93">
        <v>127</v>
      </c>
      <c r="I9" s="110">
        <f t="shared" si="1"/>
        <v>0.57054816736944536</v>
      </c>
    </row>
    <row r="10" spans="1:9" s="9" customFormat="1" ht="13.5" customHeight="1" x14ac:dyDescent="0.3">
      <c r="A10" s="92" t="s">
        <v>6</v>
      </c>
      <c r="B10" s="89">
        <f t="shared" si="0"/>
        <v>5</v>
      </c>
      <c r="C10" s="93">
        <v>1129</v>
      </c>
      <c r="D10" s="93">
        <v>2489</v>
      </c>
      <c r="E10" s="93">
        <v>1702</v>
      </c>
      <c r="F10" s="93">
        <v>357</v>
      </c>
      <c r="G10" s="93">
        <v>1559</v>
      </c>
      <c r="H10" s="93">
        <v>201</v>
      </c>
      <c r="I10" s="110">
        <f t="shared" si="1"/>
        <v>0.56909894969596464</v>
      </c>
    </row>
    <row r="11" spans="1:9" s="9" customFormat="1" ht="13.5" customHeight="1" x14ac:dyDescent="0.3">
      <c r="A11" s="92" t="s">
        <v>7</v>
      </c>
      <c r="B11" s="89">
        <f t="shared" si="0"/>
        <v>6</v>
      </c>
      <c r="C11" s="93">
        <v>3418</v>
      </c>
      <c r="D11" s="93">
        <v>5534</v>
      </c>
      <c r="E11" s="93">
        <v>4705</v>
      </c>
      <c r="F11" s="93">
        <v>338</v>
      </c>
      <c r="G11" s="93">
        <v>3909</v>
      </c>
      <c r="H11" s="93">
        <v>261</v>
      </c>
      <c r="I11" s="110">
        <f t="shared" si="1"/>
        <v>0.56333780160857905</v>
      </c>
    </row>
    <row r="12" spans="1:9" s="9" customFormat="1" ht="13.5" customHeight="1" x14ac:dyDescent="0.3">
      <c r="A12" s="92" t="s">
        <v>8</v>
      </c>
      <c r="B12" s="89">
        <f t="shared" si="0"/>
        <v>7</v>
      </c>
      <c r="C12" s="93">
        <v>2740</v>
      </c>
      <c r="D12" s="93">
        <v>3440</v>
      </c>
      <c r="E12" s="93">
        <v>879</v>
      </c>
      <c r="F12" s="93">
        <v>75</v>
      </c>
      <c r="G12" s="93">
        <v>2417</v>
      </c>
      <c r="H12" s="93">
        <v>157</v>
      </c>
      <c r="I12" s="110">
        <f t="shared" si="1"/>
        <v>0.15436893203883495</v>
      </c>
    </row>
    <row r="13" spans="1:9" s="9" customFormat="1" ht="13.5" customHeight="1" x14ac:dyDescent="0.3">
      <c r="A13" s="92" t="s">
        <v>9</v>
      </c>
      <c r="B13" s="89">
        <f t="shared" si="0"/>
        <v>8</v>
      </c>
      <c r="C13" s="93">
        <v>1279</v>
      </c>
      <c r="D13" s="93">
        <v>3280</v>
      </c>
      <c r="E13" s="93">
        <v>2772</v>
      </c>
      <c r="F13" s="93">
        <v>447</v>
      </c>
      <c r="G13" s="93">
        <v>1340</v>
      </c>
      <c r="H13" s="93">
        <v>301</v>
      </c>
      <c r="I13" s="110">
        <f t="shared" si="1"/>
        <v>0.7060758938363676</v>
      </c>
    </row>
    <row r="14" spans="1:9" s="9" customFormat="1" ht="13.5" customHeight="1" x14ac:dyDescent="0.3">
      <c r="A14" s="92" t="s">
        <v>10</v>
      </c>
      <c r="B14" s="89">
        <f t="shared" si="0"/>
        <v>9</v>
      </c>
      <c r="C14" s="93">
        <v>1342</v>
      </c>
      <c r="D14" s="93">
        <v>1348</v>
      </c>
      <c r="E14" s="93">
        <v>1210</v>
      </c>
      <c r="F14" s="93">
        <v>344</v>
      </c>
      <c r="G14" s="93">
        <v>1136</v>
      </c>
      <c r="H14" s="93">
        <v>239</v>
      </c>
      <c r="I14" s="110">
        <f t="shared" si="1"/>
        <v>0.57769516728624537</v>
      </c>
    </row>
    <row r="15" spans="1:9" s="9" customFormat="1" ht="13.5" customHeight="1" x14ac:dyDescent="0.3">
      <c r="A15" s="92" t="s">
        <v>11</v>
      </c>
      <c r="B15" s="89">
        <f t="shared" si="0"/>
        <v>10</v>
      </c>
      <c r="C15" s="93">
        <v>1362</v>
      </c>
      <c r="D15" s="93">
        <v>2319</v>
      </c>
      <c r="E15" s="93">
        <v>2162</v>
      </c>
      <c r="F15" s="93">
        <v>241</v>
      </c>
      <c r="G15" s="93">
        <v>1278</v>
      </c>
      <c r="H15" s="93">
        <v>333</v>
      </c>
      <c r="I15" s="110">
        <f t="shared" si="1"/>
        <v>0.65281173594132025</v>
      </c>
    </row>
    <row r="16" spans="1:9" s="9" customFormat="1" ht="13.5" customHeight="1" x14ac:dyDescent="0.3">
      <c r="A16" s="92" t="s">
        <v>12</v>
      </c>
      <c r="B16" s="89">
        <f t="shared" si="0"/>
        <v>11</v>
      </c>
      <c r="C16" s="93">
        <v>3865</v>
      </c>
      <c r="D16" s="93">
        <v>7618</v>
      </c>
      <c r="E16" s="93">
        <v>6348</v>
      </c>
      <c r="F16" s="93">
        <v>717</v>
      </c>
      <c r="G16" s="93">
        <v>4418</v>
      </c>
      <c r="H16" s="93">
        <v>195</v>
      </c>
      <c r="I16" s="110">
        <f t="shared" si="1"/>
        <v>0.61525733693285722</v>
      </c>
    </row>
    <row r="17" spans="1:9" s="9" customFormat="1" ht="13.5" customHeight="1" x14ac:dyDescent="0.3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110">
        <f t="shared" si="1"/>
        <v>0</v>
      </c>
    </row>
    <row r="18" spans="1:9" s="9" customFormat="1" ht="13.5" customHeight="1" x14ac:dyDescent="0.3">
      <c r="A18" s="88" t="s">
        <v>103</v>
      </c>
      <c r="B18" s="89">
        <v>100</v>
      </c>
      <c r="C18" s="90">
        <f t="shared" ref="C18:H18" si="2">SUM(C6:C17)</f>
        <v>22691</v>
      </c>
      <c r="D18" s="90">
        <f t="shared" si="2"/>
        <v>44268</v>
      </c>
      <c r="E18" s="90">
        <f t="shared" si="2"/>
        <v>34935</v>
      </c>
      <c r="F18" s="90">
        <f t="shared" si="2"/>
        <v>5418</v>
      </c>
      <c r="G18" s="90">
        <f t="shared" si="2"/>
        <v>23798</v>
      </c>
      <c r="H18" s="90">
        <f t="shared" si="2"/>
        <v>2521</v>
      </c>
      <c r="I18" s="111">
        <f t="shared" si="1"/>
        <v>0.60265236936035482</v>
      </c>
    </row>
    <row r="19" spans="1:9" s="9" customFormat="1" ht="13.5" customHeight="1" x14ac:dyDescent="0.3">
      <c r="A19" s="92" t="s">
        <v>15</v>
      </c>
      <c r="B19" s="89">
        <f>B18+1</f>
        <v>101</v>
      </c>
      <c r="C19" s="93">
        <v>322</v>
      </c>
      <c r="D19" s="93">
        <v>572</v>
      </c>
      <c r="E19" s="93">
        <v>505</v>
      </c>
      <c r="F19" s="93">
        <v>39</v>
      </c>
      <c r="G19" s="93">
        <v>350</v>
      </c>
      <c r="H19" s="93">
        <v>2</v>
      </c>
      <c r="I19" s="110">
        <f t="shared" si="1"/>
        <v>0.60850111856823264</v>
      </c>
    </row>
    <row r="20" spans="1:9" s="9" customFormat="1" ht="13.5" customHeight="1" x14ac:dyDescent="0.3">
      <c r="A20" s="92" t="s">
        <v>16</v>
      </c>
      <c r="B20" s="89">
        <f>B19+1</f>
        <v>102</v>
      </c>
      <c r="C20" s="93">
        <v>314</v>
      </c>
      <c r="D20" s="93">
        <v>297</v>
      </c>
      <c r="E20" s="93">
        <v>289</v>
      </c>
      <c r="F20" s="93">
        <v>12</v>
      </c>
      <c r="G20" s="93">
        <v>310</v>
      </c>
      <c r="H20" s="93">
        <v>4</v>
      </c>
      <c r="I20" s="110">
        <f t="shared" si="1"/>
        <v>0.49263502454991814</v>
      </c>
    </row>
    <row r="21" spans="1:9" s="9" customFormat="1" ht="13.5" customHeight="1" x14ac:dyDescent="0.3">
      <c r="A21" s="92" t="s">
        <v>17</v>
      </c>
      <c r="B21" s="89">
        <f>B20+1</f>
        <v>103</v>
      </c>
      <c r="C21" s="93">
        <v>33</v>
      </c>
      <c r="D21" s="93">
        <v>214</v>
      </c>
      <c r="E21" s="93">
        <v>192</v>
      </c>
      <c r="F21" s="93">
        <v>15</v>
      </c>
      <c r="G21" s="93">
        <v>40</v>
      </c>
      <c r="H21" s="93">
        <v>1</v>
      </c>
      <c r="I21" s="110">
        <f t="shared" si="1"/>
        <v>0.83805668016194335</v>
      </c>
    </row>
    <row r="22" spans="1:9" s="9" customFormat="1" ht="13.5" customHeight="1" x14ac:dyDescent="0.3">
      <c r="A22" s="92" t="s">
        <v>18</v>
      </c>
      <c r="B22" s="89">
        <f>B21+1</f>
        <v>104</v>
      </c>
      <c r="C22" s="93">
        <v>47</v>
      </c>
      <c r="D22" s="93">
        <v>129</v>
      </c>
      <c r="E22" s="93">
        <v>115</v>
      </c>
      <c r="F22" s="93">
        <v>14</v>
      </c>
      <c r="G22" s="93">
        <v>55</v>
      </c>
      <c r="H22" s="93">
        <v>2</v>
      </c>
      <c r="I22" s="110">
        <f t="shared" si="1"/>
        <v>0.73295454545454541</v>
      </c>
    </row>
    <row r="23" spans="1:9" s="9" customFormat="1" ht="13.5" customHeight="1" x14ac:dyDescent="0.3">
      <c r="A23" s="92" t="s">
        <v>19</v>
      </c>
      <c r="B23" s="89">
        <f>B22+1</f>
        <v>105</v>
      </c>
      <c r="C23" s="93">
        <v>8</v>
      </c>
      <c r="D23" s="93">
        <v>440</v>
      </c>
      <c r="E23" s="93">
        <v>436</v>
      </c>
      <c r="F23" s="93">
        <v>3</v>
      </c>
      <c r="G23" s="93">
        <v>9</v>
      </c>
      <c r="H23" s="93">
        <v>1</v>
      </c>
      <c r="I23" s="110">
        <f t="shared" si="1"/>
        <v>0.9799107142857143</v>
      </c>
    </row>
    <row r="24" spans="1:9" s="9" customFormat="1" ht="13.5" customHeight="1" x14ac:dyDescent="0.3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3">
      <c r="A25" s="88" t="s">
        <v>104</v>
      </c>
      <c r="B25" s="89">
        <v>200</v>
      </c>
      <c r="C25" s="90">
        <f t="shared" ref="C25:H25" si="3">SUM(C19:C24)</f>
        <v>724</v>
      </c>
      <c r="D25" s="90">
        <f t="shared" si="3"/>
        <v>1652</v>
      </c>
      <c r="E25" s="90">
        <f t="shared" si="3"/>
        <v>1537</v>
      </c>
      <c r="F25" s="90">
        <f t="shared" si="3"/>
        <v>83</v>
      </c>
      <c r="G25" s="90">
        <f t="shared" si="3"/>
        <v>764</v>
      </c>
      <c r="H25" s="90">
        <f t="shared" si="3"/>
        <v>10</v>
      </c>
      <c r="I25" s="111">
        <f t="shared" si="1"/>
        <v>0.68181818181818177</v>
      </c>
    </row>
    <row r="26" spans="1:9" s="9" customFormat="1" ht="13.5" customHeight="1" thickBot="1" x14ac:dyDescent="0.35">
      <c r="A26" s="103" t="s">
        <v>105</v>
      </c>
      <c r="B26" s="104">
        <v>300</v>
      </c>
      <c r="C26" s="95">
        <f t="shared" ref="C26:H26" si="4">C18+C25</f>
        <v>23415</v>
      </c>
      <c r="D26" s="95">
        <f t="shared" si="4"/>
        <v>45920</v>
      </c>
      <c r="E26" s="95">
        <f t="shared" si="4"/>
        <v>36472</v>
      </c>
      <c r="F26" s="95">
        <f t="shared" si="4"/>
        <v>5501</v>
      </c>
      <c r="G26" s="95">
        <f t="shared" si="4"/>
        <v>24562</v>
      </c>
      <c r="H26" s="95">
        <f t="shared" si="4"/>
        <v>2531</v>
      </c>
      <c r="I26" s="112">
        <f t="shared" si="1"/>
        <v>0.60536525564289323</v>
      </c>
    </row>
    <row r="31" spans="1:9" x14ac:dyDescent="0.25">
      <c r="B31" s="106"/>
    </row>
    <row r="32" spans="1:9" x14ac:dyDescent="0.25">
      <c r="B32" s="106"/>
    </row>
    <row r="33" spans="2:2" x14ac:dyDescent="0.25">
      <c r="B33" s="106"/>
    </row>
    <row r="34" spans="2:2" x14ac:dyDescent="0.25">
      <c r="B34" s="106"/>
    </row>
    <row r="35" spans="2:2" x14ac:dyDescent="0.25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E9BD-7B52-40CA-9C29-D4F5A95B183F}">
  <dimension ref="A1:E41"/>
  <sheetViews>
    <sheetView showGridLines="0" zoomScale="90" zoomScaleNormal="90" workbookViewId="0"/>
  </sheetViews>
  <sheetFormatPr defaultColWidth="9.109375" defaultRowHeight="14.4" x14ac:dyDescent="0.3"/>
  <cols>
    <col min="1" max="1" width="31.44140625" style="73" customWidth="1"/>
    <col min="2" max="2" width="5.6640625" style="73" customWidth="1"/>
    <col min="3" max="5" width="23" style="73" customWidth="1"/>
    <col min="6" max="6" width="9.109375" style="73" customWidth="1"/>
    <col min="7" max="16384" width="9.109375" style="73"/>
  </cols>
  <sheetData>
    <row r="1" spans="1:5" s="106" customFormat="1" ht="15" customHeight="1" x14ac:dyDescent="0.25">
      <c r="B1" s="107"/>
    </row>
    <row r="2" spans="1:5" s="106" customFormat="1" ht="15" customHeight="1" x14ac:dyDescent="0.25">
      <c r="A2" s="76" t="s">
        <v>121</v>
      </c>
      <c r="B2" s="98"/>
      <c r="C2" s="98"/>
      <c r="D2" s="98"/>
      <c r="E2" s="98"/>
    </row>
    <row r="3" spans="1:5" s="106" customFormat="1" ht="15" customHeight="1" thickBot="1" x14ac:dyDescent="0.3">
      <c r="B3" s="107"/>
      <c r="E3" s="113" t="s">
        <v>96</v>
      </c>
    </row>
    <row r="4" spans="1:5" s="9" customFormat="1" ht="51.75" customHeight="1" x14ac:dyDescent="0.3">
      <c r="A4" s="81" t="s">
        <v>97</v>
      </c>
      <c r="B4" s="82" t="s">
        <v>98</v>
      </c>
      <c r="C4" s="82" t="s">
        <v>122</v>
      </c>
      <c r="D4" s="82" t="s">
        <v>123</v>
      </c>
      <c r="E4" s="83" t="s">
        <v>124</v>
      </c>
    </row>
    <row r="5" spans="1:5" x14ac:dyDescent="0.3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3">
      <c r="A6" s="88" t="s">
        <v>103</v>
      </c>
      <c r="B6" s="89">
        <f t="shared" ref="B6:B26" si="0">ROW()-ROW($A$5)</f>
        <v>1</v>
      </c>
      <c r="C6" s="90">
        <f>SUM(C7:C18)</f>
        <v>465478.43200000003</v>
      </c>
      <c r="D6" s="90">
        <f>SUM(D7:D18)</f>
        <v>480574</v>
      </c>
      <c r="E6" s="91">
        <f>SUM(E7:E18)</f>
        <v>369427.57399999996</v>
      </c>
    </row>
    <row r="7" spans="1:5" s="9" customFormat="1" ht="18" customHeight="1" x14ac:dyDescent="0.3">
      <c r="A7" s="92" t="s">
        <v>2</v>
      </c>
      <c r="B7" s="89">
        <f t="shared" si="0"/>
        <v>2</v>
      </c>
      <c r="C7" s="93">
        <v>56044.178999999996</v>
      </c>
      <c r="D7" s="93">
        <v>95501</v>
      </c>
      <c r="E7" s="94">
        <v>-8851.2389999999996</v>
      </c>
    </row>
    <row r="8" spans="1:5" s="9" customFormat="1" ht="18" customHeight="1" x14ac:dyDescent="0.3">
      <c r="A8" s="92" t="s">
        <v>3</v>
      </c>
      <c r="B8" s="89">
        <f t="shared" si="0"/>
        <v>3</v>
      </c>
      <c r="C8" s="93">
        <v>66259.62</v>
      </c>
      <c r="D8" s="93">
        <v>26503</v>
      </c>
      <c r="E8" s="94">
        <v>44456.311999999998</v>
      </c>
    </row>
    <row r="9" spans="1:5" s="9" customFormat="1" ht="18" customHeight="1" x14ac:dyDescent="0.3">
      <c r="A9" s="92" t="s">
        <v>4</v>
      </c>
      <c r="B9" s="89">
        <f t="shared" si="0"/>
        <v>4</v>
      </c>
      <c r="C9" s="93">
        <v>52770.834999999999</v>
      </c>
      <c r="D9" s="93">
        <v>25250</v>
      </c>
      <c r="E9" s="94">
        <v>55657.2</v>
      </c>
    </row>
    <row r="10" spans="1:5" s="9" customFormat="1" ht="18" customHeight="1" x14ac:dyDescent="0.3">
      <c r="A10" s="92" t="s">
        <v>5</v>
      </c>
      <c r="B10" s="89">
        <f t="shared" si="0"/>
        <v>5</v>
      </c>
      <c r="C10" s="93">
        <v>19911.266</v>
      </c>
      <c r="D10" s="93">
        <v>51393</v>
      </c>
      <c r="E10" s="94">
        <v>16190.998</v>
      </c>
    </row>
    <row r="11" spans="1:5" s="9" customFormat="1" ht="18" customHeight="1" x14ac:dyDescent="0.3">
      <c r="A11" s="92" t="s">
        <v>6</v>
      </c>
      <c r="B11" s="89">
        <f t="shared" si="0"/>
        <v>6</v>
      </c>
      <c r="C11" s="93">
        <v>48738.637999999999</v>
      </c>
      <c r="D11" s="93">
        <v>51153</v>
      </c>
      <c r="E11" s="94">
        <v>35485.735000000001</v>
      </c>
    </row>
    <row r="12" spans="1:5" s="9" customFormat="1" ht="18" customHeight="1" x14ac:dyDescent="0.3">
      <c r="A12" s="92" t="s">
        <v>7</v>
      </c>
      <c r="B12" s="89">
        <f t="shared" si="0"/>
        <v>7</v>
      </c>
      <c r="C12" s="93">
        <v>51616.648000000001</v>
      </c>
      <c r="D12" s="93">
        <v>18183</v>
      </c>
      <c r="E12" s="94">
        <v>50142.728000000003</v>
      </c>
    </row>
    <row r="13" spans="1:5" s="9" customFormat="1" ht="18" customHeight="1" x14ac:dyDescent="0.3">
      <c r="A13" s="92" t="s">
        <v>8</v>
      </c>
      <c r="B13" s="89">
        <f t="shared" si="0"/>
        <v>8</v>
      </c>
      <c r="C13" s="93">
        <v>14762.677</v>
      </c>
      <c r="D13" s="93">
        <v>41188</v>
      </c>
      <c r="E13" s="94">
        <v>13902.763999999999</v>
      </c>
    </row>
    <row r="14" spans="1:5" s="9" customFormat="1" ht="18" customHeight="1" x14ac:dyDescent="0.3">
      <c r="A14" s="92" t="s">
        <v>9</v>
      </c>
      <c r="B14" s="89">
        <f t="shared" si="0"/>
        <v>9</v>
      </c>
      <c r="C14" s="93">
        <v>40935.862999999998</v>
      </c>
      <c r="D14" s="93">
        <v>73177</v>
      </c>
      <c r="E14" s="94">
        <v>42557.214999999997</v>
      </c>
    </row>
    <row r="15" spans="1:5" s="9" customFormat="1" ht="18" customHeight="1" x14ac:dyDescent="0.3">
      <c r="A15" s="92" t="s">
        <v>10</v>
      </c>
      <c r="B15" s="89">
        <f t="shared" si="0"/>
        <v>10</v>
      </c>
      <c r="C15" s="93">
        <v>38301.983</v>
      </c>
      <c r="D15" s="93">
        <v>34501</v>
      </c>
      <c r="E15" s="94">
        <v>36635.881999999998</v>
      </c>
    </row>
    <row r="16" spans="1:5" s="9" customFormat="1" ht="18" customHeight="1" x14ac:dyDescent="0.3">
      <c r="A16" s="92" t="s">
        <v>11</v>
      </c>
      <c r="B16" s="89">
        <f t="shared" si="0"/>
        <v>11</v>
      </c>
      <c r="C16" s="93">
        <v>44248.150999999998</v>
      </c>
      <c r="D16" s="93">
        <v>15011</v>
      </c>
      <c r="E16" s="94">
        <v>44598.656000000003</v>
      </c>
    </row>
    <row r="17" spans="1:5" s="9" customFormat="1" ht="18" customHeight="1" x14ac:dyDescent="0.3">
      <c r="A17" s="92" t="s">
        <v>12</v>
      </c>
      <c r="B17" s="89">
        <f t="shared" si="0"/>
        <v>12</v>
      </c>
      <c r="C17" s="93">
        <v>31888.572</v>
      </c>
      <c r="D17" s="93">
        <v>48714</v>
      </c>
      <c r="E17" s="94">
        <v>38651.322999999997</v>
      </c>
    </row>
    <row r="18" spans="1:5" s="9" customFormat="1" ht="18" customHeight="1" x14ac:dyDescent="0.3">
      <c r="A18" s="92" t="s">
        <v>13</v>
      </c>
      <c r="B18" s="89">
        <f t="shared" si="0"/>
        <v>13</v>
      </c>
      <c r="C18" s="93">
        <v>0</v>
      </c>
      <c r="D18" s="93">
        <v>0</v>
      </c>
      <c r="E18" s="94">
        <v>0</v>
      </c>
    </row>
    <row r="19" spans="1:5" s="9" customFormat="1" ht="18" customHeight="1" x14ac:dyDescent="0.3">
      <c r="A19" s="88" t="s">
        <v>104</v>
      </c>
      <c r="B19" s="89">
        <f t="shared" si="0"/>
        <v>14</v>
      </c>
      <c r="C19" s="90">
        <f>SUM(C20:C25)</f>
        <v>118957.770002</v>
      </c>
      <c r="D19" s="90">
        <f>SUM(D20:D25)</f>
        <v>121305</v>
      </c>
      <c r="E19" s="91">
        <f>SUM(E20:E25)</f>
        <v>28060.490999999998</v>
      </c>
    </row>
    <row r="20" spans="1:5" s="9" customFormat="1" ht="18" customHeight="1" x14ac:dyDescent="0.3">
      <c r="A20" s="92" t="s">
        <v>15</v>
      </c>
      <c r="B20" s="89">
        <f t="shared" si="0"/>
        <v>15</v>
      </c>
      <c r="C20" s="93">
        <v>28236.897893000001</v>
      </c>
      <c r="D20" s="93">
        <v>20008</v>
      </c>
      <c r="E20" s="94">
        <v>16398.026000000002</v>
      </c>
    </row>
    <row r="21" spans="1:5" s="9" customFormat="1" ht="18" customHeight="1" x14ac:dyDescent="0.3">
      <c r="A21" s="92" t="s">
        <v>16</v>
      </c>
      <c r="B21" s="89">
        <f t="shared" si="0"/>
        <v>16</v>
      </c>
      <c r="C21" s="93">
        <v>20527.146164000002</v>
      </c>
      <c r="D21" s="93">
        <v>15674</v>
      </c>
      <c r="E21" s="94">
        <v>4480.37</v>
      </c>
    </row>
    <row r="22" spans="1:5" s="9" customFormat="1" ht="18" customHeight="1" x14ac:dyDescent="0.3">
      <c r="A22" s="92" t="s">
        <v>17</v>
      </c>
      <c r="B22" s="89">
        <f t="shared" si="0"/>
        <v>17</v>
      </c>
      <c r="C22" s="93">
        <v>33327.964227999997</v>
      </c>
      <c r="D22" s="93">
        <v>38074</v>
      </c>
      <c r="E22" s="94">
        <v>-3985.3510000000001</v>
      </c>
    </row>
    <row r="23" spans="1:5" s="9" customFormat="1" ht="18" customHeight="1" x14ac:dyDescent="0.3">
      <c r="A23" s="92" t="s">
        <v>18</v>
      </c>
      <c r="B23" s="89">
        <f t="shared" si="0"/>
        <v>18</v>
      </c>
      <c r="C23" s="93">
        <v>11771.092455</v>
      </c>
      <c r="D23" s="93">
        <v>19055</v>
      </c>
      <c r="E23" s="94">
        <v>1945.0509999999999</v>
      </c>
    </row>
    <row r="24" spans="1:5" s="9" customFormat="1" ht="18" customHeight="1" x14ac:dyDescent="0.3">
      <c r="A24" s="92" t="s">
        <v>19</v>
      </c>
      <c r="B24" s="89">
        <f t="shared" si="0"/>
        <v>19</v>
      </c>
      <c r="C24" s="93">
        <v>18160.791261999999</v>
      </c>
      <c r="D24" s="93">
        <v>28444</v>
      </c>
      <c r="E24" s="94">
        <v>8654.6859999999997</v>
      </c>
    </row>
    <row r="25" spans="1:5" s="9" customFormat="1" ht="18" customHeight="1" x14ac:dyDescent="0.3">
      <c r="A25" s="92" t="s">
        <v>20</v>
      </c>
      <c r="B25" s="89">
        <f t="shared" si="0"/>
        <v>20</v>
      </c>
      <c r="C25" s="93">
        <v>6933.8779999999997</v>
      </c>
      <c r="D25" s="93">
        <v>50</v>
      </c>
      <c r="E25" s="94">
        <v>567.70899999999995</v>
      </c>
    </row>
    <row r="26" spans="1:5" s="9" customFormat="1" ht="18" customHeight="1" thickBot="1" x14ac:dyDescent="0.35">
      <c r="A26" s="88" t="s">
        <v>105</v>
      </c>
      <c r="B26" s="89">
        <f t="shared" si="0"/>
        <v>21</v>
      </c>
      <c r="C26" s="95">
        <f>C6+C19</f>
        <v>584436.20200200006</v>
      </c>
      <c r="D26" s="95">
        <f>D6+D19</f>
        <v>601879</v>
      </c>
      <c r="E26" s="96">
        <f>E6+E19</f>
        <v>397488.06499999994</v>
      </c>
    </row>
    <row r="28" spans="1:5" s="74" customFormat="1" ht="15" customHeight="1" x14ac:dyDescent="0.3">
      <c r="A28" s="73"/>
      <c r="B28" s="73"/>
      <c r="C28" s="73"/>
      <c r="D28" s="73"/>
      <c r="E28" s="73"/>
    </row>
    <row r="29" spans="1:5" s="74" customFormat="1" ht="15" customHeight="1" x14ac:dyDescent="0.3">
      <c r="A29" s="73"/>
      <c r="B29" s="73"/>
      <c r="C29" s="73"/>
      <c r="D29" s="73"/>
      <c r="E29" s="73"/>
    </row>
    <row r="30" spans="1:5" s="74" customFormat="1" ht="15" customHeight="1" x14ac:dyDescent="0.3">
      <c r="A30" s="73"/>
      <c r="B30" s="73"/>
      <c r="C30" s="73"/>
      <c r="D30" s="73"/>
      <c r="E30" s="73"/>
    </row>
    <row r="31" spans="1:5" s="74" customFormat="1" ht="15" customHeight="1" x14ac:dyDescent="0.3">
      <c r="A31" s="73"/>
      <c r="B31" s="73"/>
      <c r="C31" s="73"/>
      <c r="D31" s="73"/>
      <c r="E31" s="73"/>
    </row>
    <row r="32" spans="1:5" s="74" customFormat="1" ht="15" customHeight="1" x14ac:dyDescent="0.3">
      <c r="A32" s="73"/>
      <c r="B32" s="73"/>
      <c r="C32" s="73"/>
      <c r="D32" s="73"/>
      <c r="E32" s="73"/>
    </row>
    <row r="33" spans="1:5" s="74" customFormat="1" ht="15" customHeight="1" x14ac:dyDescent="0.3">
      <c r="A33" s="73"/>
      <c r="B33" s="73"/>
      <c r="C33" s="73"/>
      <c r="D33" s="73"/>
      <c r="E33" s="73"/>
    </row>
    <row r="34" spans="1:5" s="74" customFormat="1" ht="15" customHeight="1" x14ac:dyDescent="0.3">
      <c r="A34" s="73"/>
      <c r="B34" s="73"/>
      <c r="C34" s="73"/>
      <c r="D34" s="73"/>
      <c r="E34" s="73"/>
    </row>
    <row r="35" spans="1:5" s="74" customFormat="1" ht="15" customHeight="1" x14ac:dyDescent="0.3">
      <c r="A35" s="73"/>
      <c r="B35" s="73"/>
      <c r="C35" s="73"/>
      <c r="D35" s="73"/>
      <c r="E35" s="73"/>
    </row>
    <row r="36" spans="1:5" s="74" customFormat="1" ht="15" customHeight="1" x14ac:dyDescent="0.3">
      <c r="A36" s="73"/>
      <c r="B36" s="73"/>
      <c r="C36" s="73"/>
      <c r="D36" s="73"/>
      <c r="E36" s="73"/>
    </row>
    <row r="37" spans="1:5" s="74" customFormat="1" ht="15" customHeight="1" x14ac:dyDescent="0.3">
      <c r="A37" s="73"/>
      <c r="B37" s="73"/>
      <c r="C37" s="73"/>
      <c r="D37" s="73"/>
      <c r="E37" s="73"/>
    </row>
    <row r="38" spans="1:5" s="74" customFormat="1" ht="15" customHeight="1" x14ac:dyDescent="0.3">
      <c r="A38" s="73"/>
      <c r="B38" s="73"/>
      <c r="C38" s="73"/>
      <c r="D38" s="73"/>
      <c r="E38" s="73"/>
    </row>
    <row r="39" spans="1:5" s="74" customFormat="1" ht="15" customHeight="1" x14ac:dyDescent="0.3">
      <c r="A39" s="73"/>
      <c r="B39" s="73"/>
      <c r="C39" s="73"/>
      <c r="D39" s="73"/>
      <c r="E39" s="73"/>
    </row>
    <row r="40" spans="1:5" s="74" customFormat="1" ht="15" customHeight="1" x14ac:dyDescent="0.3">
      <c r="A40" s="73"/>
      <c r="B40" s="73"/>
      <c r="C40" s="73"/>
      <c r="D40" s="73"/>
      <c r="E40" s="73"/>
    </row>
    <row r="41" spans="1:5" s="74" customFormat="1" ht="15" customHeight="1" x14ac:dyDescent="0.3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120D-7D1B-4839-BF16-DCD81850E099}">
  <dimension ref="A1:L62"/>
  <sheetViews>
    <sheetView showGridLines="0" zoomScale="90" zoomScaleNormal="90" workbookViewId="0">
      <selection activeCell="E12" sqref="E12"/>
    </sheetView>
  </sheetViews>
  <sheetFormatPr defaultColWidth="9.109375" defaultRowHeight="12" x14ac:dyDescent="0.25"/>
  <cols>
    <col min="1" max="1" width="20.33203125" style="106" customWidth="1"/>
    <col min="2" max="2" width="7.33203125" style="107" customWidth="1"/>
    <col min="3" max="12" width="17.33203125" style="106" customWidth="1"/>
    <col min="13" max="13" width="9.109375" style="106" customWidth="1"/>
    <col min="14" max="16384" width="9.109375" style="106"/>
  </cols>
  <sheetData>
    <row r="1" spans="1:12" s="9" customFormat="1" ht="15" customHeight="1" x14ac:dyDescent="0.3"/>
    <row r="2" spans="1:12" s="9" customFormat="1" ht="15" customHeight="1" x14ac:dyDescent="0.3">
      <c r="A2" s="76" t="s">
        <v>125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5">
      <c r="L3" s="80" t="s">
        <v>96</v>
      </c>
    </row>
    <row r="4" spans="1:12" s="108" customFormat="1" ht="23.25" customHeight="1" x14ac:dyDescent="0.25">
      <c r="A4" s="159" t="s">
        <v>97</v>
      </c>
      <c r="B4" s="155" t="s">
        <v>98</v>
      </c>
      <c r="C4" s="155" t="s">
        <v>126</v>
      </c>
      <c r="D4" s="155" t="s">
        <v>127</v>
      </c>
      <c r="E4" s="161" t="s">
        <v>128</v>
      </c>
      <c r="F4" s="162"/>
      <c r="G4" s="163"/>
      <c r="H4" s="155" t="s">
        <v>129</v>
      </c>
      <c r="I4" s="155" t="s">
        <v>130</v>
      </c>
      <c r="J4" s="155" t="s">
        <v>131</v>
      </c>
      <c r="K4" s="155" t="s">
        <v>132</v>
      </c>
      <c r="L4" s="157" t="s">
        <v>105</v>
      </c>
    </row>
    <row r="5" spans="1:12" s="108" customFormat="1" ht="65.25" customHeight="1" x14ac:dyDescent="0.25">
      <c r="A5" s="160" t="s">
        <v>133</v>
      </c>
      <c r="B5" s="156" t="s">
        <v>134</v>
      </c>
      <c r="C5" s="156"/>
      <c r="D5" s="156"/>
      <c r="E5" s="114" t="s">
        <v>135</v>
      </c>
      <c r="F5" s="114" t="s">
        <v>136</v>
      </c>
      <c r="G5" s="115" t="s">
        <v>137</v>
      </c>
      <c r="H5" s="156"/>
      <c r="I5" s="156"/>
      <c r="J5" s="156"/>
      <c r="K5" s="156"/>
      <c r="L5" s="158"/>
    </row>
    <row r="6" spans="1:12" s="109" customFormat="1" ht="16.5" customHeight="1" x14ac:dyDescent="0.3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118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3">
      <c r="A7" s="88" t="s">
        <v>103</v>
      </c>
      <c r="B7" s="89">
        <f t="shared" ref="B7:B27" si="0">ROW()-ROW($A$6)</f>
        <v>1</v>
      </c>
      <c r="C7" s="90">
        <f t="shared" ref="C7:K7" si="1">SUM(C8:C19)</f>
        <v>5782061</v>
      </c>
      <c r="D7" s="90">
        <f t="shared" si="1"/>
        <v>118809</v>
      </c>
      <c r="E7" s="117">
        <f t="shared" si="1"/>
        <v>3545610</v>
      </c>
      <c r="F7" s="117">
        <f t="shared" si="1"/>
        <v>2541625</v>
      </c>
      <c r="G7" s="90">
        <f t="shared" si="1"/>
        <v>6261091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32642</v>
      </c>
      <c r="L7" s="118">
        <f t="shared" ref="L7:L27" si="2">SUM(C7:D7)+SUM(G7:K7)</f>
        <v>12194603</v>
      </c>
    </row>
    <row r="8" spans="1:12" s="9" customFormat="1" ht="13.5" customHeight="1" x14ac:dyDescent="0.3">
      <c r="A8" s="92" t="s">
        <v>2</v>
      </c>
      <c r="B8" s="89">
        <f t="shared" si="0"/>
        <v>2</v>
      </c>
      <c r="C8" s="93">
        <v>611933</v>
      </c>
      <c r="D8" s="93">
        <v>17989</v>
      </c>
      <c r="E8" s="93">
        <v>201040</v>
      </c>
      <c r="F8" s="93">
        <v>147436</v>
      </c>
      <c r="G8" s="93">
        <v>353703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983625</v>
      </c>
    </row>
    <row r="9" spans="1:12" s="9" customFormat="1" ht="13.5" customHeight="1" x14ac:dyDescent="0.3">
      <c r="A9" s="92" t="s">
        <v>3</v>
      </c>
      <c r="B9" s="89">
        <f t="shared" si="0"/>
        <v>3</v>
      </c>
      <c r="C9" s="93">
        <v>633727</v>
      </c>
      <c r="D9" s="93">
        <v>59910</v>
      </c>
      <c r="E9" s="93">
        <v>949277</v>
      </c>
      <c r="F9" s="93">
        <v>287427</v>
      </c>
      <c r="G9" s="93">
        <v>1306581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2000218</v>
      </c>
    </row>
    <row r="10" spans="1:12" s="9" customFormat="1" ht="13.5" customHeight="1" x14ac:dyDescent="0.3">
      <c r="A10" s="92" t="s">
        <v>4</v>
      </c>
      <c r="B10" s="89">
        <f t="shared" si="0"/>
        <v>4</v>
      </c>
      <c r="C10" s="93">
        <v>617677</v>
      </c>
      <c r="D10" s="93">
        <v>6834</v>
      </c>
      <c r="E10" s="93">
        <v>290829</v>
      </c>
      <c r="F10" s="93">
        <v>235809</v>
      </c>
      <c r="G10" s="93">
        <v>545586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1170097</v>
      </c>
    </row>
    <row r="11" spans="1:12" s="9" customFormat="1" ht="13.5" customHeight="1" x14ac:dyDescent="0.3">
      <c r="A11" s="92" t="s">
        <v>5</v>
      </c>
      <c r="B11" s="89">
        <f t="shared" si="0"/>
        <v>5</v>
      </c>
      <c r="C11" s="93">
        <v>353133</v>
      </c>
      <c r="D11" s="93">
        <v>3551</v>
      </c>
      <c r="E11" s="93">
        <v>149097</v>
      </c>
      <c r="F11" s="93">
        <v>308132</v>
      </c>
      <c r="G11" s="93">
        <v>482467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839151</v>
      </c>
    </row>
    <row r="12" spans="1:12" s="9" customFormat="1" ht="13.5" customHeight="1" x14ac:dyDescent="0.3">
      <c r="A12" s="92" t="s">
        <v>6</v>
      </c>
      <c r="B12" s="89">
        <f t="shared" si="0"/>
        <v>6</v>
      </c>
      <c r="C12" s="93">
        <v>584246</v>
      </c>
      <c r="D12" s="93">
        <v>0</v>
      </c>
      <c r="E12" s="93">
        <v>394659</v>
      </c>
      <c r="F12" s="93">
        <v>184195</v>
      </c>
      <c r="G12" s="93">
        <v>584642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1168888</v>
      </c>
    </row>
    <row r="13" spans="1:12" s="9" customFormat="1" ht="13.5" customHeight="1" x14ac:dyDescent="0.3">
      <c r="A13" s="92" t="s">
        <v>7</v>
      </c>
      <c r="B13" s="89">
        <f t="shared" si="0"/>
        <v>7</v>
      </c>
      <c r="C13" s="93">
        <v>632571</v>
      </c>
      <c r="D13" s="93">
        <v>6791</v>
      </c>
      <c r="E13" s="93">
        <v>378316</v>
      </c>
      <c r="F13" s="93">
        <v>215025</v>
      </c>
      <c r="G13" s="93">
        <v>599100</v>
      </c>
      <c r="H13" s="93">
        <v>0</v>
      </c>
      <c r="I13" s="93">
        <v>0</v>
      </c>
      <c r="J13" s="93">
        <v>0</v>
      </c>
      <c r="K13" s="93">
        <v>8600</v>
      </c>
      <c r="L13" s="119">
        <f t="shared" si="2"/>
        <v>1247062</v>
      </c>
    </row>
    <row r="14" spans="1:12" s="9" customFormat="1" ht="13.5" customHeight="1" x14ac:dyDescent="0.3">
      <c r="A14" s="92" t="s">
        <v>8</v>
      </c>
      <c r="B14" s="89">
        <f t="shared" si="0"/>
        <v>8</v>
      </c>
      <c r="C14" s="93">
        <v>285311</v>
      </c>
      <c r="D14" s="93">
        <v>0</v>
      </c>
      <c r="E14" s="93">
        <v>223396</v>
      </c>
      <c r="F14" s="93">
        <v>94766</v>
      </c>
      <c r="G14" s="93">
        <v>320599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605910</v>
      </c>
    </row>
    <row r="15" spans="1:12" s="9" customFormat="1" ht="13.5" customHeight="1" x14ac:dyDescent="0.3">
      <c r="A15" s="92" t="s">
        <v>9</v>
      </c>
      <c r="B15" s="89">
        <f t="shared" si="0"/>
        <v>9</v>
      </c>
      <c r="C15" s="93">
        <v>636093</v>
      </c>
      <c r="D15" s="93">
        <v>47</v>
      </c>
      <c r="E15" s="93">
        <v>161040</v>
      </c>
      <c r="F15" s="93">
        <v>265733</v>
      </c>
      <c r="G15" s="93">
        <v>434668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1070808</v>
      </c>
    </row>
    <row r="16" spans="1:12" s="9" customFormat="1" ht="13.5" customHeight="1" x14ac:dyDescent="0.3">
      <c r="A16" s="92" t="s">
        <v>10</v>
      </c>
      <c r="B16" s="89">
        <f t="shared" si="0"/>
        <v>10</v>
      </c>
      <c r="C16" s="93">
        <v>388418</v>
      </c>
      <c r="D16" s="93">
        <v>5038</v>
      </c>
      <c r="E16" s="93">
        <v>221686</v>
      </c>
      <c r="F16" s="93">
        <v>270145</v>
      </c>
      <c r="G16" s="93">
        <v>499744</v>
      </c>
      <c r="H16" s="93">
        <v>0</v>
      </c>
      <c r="I16" s="93">
        <v>0</v>
      </c>
      <c r="J16" s="93">
        <v>0</v>
      </c>
      <c r="K16" s="93">
        <v>24042</v>
      </c>
      <c r="L16" s="119">
        <f t="shared" si="2"/>
        <v>917242</v>
      </c>
    </row>
    <row r="17" spans="1:12" s="9" customFormat="1" ht="13.5" customHeight="1" x14ac:dyDescent="0.3">
      <c r="A17" s="92" t="s">
        <v>11</v>
      </c>
      <c r="B17" s="89">
        <f t="shared" si="0"/>
        <v>11</v>
      </c>
      <c r="C17" s="93">
        <v>456937</v>
      </c>
      <c r="D17" s="93">
        <v>3198</v>
      </c>
      <c r="E17" s="93">
        <v>282429</v>
      </c>
      <c r="F17" s="93">
        <v>239959</v>
      </c>
      <c r="G17" s="93">
        <v>535703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995838</v>
      </c>
    </row>
    <row r="18" spans="1:12" s="9" customFormat="1" ht="13.5" customHeight="1" x14ac:dyDescent="0.3">
      <c r="A18" s="92" t="s">
        <v>12</v>
      </c>
      <c r="B18" s="89">
        <f t="shared" si="0"/>
        <v>12</v>
      </c>
      <c r="C18" s="93">
        <v>582015</v>
      </c>
      <c r="D18" s="93">
        <v>15451</v>
      </c>
      <c r="E18" s="93">
        <v>293841</v>
      </c>
      <c r="F18" s="93">
        <v>292998</v>
      </c>
      <c r="G18" s="93">
        <v>598298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1195764</v>
      </c>
    </row>
    <row r="19" spans="1:12" s="9" customFormat="1" ht="13.5" customHeight="1" x14ac:dyDescent="0.3">
      <c r="A19" s="92" t="s">
        <v>13</v>
      </c>
      <c r="B19" s="89">
        <f t="shared" si="0"/>
        <v>13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0</v>
      </c>
    </row>
    <row r="20" spans="1:12" s="9" customFormat="1" ht="13.5" customHeight="1" x14ac:dyDescent="0.3">
      <c r="A20" s="88" t="s">
        <v>104</v>
      </c>
      <c r="B20" s="89">
        <f t="shared" si="0"/>
        <v>14</v>
      </c>
      <c r="C20" s="90">
        <f t="shared" ref="C20:K20" si="3">SUM(C21:C26)</f>
        <v>42890</v>
      </c>
      <c r="D20" s="90">
        <f t="shared" si="3"/>
        <v>111711</v>
      </c>
      <c r="E20" s="117">
        <f t="shared" si="3"/>
        <v>94039</v>
      </c>
      <c r="F20" s="117">
        <f t="shared" si="3"/>
        <v>27645</v>
      </c>
      <c r="G20" s="90">
        <f t="shared" si="3"/>
        <v>126793</v>
      </c>
      <c r="H20" s="90">
        <f t="shared" si="3"/>
        <v>0</v>
      </c>
      <c r="I20" s="90">
        <f t="shared" si="3"/>
        <v>8367578</v>
      </c>
      <c r="J20" s="90">
        <f t="shared" si="3"/>
        <v>1651060</v>
      </c>
      <c r="K20" s="90">
        <f t="shared" si="3"/>
        <v>0</v>
      </c>
      <c r="L20" s="118">
        <f t="shared" si="2"/>
        <v>10300032</v>
      </c>
    </row>
    <row r="21" spans="1:12" s="9" customFormat="1" ht="13.5" customHeight="1" x14ac:dyDescent="0.3">
      <c r="A21" s="92" t="s">
        <v>15</v>
      </c>
      <c r="B21" s="89">
        <f t="shared" si="0"/>
        <v>15</v>
      </c>
      <c r="C21" s="93">
        <v>16486</v>
      </c>
      <c r="D21" s="93">
        <v>0</v>
      </c>
      <c r="E21" s="93">
        <v>19471</v>
      </c>
      <c r="F21" s="93">
        <v>2854</v>
      </c>
      <c r="G21" s="93">
        <v>23254</v>
      </c>
      <c r="H21" s="93">
        <v>0</v>
      </c>
      <c r="I21" s="93">
        <v>3485809</v>
      </c>
      <c r="J21" s="93">
        <v>309523</v>
      </c>
      <c r="K21" s="93">
        <v>0</v>
      </c>
      <c r="L21" s="119">
        <f t="shared" si="2"/>
        <v>3835072</v>
      </c>
    </row>
    <row r="22" spans="1:12" s="9" customFormat="1" ht="13.5" customHeight="1" x14ac:dyDescent="0.3">
      <c r="A22" s="92" t="s">
        <v>16</v>
      </c>
      <c r="B22" s="89">
        <f t="shared" si="0"/>
        <v>16</v>
      </c>
      <c r="C22" s="93">
        <v>13895</v>
      </c>
      <c r="D22" s="93">
        <v>111711</v>
      </c>
      <c r="E22" s="93">
        <v>50496</v>
      </c>
      <c r="F22" s="93">
        <v>12970</v>
      </c>
      <c r="G22" s="93">
        <v>64299</v>
      </c>
      <c r="H22" s="93">
        <v>0</v>
      </c>
      <c r="I22" s="93">
        <v>3112420</v>
      </c>
      <c r="J22" s="93">
        <v>69022</v>
      </c>
      <c r="K22" s="93">
        <v>0</v>
      </c>
      <c r="L22" s="119">
        <f t="shared" si="2"/>
        <v>3371347</v>
      </c>
    </row>
    <row r="23" spans="1:12" s="9" customFormat="1" ht="13.5" customHeight="1" x14ac:dyDescent="0.3">
      <c r="A23" s="92" t="s">
        <v>17</v>
      </c>
      <c r="B23" s="89">
        <f t="shared" si="0"/>
        <v>17</v>
      </c>
      <c r="C23" s="93">
        <v>6232</v>
      </c>
      <c r="D23" s="93">
        <v>0</v>
      </c>
      <c r="E23" s="93">
        <v>10835</v>
      </c>
      <c r="F23" s="93">
        <v>9491</v>
      </c>
      <c r="G23" s="93">
        <v>22416</v>
      </c>
      <c r="H23" s="93">
        <v>0</v>
      </c>
      <c r="I23" s="93">
        <v>758052</v>
      </c>
      <c r="J23" s="93">
        <v>862042</v>
      </c>
      <c r="K23" s="93">
        <v>0</v>
      </c>
      <c r="L23" s="119">
        <f t="shared" si="2"/>
        <v>1648742</v>
      </c>
    </row>
    <row r="24" spans="1:12" s="9" customFormat="1" ht="13.5" customHeight="1" x14ac:dyDescent="0.3">
      <c r="A24" s="92" t="s">
        <v>18</v>
      </c>
      <c r="B24" s="89">
        <f t="shared" si="0"/>
        <v>18</v>
      </c>
      <c r="C24" s="93">
        <v>5345</v>
      </c>
      <c r="D24" s="93">
        <v>0</v>
      </c>
      <c r="E24" s="93">
        <v>11678</v>
      </c>
      <c r="F24" s="93">
        <v>1825</v>
      </c>
      <c r="G24" s="93">
        <v>14657</v>
      </c>
      <c r="H24" s="93">
        <v>0</v>
      </c>
      <c r="I24" s="93">
        <v>529012</v>
      </c>
      <c r="J24" s="93">
        <v>264044</v>
      </c>
      <c r="K24" s="93">
        <v>0</v>
      </c>
      <c r="L24" s="119">
        <f t="shared" si="2"/>
        <v>813058</v>
      </c>
    </row>
    <row r="25" spans="1:12" s="9" customFormat="1" ht="13.5" customHeight="1" x14ac:dyDescent="0.3">
      <c r="A25" s="92" t="s">
        <v>19</v>
      </c>
      <c r="B25" s="89">
        <f t="shared" si="0"/>
        <v>19</v>
      </c>
      <c r="C25" s="93">
        <v>925</v>
      </c>
      <c r="D25" s="93">
        <v>0</v>
      </c>
      <c r="E25" s="93">
        <v>1559</v>
      </c>
      <c r="F25" s="93">
        <v>505</v>
      </c>
      <c r="G25" s="93">
        <v>2167</v>
      </c>
      <c r="H25" s="93">
        <v>0</v>
      </c>
      <c r="I25" s="93">
        <v>482241</v>
      </c>
      <c r="J25" s="93">
        <v>146363</v>
      </c>
      <c r="K25" s="93">
        <v>0</v>
      </c>
      <c r="L25" s="119">
        <f t="shared" si="2"/>
        <v>631696</v>
      </c>
    </row>
    <row r="26" spans="1:12" s="9" customFormat="1" ht="13.5" customHeight="1" x14ac:dyDescent="0.3">
      <c r="A26" s="92" t="s">
        <v>20</v>
      </c>
      <c r="B26" s="89">
        <f t="shared" si="0"/>
        <v>20</v>
      </c>
      <c r="C26" s="93">
        <v>7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44</v>
      </c>
      <c r="J26" s="93">
        <v>66</v>
      </c>
      <c r="K26" s="93">
        <v>0</v>
      </c>
      <c r="L26" s="119">
        <f t="shared" si="2"/>
        <v>117</v>
      </c>
    </row>
    <row r="27" spans="1:12" s="9" customFormat="1" ht="13.5" customHeight="1" thickBot="1" x14ac:dyDescent="0.35">
      <c r="A27" s="103" t="s">
        <v>105</v>
      </c>
      <c r="B27" s="89">
        <f t="shared" si="0"/>
        <v>21</v>
      </c>
      <c r="C27" s="95">
        <f t="shared" ref="C27:K27" si="4">C7+C20</f>
        <v>5824951</v>
      </c>
      <c r="D27" s="95">
        <f t="shared" si="4"/>
        <v>230520</v>
      </c>
      <c r="E27" s="120">
        <f t="shared" si="4"/>
        <v>3639649</v>
      </c>
      <c r="F27" s="120">
        <f t="shared" si="4"/>
        <v>2569270</v>
      </c>
      <c r="G27" s="95">
        <f t="shared" si="4"/>
        <v>6387884</v>
      </c>
      <c r="H27" s="95">
        <f t="shared" si="4"/>
        <v>0</v>
      </c>
      <c r="I27" s="95">
        <f t="shared" si="4"/>
        <v>8367578</v>
      </c>
      <c r="J27" s="95">
        <f t="shared" si="4"/>
        <v>1651060</v>
      </c>
      <c r="K27" s="95">
        <f t="shared" si="4"/>
        <v>32642</v>
      </c>
      <c r="L27" s="121">
        <f t="shared" si="2"/>
        <v>22494635</v>
      </c>
    </row>
    <row r="28" spans="1:12" s="9" customFormat="1" ht="15" customHeight="1" x14ac:dyDescent="0.3"/>
    <row r="29" spans="1:12" s="9" customFormat="1" ht="15" customHeight="1" x14ac:dyDescent="0.3"/>
    <row r="30" spans="1:12" s="9" customFormat="1" ht="15" customHeight="1" x14ac:dyDescent="0.3"/>
    <row r="31" spans="1:12" s="9" customFormat="1" ht="15" customHeight="1" x14ac:dyDescent="0.3">
      <c r="A31" s="76" t="s">
        <v>138</v>
      </c>
      <c r="B31" s="98"/>
      <c r="C31" s="98"/>
      <c r="D31" s="98"/>
      <c r="E31" s="98"/>
      <c r="F31" s="98"/>
      <c r="G31" s="98"/>
    </row>
    <row r="32" spans="1:12" s="9" customFormat="1" ht="15" customHeight="1" thickBot="1" x14ac:dyDescent="0.35">
      <c r="L32" s="80" t="s">
        <v>96</v>
      </c>
    </row>
    <row r="33" spans="1:12" s="108" customFormat="1" ht="23.25" customHeight="1" x14ac:dyDescent="0.25">
      <c r="A33" s="159" t="s">
        <v>97</v>
      </c>
      <c r="B33" s="155" t="s">
        <v>98</v>
      </c>
      <c r="C33" s="155" t="s">
        <v>126</v>
      </c>
      <c r="D33" s="155" t="s">
        <v>127</v>
      </c>
      <c r="E33" s="161" t="s">
        <v>128</v>
      </c>
      <c r="F33" s="162"/>
      <c r="G33" s="163"/>
      <c r="H33" s="155" t="s">
        <v>129</v>
      </c>
      <c r="I33" s="155" t="s">
        <v>130</v>
      </c>
      <c r="J33" s="155" t="s">
        <v>131</v>
      </c>
      <c r="K33" s="155" t="s">
        <v>132</v>
      </c>
      <c r="L33" s="157" t="s">
        <v>105</v>
      </c>
    </row>
    <row r="34" spans="1:12" s="108" customFormat="1" ht="65.25" customHeight="1" x14ac:dyDescent="0.25">
      <c r="A34" s="160" t="s">
        <v>133</v>
      </c>
      <c r="B34" s="156" t="s">
        <v>134</v>
      </c>
      <c r="C34" s="156"/>
      <c r="D34" s="156"/>
      <c r="E34" s="114" t="s">
        <v>139</v>
      </c>
      <c r="F34" s="114" t="s">
        <v>136</v>
      </c>
      <c r="G34" s="115" t="s">
        <v>137</v>
      </c>
      <c r="H34" s="156"/>
      <c r="I34" s="156"/>
      <c r="J34" s="156"/>
      <c r="K34" s="156"/>
      <c r="L34" s="158"/>
    </row>
    <row r="35" spans="1:12" s="109" customFormat="1" ht="16.5" customHeight="1" x14ac:dyDescent="0.3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118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3">
      <c r="A36" s="88" t="s">
        <v>103</v>
      </c>
      <c r="B36" s="89">
        <f t="shared" ref="B36:B56" si="5">ROW()-ROW($A$35)</f>
        <v>1</v>
      </c>
      <c r="C36" s="90">
        <f t="shared" ref="C36:K36" si="6">SUM(C37:C48)</f>
        <v>4791266</v>
      </c>
      <c r="D36" s="90">
        <f t="shared" si="6"/>
        <v>114344</v>
      </c>
      <c r="E36" s="117">
        <f t="shared" si="6"/>
        <v>2446339</v>
      </c>
      <c r="F36" s="117">
        <f t="shared" si="6"/>
        <v>2214638</v>
      </c>
      <c r="G36" s="90">
        <f t="shared" si="6"/>
        <v>4834833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32642</v>
      </c>
      <c r="L36" s="118">
        <f t="shared" ref="L36:L56" si="7">SUM(C36:D36)+SUM(G36:K36)</f>
        <v>9773085</v>
      </c>
    </row>
    <row r="37" spans="1:12" s="9" customFormat="1" ht="13.5" customHeight="1" x14ac:dyDescent="0.3">
      <c r="A37" s="92" t="s">
        <v>2</v>
      </c>
      <c r="B37" s="89">
        <f t="shared" si="5"/>
        <v>2</v>
      </c>
      <c r="C37" s="93">
        <v>500340</v>
      </c>
      <c r="D37" s="93">
        <v>17989</v>
      </c>
      <c r="E37" s="93">
        <v>83821</v>
      </c>
      <c r="F37" s="93">
        <v>103468</v>
      </c>
      <c r="G37" s="93">
        <v>192516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710845</v>
      </c>
    </row>
    <row r="38" spans="1:12" s="9" customFormat="1" ht="13.5" customHeight="1" x14ac:dyDescent="0.3">
      <c r="A38" s="92" t="s">
        <v>3</v>
      </c>
      <c r="B38" s="89">
        <f t="shared" si="5"/>
        <v>3</v>
      </c>
      <c r="C38" s="93">
        <v>512146</v>
      </c>
      <c r="D38" s="93">
        <v>58682</v>
      </c>
      <c r="E38" s="93">
        <v>419384</v>
      </c>
      <c r="F38" s="93">
        <v>263443</v>
      </c>
      <c r="G38" s="93">
        <v>752704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1323532</v>
      </c>
    </row>
    <row r="39" spans="1:12" s="9" customFormat="1" ht="13.5" customHeight="1" x14ac:dyDescent="0.3">
      <c r="A39" s="92" t="s">
        <v>4</v>
      </c>
      <c r="B39" s="89">
        <f t="shared" si="5"/>
        <v>4</v>
      </c>
      <c r="C39" s="93">
        <v>547567</v>
      </c>
      <c r="D39" s="93">
        <v>3597</v>
      </c>
      <c r="E39" s="93">
        <v>256965</v>
      </c>
      <c r="F39" s="93">
        <v>190249</v>
      </c>
      <c r="G39" s="93">
        <v>466162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1017326</v>
      </c>
    </row>
    <row r="40" spans="1:12" s="9" customFormat="1" ht="13.5" customHeight="1" x14ac:dyDescent="0.3">
      <c r="A40" s="92" t="s">
        <v>5</v>
      </c>
      <c r="B40" s="89">
        <f t="shared" si="5"/>
        <v>5</v>
      </c>
      <c r="C40" s="93">
        <v>335943</v>
      </c>
      <c r="D40" s="93">
        <v>3551</v>
      </c>
      <c r="E40" s="93">
        <v>143665</v>
      </c>
      <c r="F40" s="93">
        <v>297429</v>
      </c>
      <c r="G40" s="93">
        <v>466332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805826</v>
      </c>
    </row>
    <row r="41" spans="1:12" s="9" customFormat="1" ht="13.5" customHeight="1" x14ac:dyDescent="0.3">
      <c r="A41" s="92" t="s">
        <v>6</v>
      </c>
      <c r="B41" s="89">
        <f t="shared" si="5"/>
        <v>6</v>
      </c>
      <c r="C41" s="93">
        <v>360055</v>
      </c>
      <c r="D41" s="93">
        <v>0</v>
      </c>
      <c r="E41" s="93">
        <v>180334</v>
      </c>
      <c r="F41" s="93">
        <v>94855</v>
      </c>
      <c r="G41" s="93">
        <v>280977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641032</v>
      </c>
    </row>
    <row r="42" spans="1:12" s="9" customFormat="1" ht="13.5" customHeight="1" x14ac:dyDescent="0.3">
      <c r="A42" s="92" t="s">
        <v>7</v>
      </c>
      <c r="B42" s="89">
        <f t="shared" si="5"/>
        <v>7</v>
      </c>
      <c r="C42" s="93">
        <v>449139</v>
      </c>
      <c r="D42" s="93">
        <v>6791</v>
      </c>
      <c r="E42" s="93">
        <v>340621</v>
      </c>
      <c r="F42" s="93">
        <v>207033</v>
      </c>
      <c r="G42" s="93">
        <v>553413</v>
      </c>
      <c r="H42" s="93">
        <v>0</v>
      </c>
      <c r="I42" s="93">
        <v>0</v>
      </c>
      <c r="J42" s="93">
        <v>0</v>
      </c>
      <c r="K42" s="93">
        <v>8600</v>
      </c>
      <c r="L42" s="119">
        <f t="shared" si="7"/>
        <v>1017943</v>
      </c>
    </row>
    <row r="43" spans="1:12" s="9" customFormat="1" ht="13.5" customHeight="1" x14ac:dyDescent="0.3">
      <c r="A43" s="92" t="s">
        <v>8</v>
      </c>
      <c r="B43" s="89">
        <f t="shared" si="5"/>
        <v>8</v>
      </c>
      <c r="C43" s="93">
        <v>266541</v>
      </c>
      <c r="D43" s="93">
        <v>0</v>
      </c>
      <c r="E43" s="93">
        <v>177752</v>
      </c>
      <c r="F43" s="93">
        <v>77338</v>
      </c>
      <c r="G43" s="93">
        <v>257527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524068</v>
      </c>
    </row>
    <row r="44" spans="1:12" s="9" customFormat="1" ht="13.5" customHeight="1" x14ac:dyDescent="0.3">
      <c r="A44" s="92" t="s">
        <v>9</v>
      </c>
      <c r="B44" s="89">
        <f t="shared" si="5"/>
        <v>9</v>
      </c>
      <c r="C44" s="93">
        <v>569954</v>
      </c>
      <c r="D44" s="93">
        <v>47</v>
      </c>
      <c r="E44" s="93">
        <v>138392</v>
      </c>
      <c r="F44" s="93">
        <v>259026</v>
      </c>
      <c r="G44" s="93">
        <v>405313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975314</v>
      </c>
    </row>
    <row r="45" spans="1:12" s="9" customFormat="1" ht="13.5" customHeight="1" x14ac:dyDescent="0.3">
      <c r="A45" s="92" t="s">
        <v>10</v>
      </c>
      <c r="B45" s="89">
        <f t="shared" si="5"/>
        <v>10</v>
      </c>
      <c r="C45" s="93">
        <v>333341</v>
      </c>
      <c r="D45" s="93">
        <v>5038</v>
      </c>
      <c r="E45" s="93">
        <v>193966</v>
      </c>
      <c r="F45" s="93">
        <v>233290</v>
      </c>
      <c r="G45" s="93">
        <v>435169</v>
      </c>
      <c r="H45" s="93">
        <v>0</v>
      </c>
      <c r="I45" s="93">
        <v>0</v>
      </c>
      <c r="J45" s="93">
        <v>0</v>
      </c>
      <c r="K45" s="93">
        <v>24042</v>
      </c>
      <c r="L45" s="119">
        <f t="shared" si="7"/>
        <v>797590</v>
      </c>
    </row>
    <row r="46" spans="1:12" s="9" customFormat="1" ht="13.5" customHeight="1" x14ac:dyDescent="0.3">
      <c r="A46" s="92" t="s">
        <v>11</v>
      </c>
      <c r="B46" s="89">
        <f t="shared" si="5"/>
        <v>11</v>
      </c>
      <c r="C46" s="93">
        <v>378793</v>
      </c>
      <c r="D46" s="93">
        <v>3198</v>
      </c>
      <c r="E46" s="93">
        <v>271343</v>
      </c>
      <c r="F46" s="93">
        <v>230023</v>
      </c>
      <c r="G46" s="93">
        <v>514681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896672</v>
      </c>
    </row>
    <row r="47" spans="1:12" s="9" customFormat="1" ht="13.5" customHeight="1" x14ac:dyDescent="0.3">
      <c r="A47" s="92" t="s">
        <v>12</v>
      </c>
      <c r="B47" s="89">
        <f t="shared" si="5"/>
        <v>12</v>
      </c>
      <c r="C47" s="93">
        <v>537447</v>
      </c>
      <c r="D47" s="93">
        <v>15451</v>
      </c>
      <c r="E47" s="93">
        <v>240096</v>
      </c>
      <c r="F47" s="93">
        <v>258484</v>
      </c>
      <c r="G47" s="93">
        <v>510039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1062937</v>
      </c>
    </row>
    <row r="48" spans="1:12" s="9" customFormat="1" ht="13.5" customHeight="1" x14ac:dyDescent="0.3">
      <c r="A48" s="92" t="s">
        <v>13</v>
      </c>
      <c r="B48" s="89">
        <f t="shared" si="5"/>
        <v>13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0</v>
      </c>
    </row>
    <row r="49" spans="1:12" s="9" customFormat="1" ht="13.5" customHeight="1" x14ac:dyDescent="0.3">
      <c r="A49" s="88" t="s">
        <v>104</v>
      </c>
      <c r="B49" s="89">
        <f t="shared" si="5"/>
        <v>14</v>
      </c>
      <c r="C49" s="90">
        <f t="shared" ref="C49:K49" si="8">SUM(C50:C55)</f>
        <v>35801</v>
      </c>
      <c r="D49" s="90">
        <f t="shared" si="8"/>
        <v>111711</v>
      </c>
      <c r="E49" s="117">
        <f t="shared" si="8"/>
        <v>83836</v>
      </c>
      <c r="F49" s="117">
        <f t="shared" si="8"/>
        <v>21912</v>
      </c>
      <c r="G49" s="90">
        <f t="shared" si="8"/>
        <v>110857</v>
      </c>
      <c r="H49" s="90">
        <f t="shared" si="8"/>
        <v>0</v>
      </c>
      <c r="I49" s="90">
        <f t="shared" si="8"/>
        <v>8360779</v>
      </c>
      <c r="J49" s="90">
        <f t="shared" si="8"/>
        <v>1651060</v>
      </c>
      <c r="K49" s="90">
        <f t="shared" si="8"/>
        <v>0</v>
      </c>
      <c r="L49" s="118">
        <f t="shared" si="7"/>
        <v>10270208</v>
      </c>
    </row>
    <row r="50" spans="1:12" s="9" customFormat="1" ht="13.5" customHeight="1" x14ac:dyDescent="0.3">
      <c r="A50" s="92" t="s">
        <v>15</v>
      </c>
      <c r="B50" s="89">
        <f t="shared" si="5"/>
        <v>15</v>
      </c>
      <c r="C50" s="93">
        <v>14232</v>
      </c>
      <c r="D50" s="93">
        <v>0</v>
      </c>
      <c r="E50" s="93">
        <v>19471</v>
      </c>
      <c r="F50" s="93">
        <v>2854</v>
      </c>
      <c r="G50" s="93">
        <v>23254</v>
      </c>
      <c r="H50" s="93">
        <v>0</v>
      </c>
      <c r="I50" s="93">
        <v>3485809</v>
      </c>
      <c r="J50" s="93">
        <v>309523</v>
      </c>
      <c r="K50" s="93">
        <v>0</v>
      </c>
      <c r="L50" s="119">
        <f t="shared" si="7"/>
        <v>3832818</v>
      </c>
    </row>
    <row r="51" spans="1:12" s="9" customFormat="1" ht="13.5" customHeight="1" x14ac:dyDescent="0.3">
      <c r="A51" s="92" t="s">
        <v>16</v>
      </c>
      <c r="B51" s="89">
        <f t="shared" si="5"/>
        <v>16</v>
      </c>
      <c r="C51" s="93">
        <v>9315</v>
      </c>
      <c r="D51" s="93">
        <v>111711</v>
      </c>
      <c r="E51" s="93">
        <v>41987</v>
      </c>
      <c r="F51" s="93">
        <v>7237</v>
      </c>
      <c r="G51" s="93">
        <v>50057</v>
      </c>
      <c r="H51" s="93">
        <v>0</v>
      </c>
      <c r="I51" s="93">
        <v>3106724</v>
      </c>
      <c r="J51" s="93">
        <v>69022</v>
      </c>
      <c r="K51" s="93">
        <v>0</v>
      </c>
      <c r="L51" s="119">
        <f t="shared" si="7"/>
        <v>3346829</v>
      </c>
    </row>
    <row r="52" spans="1:12" s="9" customFormat="1" ht="13.5" customHeight="1" x14ac:dyDescent="0.3">
      <c r="A52" s="92" t="s">
        <v>17</v>
      </c>
      <c r="B52" s="89">
        <f t="shared" si="5"/>
        <v>17</v>
      </c>
      <c r="C52" s="93">
        <v>5977</v>
      </c>
      <c r="D52" s="93">
        <v>0</v>
      </c>
      <c r="E52" s="93">
        <v>9141</v>
      </c>
      <c r="F52" s="93">
        <v>9491</v>
      </c>
      <c r="G52" s="93">
        <v>20722</v>
      </c>
      <c r="H52" s="93">
        <v>0</v>
      </c>
      <c r="I52" s="93">
        <v>757350</v>
      </c>
      <c r="J52" s="93">
        <v>862042</v>
      </c>
      <c r="K52" s="93">
        <v>0</v>
      </c>
      <c r="L52" s="119">
        <f t="shared" si="7"/>
        <v>1646091</v>
      </c>
    </row>
    <row r="53" spans="1:12" s="9" customFormat="1" ht="13.5" customHeight="1" x14ac:dyDescent="0.3">
      <c r="A53" s="92" t="s">
        <v>18</v>
      </c>
      <c r="B53" s="89">
        <f t="shared" si="5"/>
        <v>18</v>
      </c>
      <c r="C53" s="93">
        <v>5345</v>
      </c>
      <c r="D53" s="93">
        <v>0</v>
      </c>
      <c r="E53" s="93">
        <v>11678</v>
      </c>
      <c r="F53" s="93">
        <v>1825</v>
      </c>
      <c r="G53" s="93">
        <v>14657</v>
      </c>
      <c r="H53" s="93">
        <v>0</v>
      </c>
      <c r="I53" s="93">
        <v>528611</v>
      </c>
      <c r="J53" s="93">
        <v>264044</v>
      </c>
      <c r="K53" s="93">
        <v>0</v>
      </c>
      <c r="L53" s="119">
        <f t="shared" si="7"/>
        <v>812657</v>
      </c>
    </row>
    <row r="54" spans="1:12" s="9" customFormat="1" ht="13.5" customHeight="1" x14ac:dyDescent="0.3">
      <c r="A54" s="92" t="s">
        <v>19</v>
      </c>
      <c r="B54" s="89">
        <f t="shared" si="5"/>
        <v>19</v>
      </c>
      <c r="C54" s="93">
        <v>925</v>
      </c>
      <c r="D54" s="93">
        <v>0</v>
      </c>
      <c r="E54" s="93">
        <v>1559</v>
      </c>
      <c r="F54" s="93">
        <v>505</v>
      </c>
      <c r="G54" s="93">
        <v>2167</v>
      </c>
      <c r="H54" s="93">
        <v>0</v>
      </c>
      <c r="I54" s="93">
        <v>482241</v>
      </c>
      <c r="J54" s="93">
        <v>146363</v>
      </c>
      <c r="K54" s="93">
        <v>0</v>
      </c>
      <c r="L54" s="119">
        <f t="shared" si="7"/>
        <v>631696</v>
      </c>
    </row>
    <row r="55" spans="1:12" s="9" customFormat="1" ht="13.5" customHeight="1" x14ac:dyDescent="0.3">
      <c r="A55" s="92" t="s">
        <v>20</v>
      </c>
      <c r="B55" s="89">
        <f t="shared" si="5"/>
        <v>20</v>
      </c>
      <c r="C55" s="93">
        <v>7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44</v>
      </c>
      <c r="J55" s="93">
        <v>66</v>
      </c>
      <c r="K55" s="93">
        <v>0</v>
      </c>
      <c r="L55" s="119">
        <f t="shared" si="7"/>
        <v>117</v>
      </c>
    </row>
    <row r="56" spans="1:12" s="9" customFormat="1" ht="13.5" customHeight="1" thickBot="1" x14ac:dyDescent="0.35">
      <c r="A56" s="103" t="s">
        <v>105</v>
      </c>
      <c r="B56" s="89">
        <f t="shared" si="5"/>
        <v>21</v>
      </c>
      <c r="C56" s="95">
        <f t="shared" ref="C56:K56" si="9">C36+C49</f>
        <v>4827067</v>
      </c>
      <c r="D56" s="95">
        <f t="shared" si="9"/>
        <v>226055</v>
      </c>
      <c r="E56" s="120">
        <f t="shared" si="9"/>
        <v>2530175</v>
      </c>
      <c r="F56" s="120">
        <f t="shared" si="9"/>
        <v>2236550</v>
      </c>
      <c r="G56" s="95">
        <f t="shared" si="9"/>
        <v>4945690</v>
      </c>
      <c r="H56" s="95">
        <f t="shared" si="9"/>
        <v>0</v>
      </c>
      <c r="I56" s="95">
        <f t="shared" si="9"/>
        <v>8360779</v>
      </c>
      <c r="J56" s="95">
        <f t="shared" si="9"/>
        <v>1651060</v>
      </c>
      <c r="K56" s="95">
        <f t="shared" si="9"/>
        <v>32642</v>
      </c>
      <c r="L56" s="121">
        <f t="shared" si="7"/>
        <v>20043293</v>
      </c>
    </row>
    <row r="58" spans="1:12" x14ac:dyDescent="0.25">
      <c r="B58" s="106"/>
    </row>
    <row r="59" spans="1:12" x14ac:dyDescent="0.25">
      <c r="B59" s="106"/>
    </row>
    <row r="60" spans="1:12" x14ac:dyDescent="0.25">
      <c r="B60" s="106"/>
    </row>
    <row r="61" spans="1:12" x14ac:dyDescent="0.25">
      <c r="B61" s="106"/>
    </row>
    <row r="62" spans="1:12" x14ac:dyDescent="0.25">
      <c r="B62" s="106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403C-51B2-45A3-8C68-B6AF09E04CF8}">
  <dimension ref="A1:AP6"/>
  <sheetViews>
    <sheetView showGridLines="0" zoomScale="90" zoomScaleNormal="90" workbookViewId="0">
      <selection activeCell="D4" sqref="D4"/>
    </sheetView>
  </sheetViews>
  <sheetFormatPr defaultColWidth="9.109375" defaultRowHeight="14.4" x14ac:dyDescent="0.3"/>
  <cols>
    <col min="1" max="1" width="28.33203125" style="5" customWidth="1"/>
    <col min="2" max="2" width="17.109375" style="5" customWidth="1"/>
    <col min="3" max="12" width="17.109375" style="9" customWidth="1"/>
    <col min="13" max="15" width="17.109375" style="5" customWidth="1"/>
    <col min="16" max="19" width="17.109375" style="9" customWidth="1"/>
    <col min="20" max="22" width="17.109375" style="5" customWidth="1"/>
    <col min="23" max="23" width="9.109375" style="5" customWidth="1"/>
    <col min="24" max="16384" width="9.109375" style="5"/>
  </cols>
  <sheetData>
    <row r="1" spans="1:42" s="106" customFormat="1" ht="14.25" customHeight="1" x14ac:dyDescent="0.25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U1" s="98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5">
      <c r="A2" s="76" t="s">
        <v>140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5">
      <c r="V3" s="122" t="s">
        <v>96</v>
      </c>
    </row>
    <row r="4" spans="1:42" s="9" customFormat="1" ht="48.75" customHeight="1" x14ac:dyDescent="0.3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141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142</v>
      </c>
      <c r="V4" s="1" t="s">
        <v>22</v>
      </c>
    </row>
    <row r="5" spans="1:42" s="9" customFormat="1" ht="33" customHeight="1" x14ac:dyDescent="0.3">
      <c r="A5" s="123" t="s">
        <v>143</v>
      </c>
      <c r="B5" s="93">
        <v>1402613</v>
      </c>
      <c r="C5" s="93">
        <v>721179</v>
      </c>
      <c r="D5" s="93">
        <v>460523</v>
      </c>
      <c r="E5" s="93">
        <v>452252</v>
      </c>
      <c r="F5" s="93">
        <v>398304</v>
      </c>
      <c r="G5" s="93">
        <v>694411</v>
      </c>
      <c r="H5" s="93">
        <v>271442</v>
      </c>
      <c r="I5" s="93">
        <v>447776</v>
      </c>
      <c r="J5" s="93">
        <v>588849</v>
      </c>
      <c r="K5" s="93">
        <v>420357</v>
      </c>
      <c r="L5" s="93">
        <v>363040</v>
      </c>
      <c r="M5" s="93">
        <v>174101</v>
      </c>
      <c r="N5" s="90">
        <f>SUM(B5:M5)</f>
        <v>6394847</v>
      </c>
      <c r="O5" s="93">
        <v>389483</v>
      </c>
      <c r="P5" s="93">
        <v>727056</v>
      </c>
      <c r="Q5" s="93">
        <v>277608</v>
      </c>
      <c r="R5" s="93">
        <v>273358</v>
      </c>
      <c r="S5" s="93">
        <v>312125</v>
      </c>
      <c r="T5" s="93">
        <v>222834</v>
      </c>
      <c r="U5" s="90">
        <f>SUM(O5:T5)</f>
        <v>2202464</v>
      </c>
      <c r="V5" s="91">
        <f>N5+U5</f>
        <v>8597311</v>
      </c>
    </row>
    <row r="6" spans="1:42" s="9" customFormat="1" ht="33" customHeight="1" thickBot="1" x14ac:dyDescent="0.35">
      <c r="A6" s="124" t="s">
        <v>144</v>
      </c>
      <c r="B6" s="125">
        <v>159711</v>
      </c>
      <c r="C6" s="125">
        <v>198580</v>
      </c>
      <c r="D6" s="125">
        <v>205606</v>
      </c>
      <c r="E6" s="125">
        <v>157400</v>
      </c>
      <c r="F6" s="125">
        <v>104338</v>
      </c>
      <c r="G6" s="125">
        <v>222505</v>
      </c>
      <c r="H6" s="125">
        <v>103086</v>
      </c>
      <c r="I6" s="125">
        <v>217169</v>
      </c>
      <c r="J6" s="125">
        <v>129619</v>
      </c>
      <c r="K6" s="125">
        <v>134226</v>
      </c>
      <c r="L6" s="125">
        <v>168789</v>
      </c>
      <c r="M6" s="125">
        <v>0</v>
      </c>
      <c r="N6" s="95">
        <f>SUM(B6:M6)</f>
        <v>1801029</v>
      </c>
      <c r="O6" s="125">
        <v>234755</v>
      </c>
      <c r="P6" s="125">
        <v>228926</v>
      </c>
      <c r="Q6" s="125">
        <v>91801</v>
      </c>
      <c r="R6" s="125">
        <v>79952</v>
      </c>
      <c r="S6" s="125">
        <v>58008</v>
      </c>
      <c r="T6" s="125">
        <v>294</v>
      </c>
      <c r="U6" s="95">
        <f>SUM(O6:T6)</f>
        <v>693736</v>
      </c>
      <c r="V6" s="96">
        <f>N6+U6</f>
        <v>2494765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2024-05-16T08:05:22Z</dcterms:created>
  <dcterms:modified xsi:type="dcterms:W3CDTF">2024-05-18T09:18:42Z</dcterms:modified>
  <cp:category/>
</cp:coreProperties>
</file>