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4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5" i="10" l="1"/>
  <c r="D45" i="10"/>
  <c r="J44" i="10"/>
  <c r="J43" i="10"/>
  <c r="J42" i="10"/>
  <c r="J41" i="10"/>
  <c r="J40" i="10"/>
  <c r="C40" i="10"/>
  <c r="J39" i="10"/>
  <c r="J38" i="10"/>
  <c r="J37" i="10"/>
  <c r="J36" i="10"/>
  <c r="J35" i="10"/>
  <c r="H35" i="10"/>
  <c r="G35" i="10"/>
  <c r="J34" i="10"/>
  <c r="C34" i="10"/>
  <c r="C29" i="10" s="1"/>
  <c r="J33" i="10"/>
  <c r="I33" i="10"/>
  <c r="J32" i="10"/>
  <c r="J31" i="10"/>
  <c r="I31" i="10"/>
  <c r="J30" i="10"/>
  <c r="J29" i="10" s="1"/>
  <c r="I29" i="10"/>
  <c r="H29" i="10"/>
  <c r="G29" i="10"/>
  <c r="J28" i="10"/>
  <c r="J27" i="10"/>
  <c r="J26" i="10"/>
  <c r="J25" i="10"/>
  <c r="J24" i="10"/>
  <c r="J23" i="10" s="1"/>
  <c r="J22" i="10" s="1"/>
  <c r="I23" i="10"/>
  <c r="H23" i="10"/>
  <c r="G23" i="10"/>
  <c r="G22" i="10" s="1"/>
  <c r="C23" i="10"/>
  <c r="I22" i="10"/>
  <c r="H22" i="10"/>
  <c r="H4" i="10" s="1"/>
  <c r="H45" i="10" s="1"/>
  <c r="J21" i="10"/>
  <c r="J20" i="10"/>
  <c r="J19" i="10"/>
  <c r="J18" i="10" s="1"/>
  <c r="H18" i="10"/>
  <c r="G18" i="10"/>
  <c r="J17" i="10"/>
  <c r="C17" i="10"/>
  <c r="J16" i="10"/>
  <c r="J15" i="10"/>
  <c r="J14" i="10"/>
  <c r="I14" i="10"/>
  <c r="C14" i="10"/>
  <c r="J13" i="10"/>
  <c r="J12" i="10"/>
  <c r="I12" i="10"/>
  <c r="H12" i="10"/>
  <c r="G12" i="10"/>
  <c r="C12" i="10"/>
  <c r="J11" i="10"/>
  <c r="J10" i="10"/>
  <c r="I10" i="10"/>
  <c r="I9" i="10"/>
  <c r="I6" i="10" s="1"/>
  <c r="I5" i="10" s="1"/>
  <c r="I4" i="10" s="1"/>
  <c r="I45" i="10" s="1"/>
  <c r="C9" i="10"/>
  <c r="J8" i="10"/>
  <c r="I7" i="10"/>
  <c r="C7" i="10"/>
  <c r="H6" i="10"/>
  <c r="G6" i="10"/>
  <c r="G5" i="10" s="1"/>
  <c r="G4" i="10" s="1"/>
  <c r="G45" i="10" s="1"/>
  <c r="H5" i="10"/>
  <c r="D45" i="9"/>
  <c r="J44" i="9"/>
  <c r="J43" i="9"/>
  <c r="J42" i="9"/>
  <c r="J41" i="9"/>
  <c r="J40" i="9"/>
  <c r="J39" i="9"/>
  <c r="J45" i="9" s="1"/>
  <c r="J38" i="9"/>
  <c r="J37" i="9"/>
  <c r="J36" i="9"/>
  <c r="J35" i="9"/>
  <c r="H35" i="9"/>
  <c r="G35" i="9"/>
  <c r="J34" i="9"/>
  <c r="J33" i="9"/>
  <c r="J32" i="9"/>
  <c r="J31" i="9"/>
  <c r="I31" i="9"/>
  <c r="J30" i="9"/>
  <c r="J29" i="9" s="1"/>
  <c r="I29" i="9"/>
  <c r="H29" i="9"/>
  <c r="G29" i="9"/>
  <c r="C29" i="9"/>
  <c r="J28" i="9"/>
  <c r="J27" i="9"/>
  <c r="J26" i="9"/>
  <c r="J23" i="9" s="1"/>
  <c r="J22" i="9" s="1"/>
  <c r="J25" i="9"/>
  <c r="J24" i="9"/>
  <c r="I23" i="9"/>
  <c r="H23" i="9"/>
  <c r="G23" i="9"/>
  <c r="C23" i="9"/>
  <c r="I22" i="9"/>
  <c r="H22" i="9"/>
  <c r="G22" i="9"/>
  <c r="C22" i="9"/>
  <c r="J21" i="9"/>
  <c r="J20" i="9"/>
  <c r="J19" i="9"/>
  <c r="J18" i="9"/>
  <c r="H18" i="9"/>
  <c r="G18" i="9"/>
  <c r="J17" i="9"/>
  <c r="J16" i="9"/>
  <c r="J15" i="9"/>
  <c r="J14" i="9"/>
  <c r="I14" i="9"/>
  <c r="J13" i="9"/>
  <c r="J12" i="9" s="1"/>
  <c r="I12" i="9"/>
  <c r="H12" i="9"/>
  <c r="G12" i="9"/>
  <c r="C12" i="9"/>
  <c r="J11" i="9"/>
  <c r="J10" i="9"/>
  <c r="I9" i="9"/>
  <c r="J8" i="9"/>
  <c r="I7" i="9"/>
  <c r="I6" i="9" s="1"/>
  <c r="H6" i="9"/>
  <c r="G6" i="9"/>
  <c r="C6" i="9"/>
  <c r="C45" i="9" s="1"/>
  <c r="H5" i="9"/>
  <c r="H4" i="9" s="1"/>
  <c r="H45" i="9" s="1"/>
  <c r="G5" i="9"/>
  <c r="G4" i="9" s="1"/>
  <c r="G45" i="9" s="1"/>
  <c r="C5" i="9"/>
  <c r="C4" i="9" s="1"/>
  <c r="F39" i="4"/>
  <c r="E34" i="4"/>
  <c r="F28" i="4"/>
  <c r="F24" i="4"/>
  <c r="F22" i="4"/>
  <c r="E22" i="4"/>
  <c r="E21" i="4" s="1"/>
  <c r="F21" i="4"/>
  <c r="E17" i="4"/>
  <c r="F16" i="4"/>
  <c r="F11" i="4" s="1"/>
  <c r="F13" i="4"/>
  <c r="F5" i="4"/>
  <c r="F4" i="4" s="1"/>
  <c r="F3" i="4" s="1"/>
  <c r="F44" i="4" s="1"/>
  <c r="E5" i="4"/>
  <c r="E4" i="4" s="1"/>
  <c r="C5" i="4"/>
  <c r="C4" i="4" s="1"/>
  <c r="C3" i="4" s="1"/>
  <c r="C44" i="4" s="1"/>
  <c r="F28" i="2"/>
  <c r="F24" i="2"/>
  <c r="F22" i="2"/>
  <c r="F21" i="2"/>
  <c r="C21" i="2"/>
  <c r="F16" i="2"/>
  <c r="F11" i="2" s="1"/>
  <c r="F4" i="2" s="1"/>
  <c r="F3" i="2" s="1"/>
  <c r="F44" i="2" s="1"/>
  <c r="F13" i="2"/>
  <c r="F5" i="2"/>
  <c r="C4" i="2"/>
  <c r="C3" i="2" s="1"/>
  <c r="C44" i="2" s="1"/>
  <c r="C45" i="10" l="1"/>
  <c r="I5" i="9"/>
  <c r="I4" i="9" s="1"/>
  <c r="I45" i="9" s="1"/>
  <c r="E3" i="4"/>
  <c r="E44" i="4" s="1"/>
  <c r="H34" i="3" l="1"/>
  <c r="H22" i="3"/>
  <c r="H21" i="3" s="1"/>
  <c r="H17" i="3"/>
  <c r="H5" i="3"/>
  <c r="H4" i="3" s="1"/>
  <c r="H44" i="1"/>
  <c r="H34" i="1"/>
  <c r="H28" i="1"/>
  <c r="H22" i="1"/>
  <c r="H21" i="1"/>
  <c r="H17" i="1"/>
  <c r="H11" i="1"/>
  <c r="H5" i="1"/>
  <c r="H4" i="1"/>
  <c r="H3" i="1"/>
  <c r="H3" i="3" l="1"/>
  <c r="H44" i="3" s="1"/>
  <c r="K23" i="11" l="1"/>
  <c r="K22" i="11" s="1"/>
  <c r="K12" i="11"/>
  <c r="K6" i="11"/>
  <c r="K5" i="11" s="1"/>
  <c r="K23" i="5"/>
  <c r="K22" i="5" s="1"/>
  <c r="K12" i="5"/>
  <c r="K5" i="5" s="1"/>
  <c r="K4" i="5" s="1"/>
  <c r="K45" i="5" s="1"/>
  <c r="K6" i="5"/>
  <c r="G28" i="1"/>
  <c r="G22" i="1"/>
  <c r="G21" i="1" s="1"/>
  <c r="G11" i="1"/>
  <c r="G5" i="1"/>
  <c r="G4" i="1" s="1"/>
  <c r="K4" i="11" l="1"/>
  <c r="K45" i="11" s="1"/>
  <c r="G3" i="1"/>
  <c r="G44" i="1" s="1"/>
  <c r="J35" i="11" l="1"/>
  <c r="J29" i="11"/>
  <c r="J23" i="11"/>
  <c r="J22" i="11"/>
  <c r="J4" i="11" s="1"/>
  <c r="J45" i="11" s="1"/>
  <c r="J21" i="11"/>
  <c r="J20" i="11"/>
  <c r="J19" i="11"/>
  <c r="J18" i="11"/>
  <c r="J12" i="11"/>
  <c r="J6" i="11"/>
  <c r="J5" i="11"/>
  <c r="I29" i="11"/>
  <c r="I23" i="11"/>
  <c r="I22" i="11"/>
  <c r="I12" i="11"/>
  <c r="I5" i="11" s="1"/>
  <c r="I4" i="11" s="1"/>
  <c r="I45" i="11" s="1"/>
  <c r="I6" i="11"/>
  <c r="J35" i="5"/>
  <c r="J22" i="5" s="1"/>
  <c r="J29" i="5"/>
  <c r="J23" i="5"/>
  <c r="J21" i="5"/>
  <c r="J18" i="5" s="1"/>
  <c r="J20" i="5"/>
  <c r="J19" i="5"/>
  <c r="J12" i="5"/>
  <c r="J5" i="5" s="1"/>
  <c r="J6" i="5"/>
  <c r="I29" i="5"/>
  <c r="I23" i="5"/>
  <c r="I22" i="5"/>
  <c r="I12" i="5"/>
  <c r="I5" i="5" s="1"/>
  <c r="I4" i="5" s="1"/>
  <c r="I45" i="5" s="1"/>
  <c r="I6" i="5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J4" i="5" l="1"/>
  <c r="J45" i="5" s="1"/>
  <c r="H45" i="11" l="1"/>
  <c r="G23" i="11"/>
  <c r="G22" i="11" s="1"/>
  <c r="G12" i="11"/>
  <c r="G6" i="11"/>
  <c r="G5" i="11" s="1"/>
  <c r="G23" i="5"/>
  <c r="G22" i="5" s="1"/>
  <c r="G12" i="5"/>
  <c r="G6" i="5"/>
  <c r="G5" i="5"/>
  <c r="G4" i="5" s="1"/>
  <c r="G45" i="5" s="1"/>
  <c r="E34" i="3"/>
  <c r="E22" i="3"/>
  <c r="E21" i="3"/>
  <c r="E17" i="3"/>
  <c r="E5" i="3"/>
  <c r="E4" i="3" s="1"/>
  <c r="E3" i="3" s="1"/>
  <c r="E44" i="3" s="1"/>
  <c r="E34" i="1"/>
  <c r="E21" i="1" s="1"/>
  <c r="E3" i="1" s="1"/>
  <c r="E44" i="1" s="1"/>
  <c r="E28" i="1"/>
  <c r="E22" i="1"/>
  <c r="E17" i="1"/>
  <c r="E11" i="1"/>
  <c r="E5" i="1"/>
  <c r="E4" i="1"/>
  <c r="G4" i="11" l="1"/>
  <c r="G45" i="11" s="1"/>
  <c r="F23" i="11" l="1"/>
  <c r="F22" i="11" s="1"/>
  <c r="F18" i="11"/>
  <c r="F6" i="11"/>
  <c r="F5" i="11" s="1"/>
  <c r="F4" i="11" s="1"/>
  <c r="F45" i="11" s="1"/>
  <c r="E29" i="11"/>
  <c r="E23" i="11"/>
  <c r="E22" i="11"/>
  <c r="E18" i="11"/>
  <c r="E12" i="11"/>
  <c r="E6" i="11"/>
  <c r="E5" i="11" s="1"/>
  <c r="E4" i="11" s="1"/>
  <c r="E45" i="11" s="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 s="1"/>
  <c r="D28" i="1"/>
  <c r="D21" i="1" s="1"/>
  <c r="D22" i="1"/>
  <c r="D17" i="1"/>
  <c r="D11" i="1"/>
  <c r="D5" i="1"/>
  <c r="D4" i="1"/>
  <c r="D3" i="3" l="1"/>
  <c r="D44" i="3" s="1"/>
  <c r="D3" i="1"/>
  <c r="D44" i="1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 s="1"/>
  <c r="C28" i="1"/>
  <c r="C22" i="1"/>
  <c r="C21" i="1" s="1"/>
  <c r="C11" i="1"/>
  <c r="C5" i="1"/>
  <c r="C4" i="1" s="1"/>
  <c r="C3" i="1" s="1"/>
  <c r="C5" i="5" l="1"/>
  <c r="C4" i="5" s="1"/>
  <c r="C3" i="3"/>
  <c r="C44" i="3" s="1"/>
  <c r="C4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<sst xmlns="http://schemas.openxmlformats.org/spreadsheetml/2006/main" count="928" uniqueCount="104">
  <si>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</si>
  <si>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</si>
  <si>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</si>
  <si>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</si>
  <si>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</si>
  <si>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</si>
  <si>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</si>
  <si>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</si>
  <si>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</si>
  <si>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</si>
  <si>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</si>
  <si>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</si>
  <si>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</si>
  <si>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</si>
  <si>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</si>
  <si>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</si>
  <si>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</si>
  <si>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</si>
  <si>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</si>
  <si>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</si>
  <si>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</si>
  <si>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</si>
  <si>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</si>
  <si>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</si>
  <si>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</si>
  <si>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</si>
  <si>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</si>
  <si>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</si>
  <si>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</si>
  <si>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</si>
  <si>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</si>
  <si>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</si>
  <si>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</si>
  <si>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</si>
  <si>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</si>
  <si>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</si>
  <si>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</si>
  <si>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</si>
  <si>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</si>
  <si>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</si>
  <si>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</si>
  <si>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</si>
  <si>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</si>
  <si>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</si>
  <si>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</si>
  <si>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</si>
  <si>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</si>
  <si>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</si>
  <si>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</si>
  <si>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</si>
  <si>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</si>
  <si>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</si>
  <si>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</si>
  <si>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</si>
  <si>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</si>
  <si>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</si>
  <si>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</si>
  <si>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</si>
  <si>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</si>
  <si>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</si>
  <si>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</si>
  <si>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</si>
  <si>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</si>
  <si>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</si>
  <si>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</si>
  <si>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</si>
  <si>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</si>
  <si>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</si>
  <si>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</si>
  <si>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</si>
  <si>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</si>
  <si>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</si>
  <si>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</si>
  <si>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</si>
  <si>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</si>
  <si>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</si>
  <si>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</si>
  <si>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</si>
  <si>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</si>
  <si>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 nga investimet mbartet në kurriz të të siguruarit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</si>
  <si>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</si>
  <si>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</si>
  <si>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</si>
  <si>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</si>
  <si>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</si>
  <si>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</si>
  <si>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</si>
  <si>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</si>
  <si>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</si>
  <si>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</si>
  <si>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</si>
  <si>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</si>
  <si>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</si>
  <si>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</si>
  <si>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</si>
  <si>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</si>
  <si>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 muajin korrik të vitit 2024</t>
  </si>
  <si>
    <t>Primi i shkruar bruto, në mijëra denarë, të shoqërive të sigurimeve jetë, për  muajin korrik të vitit 2023</t>
  </si>
  <si>
    <t>Numri i kontratave të lidhura të shoqërive të jetës, për muajin korrik të vitit 2024</t>
  </si>
  <si>
    <t>Numri i kontratave të lidhura të shoqërive të jetës, për muajin korrik të vitit 2023</t>
  </si>
  <si>
    <t>Dëme të paguara bruto, në mijëra denarë,  për shoqëritë e sigurimeve jetë, për muajin korrik të vitit 2024</t>
  </si>
  <si>
    <t>Dëme të paguara bruto, në mijëra denarë,  për shoqëritë e sigurimeve jetë, për muajin korrik të vitit 2023</t>
  </si>
  <si>
    <t>Numri i dëmeve të paguara  për shoqëritë e sigurimeve jetë, për  muajin korrik të vitit 2024</t>
  </si>
  <si>
    <t>Numri i dëmeve të paguara  për shoqëritë e sigurimeve jetë, për  muajin korrik të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</si>
</sst>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color indexed="8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7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8" fillId="0" borderId="15" xfId="1" applyNumberFormat="1" applyFont="1" applyBorder="1" applyAlignment="1">
      <alignment horizontal="right"/>
    </xf>
    <xf numFmtId="164" fontId="0" fillId="5" borderId="0" xfId="1" applyNumberFormat="1" applyFont="1" applyFill="1"/>
    <xf numFmtId="164" fontId="1" fillId="5" borderId="1" xfId="1" applyNumberFormat="1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vertical="center" wrapText="1"/>
    </xf>
    <xf numFmtId="3" fontId="8" fillId="0" borderId="15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96</v>
      </c>
    </row>
    <row r="2" spans="1:39" s="7" customFormat="1" x14ac:dyDescent="0.25">
      <c r="A2" s="8"/>
      <c r="B2" s="9"/>
      <c r="C2" s="54" t="s">
        <v>85</v>
      </c>
      <c r="D2" s="54" t="s">
        <v>86</v>
      </c>
      <c r="E2" s="54" t="s">
        <v>87</v>
      </c>
      <c r="F2" s="54" t="s">
        <v>88</v>
      </c>
      <c r="G2" s="54" t="s">
        <v>89</v>
      </c>
      <c r="H2" s="55" t="s">
        <v>90</v>
      </c>
      <c r="I2" s="55" t="s">
        <v>91</v>
      </c>
    </row>
    <row r="3" spans="1:39" s="1" customFormat="1" x14ac:dyDescent="0.2">
      <c r="A3" s="65" t="s">
        <v>59</v>
      </c>
      <c r="B3" s="10" t="s">
        <v>1</v>
      </c>
      <c r="C3" s="27">
        <f t="shared" ref="C3" si="0">C4+C21</f>
        <v>17818</v>
      </c>
      <c r="D3" s="27">
        <f>D4+D21</f>
        <v>6542</v>
      </c>
      <c r="E3" s="27">
        <f t="shared" ref="E3" si="1">E4+E21</f>
        <v>4180</v>
      </c>
      <c r="F3" s="44">
        <f>SUM(F4,F21,F28)</f>
        <v>10033</v>
      </c>
      <c r="G3" s="48">
        <f>G4+G21</f>
        <v>32129.49</v>
      </c>
      <c r="H3" s="48">
        <f>H4+H21</f>
        <v>2348.75</v>
      </c>
      <c r="I3" s="16">
        <f>SUM(C3:H3)</f>
        <v>73051.240000000005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0" t="s">
        <v>2</v>
      </c>
      <c r="C4" s="27">
        <f>C5+C11</f>
        <v>4029</v>
      </c>
      <c r="D4" s="27">
        <f>D5+D11+D17</f>
        <v>6521</v>
      </c>
      <c r="E4" s="27">
        <f t="shared" ref="E4" si="2">SUM(E5,E17,E11)</f>
        <v>1014</v>
      </c>
      <c r="F4" s="44">
        <f>SUM(F11,F5)</f>
        <v>2947</v>
      </c>
      <c r="G4" s="48">
        <f>G5+G11</f>
        <v>3489.4</v>
      </c>
      <c r="H4" s="48">
        <f>H5+H11</f>
        <v>0</v>
      </c>
      <c r="I4" s="16">
        <f t="shared" ref="I4:I44" si="3">SUM(C4:H4)</f>
        <v>18000.400000000001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3" t="s">
        <v>3</v>
      </c>
      <c r="C5" s="27">
        <f>SUM(C6:C10)</f>
        <v>3976</v>
      </c>
      <c r="D5" s="27">
        <f t="shared" ref="D5" si="4">SUM(D6:D9)</f>
        <v>6230</v>
      </c>
      <c r="E5" s="27">
        <f t="shared" ref="E5" si="5">SUM(E6:E10)</f>
        <v>950</v>
      </c>
      <c r="F5" s="44">
        <f>SUM(F6:F10)</f>
        <v>2931</v>
      </c>
      <c r="G5" s="48">
        <f>G6+G8</f>
        <v>3412.05</v>
      </c>
      <c r="H5" s="48">
        <f>SUM(H6:H10)</f>
        <v>0</v>
      </c>
      <c r="I5" s="18">
        <f t="shared" si="3"/>
        <v>17499.05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3" t="s">
        <v>4</v>
      </c>
      <c r="C6" s="28">
        <v>3749</v>
      </c>
      <c r="D6" s="11">
        <v>117</v>
      </c>
      <c r="E6" s="11">
        <v>722</v>
      </c>
      <c r="F6" s="11">
        <v>2857</v>
      </c>
      <c r="G6" s="49">
        <v>2603.71</v>
      </c>
      <c r="H6" s="50"/>
      <c r="I6" s="18">
        <f t="shared" si="3"/>
        <v>10048.709999999999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3" t="s">
        <v>5</v>
      </c>
      <c r="C7" s="29">
        <v>0</v>
      </c>
      <c r="D7" s="11">
        <v>5</v>
      </c>
      <c r="E7" s="11"/>
      <c r="F7" s="45">
        <v>0</v>
      </c>
      <c r="G7" s="49"/>
      <c r="H7" s="50"/>
      <c r="I7" s="18">
        <f t="shared" si="3"/>
        <v>5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3" t="s">
        <v>6</v>
      </c>
      <c r="C8" s="28">
        <v>136</v>
      </c>
      <c r="D8" s="11">
        <v>4614</v>
      </c>
      <c r="E8" s="11"/>
      <c r="F8" s="11"/>
      <c r="G8" s="49">
        <v>808.34</v>
      </c>
      <c r="H8" s="50"/>
      <c r="I8" s="18">
        <f t="shared" si="3"/>
        <v>5558.34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3" t="s">
        <v>7</v>
      </c>
      <c r="C9" s="29">
        <v>0</v>
      </c>
      <c r="D9" s="11">
        <v>1494</v>
      </c>
      <c r="E9" s="11">
        <v>228</v>
      </c>
      <c r="F9" s="11">
        <v>74</v>
      </c>
      <c r="G9" s="50"/>
      <c r="H9" s="50"/>
      <c r="I9" s="18">
        <f t="shared" si="3"/>
        <v>1796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3" t="s">
        <v>8</v>
      </c>
      <c r="C10" s="29">
        <v>91</v>
      </c>
      <c r="D10" s="11">
        <v>0</v>
      </c>
      <c r="E10" s="11"/>
      <c r="F10" s="45">
        <v>0</v>
      </c>
      <c r="G10" s="50"/>
      <c r="H10" s="50"/>
      <c r="I10" s="18">
        <f t="shared" si="3"/>
        <v>91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3" t="s">
        <v>9</v>
      </c>
      <c r="C11" s="30">
        <f>C12+C13+C14+C15+C16</f>
        <v>53</v>
      </c>
      <c r="D11" s="27">
        <f>SUM(D12:D16)</f>
        <v>291</v>
      </c>
      <c r="E11" s="36">
        <f t="shared" ref="E11" si="6">SUM(E12:E16)</f>
        <v>64</v>
      </c>
      <c r="F11" s="46">
        <f>SUM(F16,F13)</f>
        <v>16</v>
      </c>
      <c r="G11" s="48">
        <f>SUM(G12:G16)</f>
        <v>77.349999999999994</v>
      </c>
      <c r="H11" s="48">
        <f>SUM(H12:H16)</f>
        <v>0</v>
      </c>
      <c r="I11" s="18">
        <f t="shared" si="3"/>
        <v>501.35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3" t="s">
        <v>10</v>
      </c>
      <c r="C12" s="31">
        <v>22</v>
      </c>
      <c r="D12" s="11">
        <v>104</v>
      </c>
      <c r="E12" s="11">
        <v>10</v>
      </c>
      <c r="F12" s="45">
        <v>0</v>
      </c>
      <c r="G12" s="49">
        <v>3.5</v>
      </c>
      <c r="H12" s="50"/>
      <c r="I12" s="18">
        <f t="shared" si="3"/>
        <v>139.5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3" t="s">
        <v>11</v>
      </c>
      <c r="C13" s="31">
        <v>10</v>
      </c>
      <c r="D13" s="11">
        <v>164</v>
      </c>
      <c r="E13" s="11">
        <v>29</v>
      </c>
      <c r="F13" s="11">
        <v>8</v>
      </c>
      <c r="G13" s="49">
        <v>35.06</v>
      </c>
      <c r="H13" s="50"/>
      <c r="I13" s="18">
        <f t="shared" si="3"/>
        <v>246.06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3" t="s">
        <v>12</v>
      </c>
      <c r="C14" s="29">
        <v>0</v>
      </c>
      <c r="D14" s="11">
        <v>0</v>
      </c>
      <c r="E14" s="11"/>
      <c r="F14" s="45">
        <v>0</v>
      </c>
      <c r="G14" s="51"/>
      <c r="H14" s="50"/>
      <c r="I14" s="18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3" t="s">
        <v>13</v>
      </c>
      <c r="C15" s="29">
        <v>0</v>
      </c>
      <c r="D15" s="11">
        <v>0</v>
      </c>
      <c r="E15" s="11"/>
      <c r="F15" s="45">
        <v>0</v>
      </c>
      <c r="G15" s="51"/>
      <c r="H15" s="50"/>
      <c r="I15" s="18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3" t="s">
        <v>14</v>
      </c>
      <c r="C16" s="29">
        <v>21</v>
      </c>
      <c r="D16" s="11">
        <v>23</v>
      </c>
      <c r="E16" s="11">
        <v>25</v>
      </c>
      <c r="F16" s="11">
        <v>8</v>
      </c>
      <c r="G16" s="49">
        <v>38.79</v>
      </c>
      <c r="H16" s="50"/>
      <c r="I16" s="18">
        <f t="shared" si="3"/>
        <v>115.78999999999999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3" t="s">
        <v>15</v>
      </c>
      <c r="C17" s="32">
        <v>0</v>
      </c>
      <c r="D17" s="27">
        <f t="shared" ref="D17:E17" si="7">SUM(D18:D20)</f>
        <v>0</v>
      </c>
      <c r="E17" s="27">
        <f t="shared" si="7"/>
        <v>0</v>
      </c>
      <c r="F17" s="46">
        <v>0</v>
      </c>
      <c r="G17" s="48"/>
      <c r="H17" s="48">
        <f>SUM(H18:H20)</f>
        <v>0</v>
      </c>
      <c r="I17" s="18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3" t="s">
        <v>16</v>
      </c>
      <c r="C18" s="29">
        <v>0</v>
      </c>
      <c r="D18" s="11">
        <v>0</v>
      </c>
      <c r="E18" s="11"/>
      <c r="F18" s="45">
        <v>0</v>
      </c>
      <c r="G18" s="50"/>
      <c r="H18" s="50"/>
      <c r="I18" s="18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3" t="s">
        <v>17</v>
      </c>
      <c r="C19" s="29"/>
      <c r="D19" s="11">
        <v>0</v>
      </c>
      <c r="E19" s="11"/>
      <c r="F19" s="45">
        <v>0</v>
      </c>
      <c r="G19" s="50"/>
      <c r="H19" s="50"/>
      <c r="I19" s="18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3" t="s">
        <v>18</v>
      </c>
      <c r="C20" s="29">
        <v>0</v>
      </c>
      <c r="D20" s="11">
        <v>0</v>
      </c>
      <c r="E20" s="11"/>
      <c r="F20" s="45">
        <v>0</v>
      </c>
      <c r="G20" s="50"/>
      <c r="H20" s="50"/>
      <c r="I20" s="18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0" t="s">
        <v>19</v>
      </c>
      <c r="C21" s="32">
        <f>C22+C28</f>
        <v>13789</v>
      </c>
      <c r="D21" s="27">
        <f>D22+D28</f>
        <v>21</v>
      </c>
      <c r="E21" s="27">
        <f t="shared" ref="E21" si="8">SUM(E22,E28,E34)</f>
        <v>3166</v>
      </c>
      <c r="F21" s="30">
        <f>SUM(F22,F34)</f>
        <v>6621</v>
      </c>
      <c r="G21" s="48">
        <f>G22+G28</f>
        <v>28640.09</v>
      </c>
      <c r="H21" s="48">
        <f>H22+H28</f>
        <v>2348.75</v>
      </c>
      <c r="I21" s="16">
        <f t="shared" si="3"/>
        <v>54585.84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3" t="s">
        <v>20</v>
      </c>
      <c r="C22" s="30">
        <f>SUM(C23:C27)</f>
        <v>12453</v>
      </c>
      <c r="D22" s="27">
        <f>D24</f>
        <v>21</v>
      </c>
      <c r="E22" s="27">
        <f t="shared" ref="E22:F22" si="9">SUM(E23:E27)</f>
        <v>3166</v>
      </c>
      <c r="F22" s="30">
        <f t="shared" si="9"/>
        <v>6621</v>
      </c>
      <c r="G22" s="48">
        <f>G24</f>
        <v>28640.09</v>
      </c>
      <c r="H22" s="27">
        <f>SUM(H23:H27)</f>
        <v>831.55</v>
      </c>
      <c r="I22" s="18">
        <f t="shared" si="3"/>
        <v>51732.639999999999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50"/>
      <c r="H23" s="50"/>
      <c r="I23" s="18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3" t="s">
        <v>22</v>
      </c>
      <c r="C24" s="33">
        <v>12453</v>
      </c>
      <c r="D24" s="11">
        <v>21</v>
      </c>
      <c r="E24" s="11">
        <v>3166</v>
      </c>
      <c r="F24" s="11">
        <v>6621</v>
      </c>
      <c r="G24" s="50">
        <v>28640.09</v>
      </c>
      <c r="H24" s="50">
        <v>831.55</v>
      </c>
      <c r="I24" s="18">
        <f t="shared" si="3"/>
        <v>51732.639999999999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50"/>
      <c r="H25" s="50"/>
      <c r="I25" s="18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50"/>
      <c r="H26" s="50"/>
      <c r="I26" s="18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50"/>
      <c r="H27" s="50"/>
      <c r="I27" s="18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3" t="s">
        <v>26</v>
      </c>
      <c r="C28" s="30">
        <f>SUM(C29:C33)</f>
        <v>1336</v>
      </c>
      <c r="D28" s="27">
        <f>D29+D30</f>
        <v>0</v>
      </c>
      <c r="E28" s="27">
        <f>SUM(E29:E33)</f>
        <v>0</v>
      </c>
      <c r="F28" s="30">
        <f>SUM(F29:F33)</f>
        <v>465</v>
      </c>
      <c r="G28" s="48">
        <f>SUM(G29:G33)</f>
        <v>0</v>
      </c>
      <c r="H28" s="48">
        <f>SUM(H29:H33)</f>
        <v>1517.2</v>
      </c>
      <c r="I28" s="18">
        <f t="shared" si="3"/>
        <v>3318.2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3" t="s">
        <v>27</v>
      </c>
      <c r="C29" s="31">
        <v>15</v>
      </c>
      <c r="D29" s="11">
        <v>0</v>
      </c>
      <c r="E29" s="11"/>
      <c r="F29" s="11">
        <v>0</v>
      </c>
      <c r="G29" s="50"/>
      <c r="H29" s="50">
        <v>197.26</v>
      </c>
      <c r="I29" s="18">
        <f t="shared" si="3"/>
        <v>212.26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3" t="s">
        <v>28</v>
      </c>
      <c r="C30" s="31">
        <v>1189</v>
      </c>
      <c r="D30" s="11">
        <v>0</v>
      </c>
      <c r="E30" s="11"/>
      <c r="F30" s="11">
        <v>365</v>
      </c>
      <c r="G30" s="50"/>
      <c r="H30" s="50">
        <v>499.73</v>
      </c>
      <c r="I30" s="18">
        <f t="shared" si="3"/>
        <v>2053.73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3" t="s">
        <v>29</v>
      </c>
      <c r="C31" s="29">
        <v>0</v>
      </c>
      <c r="D31" s="11">
        <v>0</v>
      </c>
      <c r="E31" s="11"/>
      <c r="F31" s="45">
        <v>0</v>
      </c>
      <c r="G31" s="50"/>
      <c r="H31" s="50"/>
      <c r="I31" s="18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3" t="s">
        <v>30</v>
      </c>
      <c r="C32" s="29">
        <v>0</v>
      </c>
      <c r="D32" s="11">
        <v>0</v>
      </c>
      <c r="E32" s="11"/>
      <c r="F32" s="45">
        <v>0</v>
      </c>
      <c r="G32" s="50"/>
      <c r="H32" s="50"/>
      <c r="I32" s="18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3" t="s">
        <v>31</v>
      </c>
      <c r="C33" s="29">
        <v>132</v>
      </c>
      <c r="D33" s="11">
        <v>0</v>
      </c>
      <c r="E33" s="11"/>
      <c r="F33" s="11">
        <v>100</v>
      </c>
      <c r="G33" s="50"/>
      <c r="H33" s="50">
        <v>820.21</v>
      </c>
      <c r="I33" s="18">
        <f t="shared" si="3"/>
        <v>1052.21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3" t="s">
        <v>32</v>
      </c>
      <c r="C34" s="34">
        <v>0</v>
      </c>
      <c r="D34" s="27">
        <v>0</v>
      </c>
      <c r="E34" s="27">
        <f t="shared" ref="E34" si="10">SUM(E35:E37)</f>
        <v>0</v>
      </c>
      <c r="F34" s="46">
        <v>0</v>
      </c>
      <c r="G34" s="48"/>
      <c r="H34" s="48">
        <f>SUM(H35:H37)</f>
        <v>0</v>
      </c>
      <c r="I34" s="18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50"/>
      <c r="H35" s="50"/>
      <c r="I35" s="18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50"/>
      <c r="H36" s="50"/>
      <c r="I36" s="18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50"/>
      <c r="H37" s="50"/>
      <c r="I37" s="18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50"/>
      <c r="H38" s="50"/>
      <c r="I38" s="16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0" t="s">
        <v>37</v>
      </c>
      <c r="C39" s="28">
        <v>7331</v>
      </c>
      <c r="D39" s="27">
        <v>2132</v>
      </c>
      <c r="E39" s="11">
        <v>9967</v>
      </c>
      <c r="F39" s="11">
        <v>1493</v>
      </c>
      <c r="G39" s="50">
        <v>13349.9</v>
      </c>
      <c r="H39" s="50">
        <v>1362.64</v>
      </c>
      <c r="I39" s="16">
        <f t="shared" si="3"/>
        <v>35635.54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50"/>
      <c r="H40" s="50"/>
      <c r="I40" s="16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50"/>
      <c r="H41" s="50"/>
      <c r="I41" s="16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50"/>
      <c r="H42" s="50"/>
      <c r="I42" s="16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50"/>
      <c r="H43" s="50"/>
      <c r="I43" s="16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9" t="s">
        <v>84</v>
      </c>
      <c r="B44" s="12" t="s">
        <v>42</v>
      </c>
      <c r="C44" s="27">
        <f>C5+C11+C22+C28+C39</f>
        <v>25149</v>
      </c>
      <c r="D44" s="27">
        <f>D39+D3</f>
        <v>8674</v>
      </c>
      <c r="E44" s="27">
        <f t="shared" ref="E44" si="11">SUM(E3,E38:E43)</f>
        <v>14147</v>
      </c>
      <c r="F44" s="47">
        <f>SUM(F3,F39)</f>
        <v>11526</v>
      </c>
      <c r="G44" s="52">
        <f>G3+G39</f>
        <v>45479.39</v>
      </c>
      <c r="H44" s="48">
        <f>H5+H11+H22+H28+H39</f>
        <v>3711.3900000000003</v>
      </c>
      <c r="I44" s="20">
        <f t="shared" si="3"/>
        <v>108686.78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97</v>
      </c>
    </row>
    <row r="2" spans="1:39" s="7" customFormat="1" x14ac:dyDescent="0.25">
      <c r="A2" s="8"/>
      <c r="B2" s="9"/>
      <c r="C2" s="54" t="s">
        <v>85</v>
      </c>
      <c r="D2" s="54" t="s">
        <v>86</v>
      </c>
      <c r="E2" s="54" t="s">
        <v>87</v>
      </c>
      <c r="F2" s="54" t="s">
        <v>88</v>
      </c>
      <c r="G2" s="54" t="s">
        <v>89</v>
      </c>
      <c r="H2" s="55" t="s">
        <v>90</v>
      </c>
      <c r="I2" s="55" t="s">
        <v>91</v>
      </c>
    </row>
    <row r="3" spans="1:39" s="1" customFormat="1" x14ac:dyDescent="0.2">
      <c r="A3" s="65" t="s">
        <v>59</v>
      </c>
      <c r="B3" s="10" t="s">
        <v>1</v>
      </c>
      <c r="C3" s="56">
        <f>C4+C21</f>
        <v>14121.482805149999</v>
      </c>
      <c r="D3" s="27">
        <v>3134</v>
      </c>
      <c r="E3" s="27">
        <v>4526</v>
      </c>
      <c r="F3" s="44">
        <f>SUM(F4,F21)</f>
        <v>6689</v>
      </c>
      <c r="G3" s="48">
        <v>18069.79472655007</v>
      </c>
      <c r="H3" s="24"/>
      <c r="I3" s="16">
        <f>SUM(C3:H3)</f>
        <v>46540.277531700071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0" t="s">
        <v>2</v>
      </c>
      <c r="C4" s="56">
        <f>C5+C17+C11</f>
        <v>2280.9210691499998</v>
      </c>
      <c r="D4" s="27">
        <v>3100</v>
      </c>
      <c r="E4" s="27">
        <v>479</v>
      </c>
      <c r="F4" s="44">
        <f>SUM(F11,F5)</f>
        <v>333</v>
      </c>
      <c r="G4" s="48">
        <v>4741.6297803000007</v>
      </c>
      <c r="H4" s="24"/>
      <c r="I4" s="16">
        <f t="shared" ref="I4:I44" si="0">SUM(C4:H4)</f>
        <v>10934.550849449999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3" t="s">
        <v>3</v>
      </c>
      <c r="C5" s="32">
        <v>2125.1583538499999</v>
      </c>
      <c r="D5" s="27">
        <v>2675</v>
      </c>
      <c r="E5" s="27">
        <v>437</v>
      </c>
      <c r="F5" s="44">
        <f>SUM(F6:F10)</f>
        <v>301</v>
      </c>
      <c r="G5" s="48">
        <v>4626.7804884000006</v>
      </c>
      <c r="H5" s="25"/>
      <c r="I5" s="18">
        <f t="shared" si="0"/>
        <v>10164.938842250001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3" t="s">
        <v>4</v>
      </c>
      <c r="C6" s="57">
        <v>1848.3810429000002</v>
      </c>
      <c r="D6" s="11">
        <v>600</v>
      </c>
      <c r="E6" s="11">
        <v>348</v>
      </c>
      <c r="F6" s="11">
        <v>212</v>
      </c>
      <c r="G6" s="50">
        <v>3999.0739656000005</v>
      </c>
      <c r="H6" s="25"/>
      <c r="I6" s="18">
        <f t="shared" si="0"/>
        <v>7007.455008500001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3" t="s">
        <v>5</v>
      </c>
      <c r="C7" s="58">
        <v>0</v>
      </c>
      <c r="D7" s="11">
        <v>0</v>
      </c>
      <c r="E7" s="11"/>
      <c r="F7" s="45">
        <v>0</v>
      </c>
      <c r="G7" s="50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6" t="s">
        <v>64</v>
      </c>
      <c r="B8" s="13" t="s">
        <v>6</v>
      </c>
      <c r="C8" s="58">
        <v>252.79426094999999</v>
      </c>
      <c r="D8" s="11">
        <v>718</v>
      </c>
      <c r="E8" s="11"/>
      <c r="F8" s="11">
        <v>37</v>
      </c>
      <c r="G8" s="50">
        <v>627.7065227999999</v>
      </c>
      <c r="H8" s="25"/>
      <c r="I8" s="18">
        <f t="shared" si="0"/>
        <v>1635.5007837499998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3" t="s">
        <v>7</v>
      </c>
      <c r="C9" s="58">
        <v>0</v>
      </c>
      <c r="D9" s="11">
        <v>1357</v>
      </c>
      <c r="E9" s="11">
        <v>89</v>
      </c>
      <c r="F9" s="11">
        <v>52</v>
      </c>
      <c r="G9" s="50"/>
      <c r="H9" s="25"/>
      <c r="I9" s="18">
        <f t="shared" si="0"/>
        <v>1498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66" t="s">
        <v>66</v>
      </c>
      <c r="B10" s="13" t="s">
        <v>8</v>
      </c>
      <c r="C10" s="57">
        <v>23.983049999999999</v>
      </c>
      <c r="D10" s="11">
        <v>0</v>
      </c>
      <c r="E10" s="11"/>
      <c r="F10" s="45">
        <v>0</v>
      </c>
      <c r="G10" s="50"/>
      <c r="H10" s="25"/>
      <c r="I10" s="18">
        <f t="shared" si="0"/>
        <v>23.983049999999999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3" t="s">
        <v>9</v>
      </c>
      <c r="C11" s="34">
        <v>25.762715299999996</v>
      </c>
      <c r="D11" s="27">
        <v>425</v>
      </c>
      <c r="E11" s="36">
        <v>42</v>
      </c>
      <c r="F11" s="46">
        <f>SUM(F16,F13)</f>
        <v>32</v>
      </c>
      <c r="G11" s="48">
        <v>114.8492919</v>
      </c>
      <c r="H11" s="25"/>
      <c r="I11" s="18">
        <f t="shared" si="0"/>
        <v>639.61200719999999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6" t="s">
        <v>68</v>
      </c>
      <c r="B12" s="13" t="s">
        <v>10</v>
      </c>
      <c r="C12" s="58">
        <v>6.2380527999999993</v>
      </c>
      <c r="D12" s="11">
        <v>118</v>
      </c>
      <c r="E12" s="11">
        <v>4</v>
      </c>
      <c r="F12" s="45">
        <v>0</v>
      </c>
      <c r="G12" s="50">
        <v>7.8037155000000009</v>
      </c>
      <c r="H12" s="25"/>
      <c r="I12" s="18">
        <f t="shared" si="0"/>
        <v>136.0417683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6" t="s">
        <v>69</v>
      </c>
      <c r="B13" s="13" t="s">
        <v>11</v>
      </c>
      <c r="C13" s="58">
        <v>13.708465399999998</v>
      </c>
      <c r="D13" s="11">
        <v>271</v>
      </c>
      <c r="E13" s="11">
        <v>13</v>
      </c>
      <c r="F13" s="11">
        <f>11</f>
        <v>11</v>
      </c>
      <c r="G13" s="50">
        <v>77.18114460000001</v>
      </c>
      <c r="H13" s="25"/>
      <c r="I13" s="18">
        <f t="shared" si="0"/>
        <v>385.88961000000006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3" t="s">
        <v>12</v>
      </c>
      <c r="C14" s="58">
        <v>0</v>
      </c>
      <c r="D14" s="11">
        <v>0</v>
      </c>
      <c r="E14" s="11"/>
      <c r="F14" s="45">
        <v>0</v>
      </c>
      <c r="G14" s="50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3" t="s">
        <v>13</v>
      </c>
      <c r="C15" s="58">
        <v>0</v>
      </c>
      <c r="D15" s="11">
        <v>0</v>
      </c>
      <c r="E15" s="11"/>
      <c r="F15" s="45">
        <v>0</v>
      </c>
      <c r="G15" s="50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3" t="s">
        <v>14</v>
      </c>
      <c r="C16" s="58">
        <v>12.054249899999999</v>
      </c>
      <c r="D16" s="11">
        <v>36</v>
      </c>
      <c r="E16" s="11">
        <v>25</v>
      </c>
      <c r="F16" s="11">
        <f>21</f>
        <v>21</v>
      </c>
      <c r="G16" s="50">
        <v>29.864431799999995</v>
      </c>
      <c r="H16" s="25"/>
      <c r="I16" s="18">
        <f t="shared" si="0"/>
        <v>123.91868169999999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3" t="s">
        <v>15</v>
      </c>
      <c r="C17" s="34">
        <v>130</v>
      </c>
      <c r="D17" s="27">
        <v>0</v>
      </c>
      <c r="E17" s="27">
        <v>0</v>
      </c>
      <c r="F17" s="46">
        <v>0</v>
      </c>
      <c r="G17" s="48"/>
      <c r="H17" s="25"/>
      <c r="I17" s="18">
        <f t="shared" si="0"/>
        <v>130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3" t="s">
        <v>16</v>
      </c>
      <c r="C18" s="58">
        <v>0</v>
      </c>
      <c r="D18" s="11">
        <v>0</v>
      </c>
      <c r="E18" s="11"/>
      <c r="F18" s="45">
        <v>0</v>
      </c>
      <c r="G18" s="50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3" t="s">
        <v>17</v>
      </c>
      <c r="C19" s="58">
        <v>130</v>
      </c>
      <c r="D19" s="11">
        <v>0</v>
      </c>
      <c r="E19" s="11"/>
      <c r="F19" s="45">
        <v>0</v>
      </c>
      <c r="G19" s="50"/>
      <c r="H19" s="25"/>
      <c r="I19" s="18">
        <f t="shared" si="0"/>
        <v>130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3" t="s">
        <v>18</v>
      </c>
      <c r="C20" s="58">
        <v>0</v>
      </c>
      <c r="D20" s="11">
        <v>0</v>
      </c>
      <c r="E20" s="11"/>
      <c r="F20" s="45">
        <v>0</v>
      </c>
      <c r="G20" s="50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0" t="s">
        <v>19</v>
      </c>
      <c r="C21" s="32">
        <f>C22+C28</f>
        <v>11840.561736</v>
      </c>
      <c r="D21" s="27">
        <v>34</v>
      </c>
      <c r="E21" s="27">
        <v>4047</v>
      </c>
      <c r="F21" s="30">
        <f>SUM(F22,F28)</f>
        <v>6356</v>
      </c>
      <c r="G21" s="48">
        <v>13328.164946250068</v>
      </c>
      <c r="H21" s="24"/>
      <c r="I21" s="16">
        <f t="shared" si="0"/>
        <v>35605.726682250068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3" t="s">
        <v>20</v>
      </c>
      <c r="C22" s="32">
        <v>10700.667622999999</v>
      </c>
      <c r="D22" s="27">
        <v>34</v>
      </c>
      <c r="E22" s="27">
        <v>4047</v>
      </c>
      <c r="F22" s="30">
        <f t="shared" ref="F22" si="1">SUM(F23:F27)</f>
        <v>5850</v>
      </c>
      <c r="G22" s="48">
        <v>13328.164946250068</v>
      </c>
      <c r="H22" s="25"/>
      <c r="I22" s="18">
        <f t="shared" si="0"/>
        <v>33959.832569250066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3" t="s">
        <v>21</v>
      </c>
      <c r="C23" s="29">
        <v>0</v>
      </c>
      <c r="D23" s="11">
        <v>0</v>
      </c>
      <c r="E23" s="11"/>
      <c r="F23" s="45">
        <v>0</v>
      </c>
      <c r="G23" s="50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3" t="s">
        <v>22</v>
      </c>
      <c r="C24" s="29">
        <v>10700.667622999999</v>
      </c>
      <c r="D24" s="11">
        <v>34</v>
      </c>
      <c r="E24" s="11">
        <v>4047</v>
      </c>
      <c r="F24" s="11">
        <f>5850</f>
        <v>5850</v>
      </c>
      <c r="G24" s="50">
        <v>13328.164946250068</v>
      </c>
      <c r="H24" s="25"/>
      <c r="I24" s="18">
        <f t="shared" si="0"/>
        <v>33959.832569250066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3" t="s">
        <v>23</v>
      </c>
      <c r="C25" s="29">
        <v>0</v>
      </c>
      <c r="D25" s="11">
        <v>0</v>
      </c>
      <c r="E25" s="11"/>
      <c r="F25" s="45">
        <v>0</v>
      </c>
      <c r="G25" s="50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3" t="s">
        <v>24</v>
      </c>
      <c r="C26" s="29">
        <v>0</v>
      </c>
      <c r="D26" s="11">
        <v>0</v>
      </c>
      <c r="E26" s="11"/>
      <c r="F26" s="45">
        <v>0</v>
      </c>
      <c r="G26" s="50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3" t="s">
        <v>25</v>
      </c>
      <c r="C27" s="29">
        <v>0</v>
      </c>
      <c r="D27" s="11">
        <v>0</v>
      </c>
      <c r="E27" s="11"/>
      <c r="F27" s="45">
        <v>0</v>
      </c>
      <c r="G27" s="50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3" t="s">
        <v>26</v>
      </c>
      <c r="C28" s="34">
        <v>1139.8941129999998</v>
      </c>
      <c r="D28" s="27">
        <v>0</v>
      </c>
      <c r="E28" s="27">
        <v>0</v>
      </c>
      <c r="F28" s="30">
        <f>SUM(F29:F33)</f>
        <v>506</v>
      </c>
      <c r="G28" s="48">
        <v>0</v>
      </c>
      <c r="H28" s="25"/>
      <c r="I28" s="18">
        <f t="shared" si="0"/>
        <v>1645.8941129999998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6" t="s">
        <v>69</v>
      </c>
      <c r="B29" s="13" t="s">
        <v>27</v>
      </c>
      <c r="C29" s="58">
        <v>10.14974975</v>
      </c>
      <c r="D29" s="11">
        <v>0</v>
      </c>
      <c r="E29" s="11"/>
      <c r="F29" s="11">
        <v>17</v>
      </c>
      <c r="G29" s="50"/>
      <c r="H29" s="25"/>
      <c r="I29" s="18">
        <f t="shared" si="0"/>
        <v>27.149749749999998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6" t="s">
        <v>70</v>
      </c>
      <c r="B30" s="13" t="s">
        <v>28</v>
      </c>
      <c r="C30" s="58">
        <v>1016.8727159499998</v>
      </c>
      <c r="D30" s="11">
        <v>0</v>
      </c>
      <c r="E30" s="11"/>
      <c r="F30" s="11">
        <v>414</v>
      </c>
      <c r="G30" s="50"/>
      <c r="H30" s="25"/>
      <c r="I30" s="18">
        <f t="shared" si="0"/>
        <v>1430.8727159499999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3" t="s">
        <v>29</v>
      </c>
      <c r="C31" s="58">
        <v>0</v>
      </c>
      <c r="D31" s="11">
        <v>0</v>
      </c>
      <c r="E31" s="11"/>
      <c r="F31" s="45">
        <v>0</v>
      </c>
      <c r="G31" s="50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3" t="s">
        <v>30</v>
      </c>
      <c r="C32" s="58">
        <v>0</v>
      </c>
      <c r="D32" s="11">
        <v>0</v>
      </c>
      <c r="E32" s="11"/>
      <c r="F32" s="45">
        <v>0</v>
      </c>
      <c r="G32" s="50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3" t="s">
        <v>31</v>
      </c>
      <c r="C33" s="58">
        <v>123.02139704999999</v>
      </c>
      <c r="D33" s="11">
        <v>0</v>
      </c>
      <c r="E33" s="11"/>
      <c r="F33" s="11">
        <v>75</v>
      </c>
      <c r="G33" s="50"/>
      <c r="H33" s="25"/>
      <c r="I33" s="18">
        <f t="shared" si="0"/>
        <v>198.02139704999999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3" t="s">
        <v>32</v>
      </c>
      <c r="C34" s="34">
        <v>0</v>
      </c>
      <c r="D34" s="27">
        <v>0</v>
      </c>
      <c r="E34" s="27">
        <v>0</v>
      </c>
      <c r="F34" s="46">
        <v>0</v>
      </c>
      <c r="G34" s="48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3" t="s">
        <v>33</v>
      </c>
      <c r="C35" s="29">
        <v>0</v>
      </c>
      <c r="D35" s="11">
        <v>0</v>
      </c>
      <c r="E35" s="11"/>
      <c r="F35" s="45">
        <v>0</v>
      </c>
      <c r="G35" s="50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3" t="s">
        <v>34</v>
      </c>
      <c r="C36" s="29">
        <v>0</v>
      </c>
      <c r="D36" s="11">
        <v>0</v>
      </c>
      <c r="E36" s="11"/>
      <c r="F36" s="45">
        <v>0</v>
      </c>
      <c r="G36" s="50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3" t="s">
        <v>35</v>
      </c>
      <c r="C37" s="29">
        <v>0</v>
      </c>
      <c r="D37" s="11">
        <v>0</v>
      </c>
      <c r="E37" s="11"/>
      <c r="F37" s="45">
        <v>0</v>
      </c>
      <c r="G37" s="50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0" t="s">
        <v>36</v>
      </c>
      <c r="C38" s="29">
        <v>0</v>
      </c>
      <c r="D38" s="11">
        <v>0</v>
      </c>
      <c r="E38" s="11"/>
      <c r="F38" s="45">
        <v>0</v>
      </c>
      <c r="G38" s="50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8" t="s">
        <v>79</v>
      </c>
      <c r="B39" s="10" t="s">
        <v>37</v>
      </c>
      <c r="C39" s="58">
        <v>2447.6555534499998</v>
      </c>
      <c r="D39" s="47">
        <v>1822</v>
      </c>
      <c r="E39" s="47">
        <v>11649</v>
      </c>
      <c r="F39" s="47">
        <v>1904</v>
      </c>
      <c r="G39" s="59">
        <v>180.2</v>
      </c>
      <c r="H39" s="24"/>
      <c r="I39" s="16">
        <f t="shared" si="0"/>
        <v>18002.855553450001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0" t="s">
        <v>38</v>
      </c>
      <c r="C40" s="29">
        <v>0</v>
      </c>
      <c r="D40" s="11">
        <v>0</v>
      </c>
      <c r="E40" s="11"/>
      <c r="F40" s="45">
        <v>0</v>
      </c>
      <c r="G40" s="50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0" t="s">
        <v>39</v>
      </c>
      <c r="C41" s="29">
        <v>0</v>
      </c>
      <c r="D41" s="11">
        <v>0</v>
      </c>
      <c r="E41" s="11"/>
      <c r="F41" s="11">
        <v>0</v>
      </c>
      <c r="G41" s="50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0" t="s">
        <v>40</v>
      </c>
      <c r="C42" s="29">
        <v>0</v>
      </c>
      <c r="D42" s="11">
        <v>0</v>
      </c>
      <c r="E42" s="11"/>
      <c r="F42" s="11">
        <v>0</v>
      </c>
      <c r="G42" s="50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0" t="s">
        <v>41</v>
      </c>
      <c r="C43" s="29">
        <v>0</v>
      </c>
      <c r="D43" s="11">
        <v>0</v>
      </c>
      <c r="E43" s="11"/>
      <c r="F43" s="11">
        <v>0</v>
      </c>
      <c r="G43" s="50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9" t="s">
        <v>84</v>
      </c>
      <c r="B44" s="12" t="s">
        <v>42</v>
      </c>
      <c r="C44" s="53">
        <f>C39+C3</f>
        <v>16569.138358599997</v>
      </c>
      <c r="D44" s="27">
        <v>4956</v>
      </c>
      <c r="E44" s="27">
        <v>16175</v>
      </c>
      <c r="F44" s="27">
        <f>SUM(F3,F39)</f>
        <v>8593</v>
      </c>
      <c r="G44" s="52">
        <v>18249.99472655007</v>
      </c>
      <c r="H44" s="26"/>
      <c r="I44" s="20">
        <f t="shared" si="0"/>
        <v>64543.133085150068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98</v>
      </c>
    </row>
    <row r="2" spans="1:39" s="7" customFormat="1" x14ac:dyDescent="0.25">
      <c r="A2" s="8"/>
      <c r="B2" s="9"/>
      <c r="C2" s="54" t="s">
        <v>85</v>
      </c>
      <c r="D2" s="54" t="s">
        <v>86</v>
      </c>
      <c r="E2" s="54" t="s">
        <v>87</v>
      </c>
      <c r="F2" s="54" t="s">
        <v>88</v>
      </c>
      <c r="G2" s="54" t="s">
        <v>89</v>
      </c>
      <c r="H2" s="55" t="s">
        <v>90</v>
      </c>
      <c r="I2" s="55" t="s">
        <v>91</v>
      </c>
    </row>
    <row r="3" spans="1:39" s="1" customFormat="1" x14ac:dyDescent="0.2">
      <c r="A3" s="65" t="s">
        <v>59</v>
      </c>
      <c r="B3" s="10" t="s">
        <v>1</v>
      </c>
      <c r="C3" s="32">
        <f>C4+C21</f>
        <v>382</v>
      </c>
      <c r="D3" s="27">
        <f>D4+D21</f>
        <v>83</v>
      </c>
      <c r="E3" s="27">
        <f>E4+E21</f>
        <v>48</v>
      </c>
      <c r="F3" s="27">
        <f>SUM(F4,F21)</f>
        <v>924</v>
      </c>
      <c r="G3" s="27">
        <v>3284</v>
      </c>
      <c r="H3" s="27">
        <f>H4+H21</f>
        <v>141</v>
      </c>
      <c r="I3" s="16">
        <f>SUM(C3:H3)</f>
        <v>4862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0" t="s">
        <v>2</v>
      </c>
      <c r="C4" s="32">
        <f>C5+C17</f>
        <v>43</v>
      </c>
      <c r="D4" s="27">
        <f>D5+D17</f>
        <v>81</v>
      </c>
      <c r="E4" s="27">
        <f>SUM(E5,E17)</f>
        <v>25</v>
      </c>
      <c r="F4" s="27">
        <f>SUM(F5)</f>
        <v>10</v>
      </c>
      <c r="G4" s="27">
        <v>58</v>
      </c>
      <c r="H4" s="27">
        <f>H5+H17</f>
        <v>0</v>
      </c>
      <c r="I4" s="16">
        <f t="shared" ref="I4:I44" si="0">SUM(C4:H4)</f>
        <v>217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3" t="s">
        <v>3</v>
      </c>
      <c r="C5" s="32">
        <f t="shared" ref="C5" si="1">C6+C7+C8+C9+C10</f>
        <v>43</v>
      </c>
      <c r="D5" s="27">
        <f>SUM(D6:D9)</f>
        <v>81</v>
      </c>
      <c r="E5" s="27">
        <f>SUM(E6:E10)</f>
        <v>25</v>
      </c>
      <c r="F5" s="27">
        <f>SUM(F6:F10)</f>
        <v>10</v>
      </c>
      <c r="G5" s="27">
        <v>58</v>
      </c>
      <c r="H5" s="27">
        <f>SUM(H6:H10)</f>
        <v>0</v>
      </c>
      <c r="I5" s="18">
        <f t="shared" si="0"/>
        <v>217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3" t="s">
        <v>4</v>
      </c>
      <c r="C6" s="28">
        <v>31</v>
      </c>
      <c r="D6" s="11">
        <v>5</v>
      </c>
      <c r="E6" s="11">
        <v>14</v>
      </c>
      <c r="F6" s="11">
        <v>6</v>
      </c>
      <c r="G6" s="35">
        <v>22</v>
      </c>
      <c r="H6" s="11"/>
      <c r="I6" s="18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3" t="s">
        <v>5</v>
      </c>
      <c r="C7" s="29">
        <v>0</v>
      </c>
      <c r="D7" s="11">
        <v>2</v>
      </c>
      <c r="E7" s="11"/>
      <c r="F7" s="11">
        <v>0</v>
      </c>
      <c r="G7" s="35"/>
      <c r="H7" s="11"/>
      <c r="I7" s="18">
        <f t="shared" si="0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3" t="s">
        <v>6</v>
      </c>
      <c r="C8" s="28">
        <v>5</v>
      </c>
      <c r="D8" s="11">
        <v>27</v>
      </c>
      <c r="E8" s="11"/>
      <c r="F8" s="11">
        <v>0</v>
      </c>
      <c r="G8" s="35">
        <v>36</v>
      </c>
      <c r="H8" s="11"/>
      <c r="I8" s="18">
        <f t="shared" si="0"/>
        <v>68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3" t="s">
        <v>7</v>
      </c>
      <c r="C9" s="29">
        <v>0</v>
      </c>
      <c r="D9" s="11">
        <v>47</v>
      </c>
      <c r="E9" s="11">
        <v>11</v>
      </c>
      <c r="F9" s="11">
        <v>4</v>
      </c>
      <c r="G9" s="11"/>
      <c r="H9" s="11"/>
      <c r="I9" s="18">
        <f t="shared" si="0"/>
        <v>62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3" t="s">
        <v>8</v>
      </c>
      <c r="C10" s="29">
        <v>7</v>
      </c>
      <c r="D10" s="11">
        <v>0</v>
      </c>
      <c r="E10" s="11"/>
      <c r="F10" s="11">
        <v>0</v>
      </c>
      <c r="G10" s="11"/>
      <c r="H10" s="11"/>
      <c r="I10" s="18">
        <f t="shared" si="0"/>
        <v>7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3" t="s">
        <v>9</v>
      </c>
      <c r="C11" s="34">
        <v>22</v>
      </c>
      <c r="D11" s="27">
        <f>D12</f>
        <v>107</v>
      </c>
      <c r="E11" s="11">
        <v>20</v>
      </c>
      <c r="F11" s="30">
        <f>SUM(F16,F13)</f>
        <v>8</v>
      </c>
      <c r="G11" s="27">
        <v>21</v>
      </c>
      <c r="H11" s="27"/>
      <c r="I11" s="18">
        <f t="shared" si="0"/>
        <v>178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3" t="s">
        <v>10</v>
      </c>
      <c r="C12" s="31">
        <v>18</v>
      </c>
      <c r="D12" s="11">
        <v>107</v>
      </c>
      <c r="E12" s="11">
        <v>20</v>
      </c>
      <c r="F12" s="11">
        <v>0</v>
      </c>
      <c r="G12" s="35">
        <v>21</v>
      </c>
      <c r="H12" s="11"/>
      <c r="I12" s="18">
        <f t="shared" si="0"/>
        <v>166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3" t="s">
        <v>11</v>
      </c>
      <c r="C13" s="31">
        <v>19</v>
      </c>
      <c r="D13" s="11">
        <v>76</v>
      </c>
      <c r="E13" s="11">
        <v>13</v>
      </c>
      <c r="F13" s="11">
        <v>7</v>
      </c>
      <c r="G13" s="35">
        <v>21</v>
      </c>
      <c r="H13" s="11"/>
      <c r="I13" s="18">
        <f t="shared" si="0"/>
        <v>136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3" t="s">
        <v>12</v>
      </c>
      <c r="C14" s="29">
        <v>0</v>
      </c>
      <c r="D14" s="11">
        <v>0</v>
      </c>
      <c r="E14" s="11"/>
      <c r="F14" s="11">
        <v>0</v>
      </c>
      <c r="G14" s="35"/>
      <c r="H14" s="11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3" t="s">
        <v>13</v>
      </c>
      <c r="C15" s="29">
        <v>0</v>
      </c>
      <c r="D15" s="11">
        <v>0</v>
      </c>
      <c r="E15" s="11"/>
      <c r="F15" s="11">
        <v>0</v>
      </c>
      <c r="G15" s="35"/>
      <c r="H15" s="11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3" t="s">
        <v>14</v>
      </c>
      <c r="C16" s="29">
        <v>2</v>
      </c>
      <c r="D16" s="11">
        <v>6</v>
      </c>
      <c r="E16" s="11">
        <v>3</v>
      </c>
      <c r="F16" s="11">
        <v>1</v>
      </c>
      <c r="G16" s="35">
        <v>12</v>
      </c>
      <c r="H16" s="11"/>
      <c r="I16" s="18">
        <f t="shared" si="0"/>
        <v>24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3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18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3" t="s">
        <v>16</v>
      </c>
      <c r="C18" s="29"/>
      <c r="D18" s="11">
        <v>0</v>
      </c>
      <c r="E18" s="11"/>
      <c r="F18" s="11">
        <v>0</v>
      </c>
      <c r="G18" s="11"/>
      <c r="H18" s="11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3" t="s">
        <v>17</v>
      </c>
      <c r="C19" s="29"/>
      <c r="D19" s="11">
        <v>0</v>
      </c>
      <c r="E19" s="11"/>
      <c r="F19" s="11">
        <v>0</v>
      </c>
      <c r="G19" s="11"/>
      <c r="H19" s="11"/>
      <c r="I19" s="18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3" t="s">
        <v>18</v>
      </c>
      <c r="C20" s="29"/>
      <c r="D20" s="11">
        <v>0</v>
      </c>
      <c r="E20" s="11"/>
      <c r="F20" s="11">
        <v>0</v>
      </c>
      <c r="G20" s="11"/>
      <c r="H20" s="11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0" t="s">
        <v>19</v>
      </c>
      <c r="C21" s="32">
        <f>C22</f>
        <v>339</v>
      </c>
      <c r="D21" s="27">
        <f>D22</f>
        <v>2</v>
      </c>
      <c r="E21" s="27">
        <f>SUM(E22,E28,E34)</f>
        <v>23</v>
      </c>
      <c r="F21" s="30">
        <f>SUM(F22,F34)</f>
        <v>914</v>
      </c>
      <c r="G21" s="27">
        <v>3226</v>
      </c>
      <c r="H21" s="27">
        <f>H22+H34</f>
        <v>141</v>
      </c>
      <c r="I21" s="16">
        <f t="shared" si="0"/>
        <v>4645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3" t="s">
        <v>20</v>
      </c>
      <c r="C22" s="34">
        <f>C23+C24+C25+C26+C27</f>
        <v>339</v>
      </c>
      <c r="D22" s="27">
        <f>D24</f>
        <v>2</v>
      </c>
      <c r="E22" s="27">
        <f>SUM(E23:E27)</f>
        <v>23</v>
      </c>
      <c r="F22" s="30">
        <f>SUM(F23:F27)</f>
        <v>914</v>
      </c>
      <c r="G22" s="27">
        <v>3226</v>
      </c>
      <c r="H22" s="27">
        <f>SUM(H23:H27)</f>
        <v>141</v>
      </c>
      <c r="I22" s="18">
        <f t="shared" si="0"/>
        <v>4645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3" t="s">
        <v>21</v>
      </c>
      <c r="C23" s="29">
        <v>0</v>
      </c>
      <c r="D23" s="11">
        <v>0</v>
      </c>
      <c r="E23" s="11"/>
      <c r="F23" s="11">
        <v>0</v>
      </c>
      <c r="G23" s="11"/>
      <c r="H23" s="11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3" t="s">
        <v>22</v>
      </c>
      <c r="C24" s="33">
        <v>339</v>
      </c>
      <c r="D24" s="11">
        <v>2</v>
      </c>
      <c r="E24" s="11">
        <v>23</v>
      </c>
      <c r="F24" s="11">
        <v>914</v>
      </c>
      <c r="G24" s="11"/>
      <c r="H24" s="11">
        <v>141</v>
      </c>
      <c r="I24" s="18">
        <f t="shared" si="0"/>
        <v>1419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3" t="s">
        <v>23</v>
      </c>
      <c r="C25" s="29">
        <v>0</v>
      </c>
      <c r="D25" s="11">
        <v>0</v>
      </c>
      <c r="E25" s="11"/>
      <c r="F25" s="11">
        <v>0</v>
      </c>
      <c r="G25" s="11"/>
      <c r="H25" s="11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3" t="s">
        <v>24</v>
      </c>
      <c r="C26" s="29">
        <v>0</v>
      </c>
      <c r="D26" s="11">
        <v>0</v>
      </c>
      <c r="E26" s="11"/>
      <c r="F26" s="11">
        <v>0</v>
      </c>
      <c r="G26" s="11"/>
      <c r="H26" s="11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3" t="s">
        <v>25</v>
      </c>
      <c r="C27" s="29">
        <v>0</v>
      </c>
      <c r="D27" s="11">
        <v>0</v>
      </c>
      <c r="E27" s="11"/>
      <c r="F27" s="11">
        <v>0</v>
      </c>
      <c r="G27" s="11"/>
      <c r="H27" s="11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3" t="s">
        <v>26</v>
      </c>
      <c r="C28" s="34">
        <v>48</v>
      </c>
      <c r="D28" s="27">
        <v>0</v>
      </c>
      <c r="E28" s="11"/>
      <c r="F28" s="30">
        <f>SUM(F29:F33)</f>
        <v>582</v>
      </c>
      <c r="G28" s="27"/>
      <c r="H28" s="27">
        <v>126</v>
      </c>
      <c r="I28" s="18">
        <f t="shared" si="0"/>
        <v>756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3" t="s">
        <v>27</v>
      </c>
      <c r="C29" s="31">
        <v>34</v>
      </c>
      <c r="D29" s="11">
        <v>0</v>
      </c>
      <c r="E29" s="11"/>
      <c r="F29" s="11">
        <v>0</v>
      </c>
      <c r="G29" s="11"/>
      <c r="H29" s="1">
        <v>104</v>
      </c>
      <c r="I29" s="18">
        <f t="shared" si="0"/>
        <v>138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3" t="s">
        <v>28</v>
      </c>
      <c r="C30" s="31">
        <v>36</v>
      </c>
      <c r="D30" s="11">
        <v>0</v>
      </c>
      <c r="E30" s="11"/>
      <c r="F30" s="11">
        <v>565</v>
      </c>
      <c r="G30" s="11"/>
      <c r="H30" s="11">
        <v>107</v>
      </c>
      <c r="I30" s="18">
        <f t="shared" si="0"/>
        <v>708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3" t="s">
        <v>29</v>
      </c>
      <c r="C31" s="29">
        <v>0</v>
      </c>
      <c r="D31" s="11">
        <v>0</v>
      </c>
      <c r="E31" s="11"/>
      <c r="F31" s="11">
        <v>0</v>
      </c>
      <c r="G31" s="11"/>
      <c r="H31" s="11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3" t="s">
        <v>30</v>
      </c>
      <c r="C32" s="29">
        <v>0</v>
      </c>
      <c r="D32" s="11">
        <v>0</v>
      </c>
      <c r="E32" s="11"/>
      <c r="F32" s="11">
        <v>0</v>
      </c>
      <c r="G32" s="11"/>
      <c r="H32" s="11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3" t="s">
        <v>31</v>
      </c>
      <c r="C33" s="29">
        <v>42</v>
      </c>
      <c r="D33" s="11">
        <v>0</v>
      </c>
      <c r="E33" s="11"/>
      <c r="F33" s="11">
        <v>17</v>
      </c>
      <c r="G33" s="11"/>
      <c r="H33" s="11">
        <v>124</v>
      </c>
      <c r="I33" s="18">
        <f t="shared" si="0"/>
        <v>183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3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3" t="s">
        <v>33</v>
      </c>
      <c r="C35" s="29"/>
      <c r="D35" s="11">
        <v>0</v>
      </c>
      <c r="E35" s="11"/>
      <c r="F35" s="11">
        <v>0</v>
      </c>
      <c r="G35" s="11"/>
      <c r="H35" s="11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3" t="s">
        <v>34</v>
      </c>
      <c r="C36" s="29"/>
      <c r="D36" s="11">
        <v>0</v>
      </c>
      <c r="E36" s="11"/>
      <c r="F36" s="11">
        <v>0</v>
      </c>
      <c r="G36" s="11"/>
      <c r="H36" s="11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3" t="s">
        <v>35</v>
      </c>
      <c r="C37" s="29"/>
      <c r="D37" s="11">
        <v>0</v>
      </c>
      <c r="E37" s="11"/>
      <c r="F37" s="11">
        <v>0</v>
      </c>
      <c r="G37" s="11"/>
      <c r="H37" s="11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0" t="s">
        <v>36</v>
      </c>
      <c r="C38" s="29"/>
      <c r="D38" s="11">
        <v>0</v>
      </c>
      <c r="E38" s="11"/>
      <c r="F38" s="11">
        <v>0</v>
      </c>
      <c r="G38" s="11"/>
      <c r="H38" s="11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0" t="s">
        <v>37</v>
      </c>
      <c r="C39" s="28">
        <v>67</v>
      </c>
      <c r="D39" s="27">
        <v>47</v>
      </c>
      <c r="E39" s="11">
        <v>196</v>
      </c>
      <c r="F39" s="11">
        <v>37</v>
      </c>
      <c r="G39" s="11">
        <v>13</v>
      </c>
      <c r="H39" s="11">
        <v>44</v>
      </c>
      <c r="I39" s="16">
        <f t="shared" si="0"/>
        <v>404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0" t="s">
        <v>38</v>
      </c>
      <c r="C40" s="29"/>
      <c r="D40" s="11">
        <v>0</v>
      </c>
      <c r="E40" s="11"/>
      <c r="F40" s="11">
        <v>0</v>
      </c>
      <c r="G40" s="11"/>
      <c r="H40" s="11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0" t="s">
        <v>39</v>
      </c>
      <c r="C41" s="29"/>
      <c r="D41" s="11">
        <v>0</v>
      </c>
      <c r="E41" s="11"/>
      <c r="F41" s="11">
        <v>0</v>
      </c>
      <c r="G41" s="11"/>
      <c r="H41" s="11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0" t="s">
        <v>40</v>
      </c>
      <c r="C42" s="29"/>
      <c r="D42" s="11">
        <v>0</v>
      </c>
      <c r="E42" s="11"/>
      <c r="F42" s="11">
        <v>0</v>
      </c>
      <c r="G42" s="11"/>
      <c r="H42" s="11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0" t="s">
        <v>41</v>
      </c>
      <c r="C43" s="29"/>
      <c r="D43" s="11">
        <v>0</v>
      </c>
      <c r="E43" s="11"/>
      <c r="F43" s="11">
        <v>0</v>
      </c>
      <c r="G43" s="11"/>
      <c r="H43" s="11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9" t="s">
        <v>84</v>
      </c>
      <c r="B44" s="12" t="s">
        <v>42</v>
      </c>
      <c r="C44" s="32">
        <f>C39+C3</f>
        <v>449</v>
      </c>
      <c r="D44" s="27">
        <f>D39+D3</f>
        <v>130</v>
      </c>
      <c r="E44" s="27">
        <f>SUM(E3,E38:E43)</f>
        <v>244</v>
      </c>
      <c r="F44" s="47">
        <f>SUM(F3,F39)</f>
        <v>961</v>
      </c>
      <c r="G44" s="27">
        <v>3297</v>
      </c>
      <c r="H44" s="53">
        <f>H39+H3</f>
        <v>185</v>
      </c>
      <c r="I44" s="20">
        <f t="shared" si="0"/>
        <v>5266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4" t="s">
        <v>99</v>
      </c>
    </row>
    <row r="2" spans="1:39" s="7" customFormat="1" x14ac:dyDescent="0.25">
      <c r="A2" s="8"/>
      <c r="B2" s="9"/>
      <c r="C2" s="54" t="s">
        <v>85</v>
      </c>
      <c r="D2" s="54" t="s">
        <v>86</v>
      </c>
      <c r="E2" s="54" t="s">
        <v>87</v>
      </c>
      <c r="F2" s="54" t="s">
        <v>88</v>
      </c>
      <c r="G2" s="54" t="s">
        <v>89</v>
      </c>
      <c r="H2" s="55" t="s">
        <v>90</v>
      </c>
      <c r="I2" s="55" t="s">
        <v>91</v>
      </c>
    </row>
    <row r="3" spans="1:39" s="1" customFormat="1" x14ac:dyDescent="0.2">
      <c r="A3" s="65" t="s">
        <v>59</v>
      </c>
      <c r="B3" s="10" t="s">
        <v>1</v>
      </c>
      <c r="C3" s="60">
        <f>C4+C21</f>
        <v>358</v>
      </c>
      <c r="D3" s="27">
        <v>90</v>
      </c>
      <c r="E3" s="27">
        <f>E4+E21</f>
        <v>146</v>
      </c>
      <c r="F3" s="27">
        <f>SUM(F4,F21,F28)</f>
        <v>1517</v>
      </c>
      <c r="G3" s="27">
        <v>3170</v>
      </c>
      <c r="H3" s="24"/>
      <c r="I3" s="16">
        <f>SUM(C3:H3)</f>
        <v>5281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0" t="s">
        <v>2</v>
      </c>
      <c r="C4" s="60">
        <f>C5+C17</f>
        <v>38</v>
      </c>
      <c r="D4" s="27">
        <v>88</v>
      </c>
      <c r="E4" s="27">
        <f>SUM(E5,E17)</f>
        <v>18</v>
      </c>
      <c r="F4" s="27">
        <f>SUM(F5,F17)</f>
        <v>14</v>
      </c>
      <c r="G4" s="27">
        <v>49</v>
      </c>
      <c r="H4" s="24"/>
      <c r="I4" s="16">
        <f t="shared" ref="I4:I44" si="0">SUM(C4:H4)</f>
        <v>207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3" t="s">
        <v>3</v>
      </c>
      <c r="C5" s="60">
        <f t="shared" ref="C5" si="1">C6+C7+C8+C9+C10</f>
        <v>37</v>
      </c>
      <c r="D5" s="27">
        <v>88</v>
      </c>
      <c r="E5" s="27">
        <f>SUM(E6:E10)</f>
        <v>18</v>
      </c>
      <c r="F5" s="27">
        <f>SUM(F6:F10)</f>
        <v>14</v>
      </c>
      <c r="G5" s="27">
        <v>49</v>
      </c>
      <c r="H5" s="25"/>
      <c r="I5" s="18">
        <f t="shared" si="0"/>
        <v>206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66" t="s">
        <v>62</v>
      </c>
      <c r="B6" s="13" t="s">
        <v>4</v>
      </c>
      <c r="C6" s="11">
        <v>26</v>
      </c>
      <c r="D6" s="11">
        <v>21</v>
      </c>
      <c r="E6" s="11">
        <v>14</v>
      </c>
      <c r="F6" s="11">
        <v>8</v>
      </c>
      <c r="G6" s="11">
        <v>30</v>
      </c>
      <c r="H6" s="25"/>
      <c r="I6" s="18">
        <f t="shared" si="0"/>
        <v>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3" t="s">
        <v>5</v>
      </c>
      <c r="C7" s="11"/>
      <c r="D7" s="11">
        <v>0</v>
      </c>
      <c r="E7" s="11"/>
      <c r="F7" s="11">
        <v>0</v>
      </c>
      <c r="G7" s="11"/>
      <c r="H7" s="25"/>
      <c r="I7" s="18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66" t="s">
        <v>64</v>
      </c>
      <c r="B8" s="13" t="s">
        <v>6</v>
      </c>
      <c r="C8" s="11">
        <v>9</v>
      </c>
      <c r="D8" s="11">
        <v>21</v>
      </c>
      <c r="E8" s="11"/>
      <c r="F8" s="11">
        <v>2</v>
      </c>
      <c r="G8" s="11">
        <v>19</v>
      </c>
      <c r="H8" s="25"/>
      <c r="I8" s="18">
        <f t="shared" si="0"/>
        <v>51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3" t="s">
        <v>7</v>
      </c>
      <c r="C9" s="11"/>
      <c r="D9" s="11">
        <v>46</v>
      </c>
      <c r="E9" s="11">
        <v>4</v>
      </c>
      <c r="F9" s="11">
        <v>4</v>
      </c>
      <c r="G9" s="11"/>
      <c r="H9" s="25"/>
      <c r="I9" s="18">
        <f t="shared" si="0"/>
        <v>54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3" t="s">
        <v>8</v>
      </c>
      <c r="C10" s="11">
        <v>2</v>
      </c>
      <c r="D10" s="11">
        <v>0</v>
      </c>
      <c r="E10" s="11"/>
      <c r="F10" s="11">
        <v>0</v>
      </c>
      <c r="G10" s="11"/>
      <c r="H10" s="25"/>
      <c r="I10" s="18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3" t="s">
        <v>9</v>
      </c>
      <c r="C11" s="27">
        <v>26</v>
      </c>
      <c r="D11" s="47">
        <v>97</v>
      </c>
      <c r="E11" s="47">
        <v>10</v>
      </c>
      <c r="F11" s="47">
        <f>SUM(F16,F13)</f>
        <v>12</v>
      </c>
      <c r="G11" s="47">
        <v>28</v>
      </c>
      <c r="H11" s="25"/>
      <c r="I11" s="18">
        <f t="shared" si="0"/>
        <v>173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66" t="s">
        <v>68</v>
      </c>
      <c r="B12" s="13" t="s">
        <v>10</v>
      </c>
      <c r="C12" s="35">
        <v>12</v>
      </c>
      <c r="D12" s="11">
        <v>97</v>
      </c>
      <c r="E12" s="11">
        <v>7</v>
      </c>
      <c r="F12" s="11">
        <v>12</v>
      </c>
      <c r="G12" s="11">
        <v>28</v>
      </c>
      <c r="H12" s="25"/>
      <c r="I12" s="18">
        <f t="shared" si="0"/>
        <v>156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66" t="s">
        <v>69</v>
      </c>
      <c r="B13" s="13" t="s">
        <v>11</v>
      </c>
      <c r="C13" s="35">
        <v>16</v>
      </c>
      <c r="D13" s="11">
        <v>108</v>
      </c>
      <c r="E13" s="11">
        <v>7</v>
      </c>
      <c r="F13" s="11">
        <f>8</f>
        <v>8</v>
      </c>
      <c r="G13" s="11">
        <v>28</v>
      </c>
      <c r="H13" s="25"/>
      <c r="I13" s="18">
        <f t="shared" si="0"/>
        <v>167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3" t="s">
        <v>12</v>
      </c>
      <c r="C14" s="35"/>
      <c r="D14" s="11">
        <v>0</v>
      </c>
      <c r="E14" s="11"/>
      <c r="F14" s="11">
        <v>0</v>
      </c>
      <c r="G14" s="11"/>
      <c r="H14" s="25"/>
      <c r="I14" s="18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3" t="s">
        <v>13</v>
      </c>
      <c r="C15" s="35"/>
      <c r="D15" s="11">
        <v>0</v>
      </c>
      <c r="E15" s="11"/>
      <c r="F15" s="11">
        <v>0</v>
      </c>
      <c r="G15" s="11"/>
      <c r="H15" s="25"/>
      <c r="I15" s="18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3" t="s">
        <v>14</v>
      </c>
      <c r="C16" s="35">
        <v>10</v>
      </c>
      <c r="D16" s="11">
        <v>5</v>
      </c>
      <c r="E16" s="11">
        <v>4</v>
      </c>
      <c r="F16" s="11">
        <f>4</f>
        <v>4</v>
      </c>
      <c r="G16" s="11">
        <v>17</v>
      </c>
      <c r="H16" s="25"/>
      <c r="I16" s="18">
        <f t="shared" si="0"/>
        <v>40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3" t="s">
        <v>15</v>
      </c>
      <c r="C17" s="30">
        <v>1</v>
      </c>
      <c r="D17" s="27">
        <v>0</v>
      </c>
      <c r="E17" s="27">
        <f>SUM(E18:E20)</f>
        <v>0</v>
      </c>
      <c r="F17" s="30">
        <v>0</v>
      </c>
      <c r="G17" s="27"/>
      <c r="H17" s="25"/>
      <c r="I17" s="18">
        <f t="shared" si="0"/>
        <v>1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3" t="s">
        <v>16</v>
      </c>
      <c r="C18" s="35"/>
      <c r="D18" s="11">
        <v>0</v>
      </c>
      <c r="E18" s="11"/>
      <c r="F18" s="11">
        <v>0</v>
      </c>
      <c r="G18" s="11"/>
      <c r="H18" s="25"/>
      <c r="I18" s="18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3" t="s">
        <v>17</v>
      </c>
      <c r="C19" s="35">
        <v>1</v>
      </c>
      <c r="D19" s="11">
        <v>0</v>
      </c>
      <c r="E19" s="11"/>
      <c r="F19" s="11">
        <v>0</v>
      </c>
      <c r="G19" s="11"/>
      <c r="H19" s="25"/>
      <c r="I19" s="18">
        <f t="shared" si="0"/>
        <v>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3" t="s">
        <v>18</v>
      </c>
      <c r="C20" s="35"/>
      <c r="D20" s="11">
        <v>0</v>
      </c>
      <c r="E20" s="11"/>
      <c r="F20" s="11">
        <v>0</v>
      </c>
      <c r="G20" s="11"/>
      <c r="H20" s="25"/>
      <c r="I20" s="18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0" t="s">
        <v>19</v>
      </c>
      <c r="C21" s="27">
        <v>320</v>
      </c>
      <c r="D21" s="27">
        <v>2</v>
      </c>
      <c r="E21" s="27">
        <f>SUM(E22,E28,E34)</f>
        <v>128</v>
      </c>
      <c r="F21" s="30">
        <f>SUM(F22,F34)</f>
        <v>883</v>
      </c>
      <c r="G21" s="27">
        <v>3121</v>
      </c>
      <c r="H21" s="24"/>
      <c r="I21" s="16">
        <f t="shared" si="0"/>
        <v>4454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3" t="s">
        <v>20</v>
      </c>
      <c r="C22" s="27">
        <v>320</v>
      </c>
      <c r="D22" s="27">
        <v>2</v>
      </c>
      <c r="E22" s="27">
        <f>SUM(E23:E27)</f>
        <v>128</v>
      </c>
      <c r="F22" s="30">
        <f>SUM(F23:F27)</f>
        <v>883</v>
      </c>
      <c r="G22" s="27">
        <v>3121</v>
      </c>
      <c r="H22" s="25"/>
      <c r="I22" s="18">
        <f t="shared" si="0"/>
        <v>4454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3" t="s">
        <v>21</v>
      </c>
      <c r="C23" s="11"/>
      <c r="D23" s="11">
        <v>0</v>
      </c>
      <c r="E23" s="11"/>
      <c r="F23" s="11">
        <v>0</v>
      </c>
      <c r="G23" s="11"/>
      <c r="H23" s="25"/>
      <c r="I23" s="18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3" t="s">
        <v>22</v>
      </c>
      <c r="C24" s="11">
        <v>320</v>
      </c>
      <c r="D24" s="11">
        <v>2</v>
      </c>
      <c r="E24" s="11">
        <v>128</v>
      </c>
      <c r="F24" s="11">
        <f>883</f>
        <v>883</v>
      </c>
      <c r="G24" s="11">
        <v>3121</v>
      </c>
      <c r="H24" s="25"/>
      <c r="I24" s="18">
        <f t="shared" si="0"/>
        <v>4454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3" t="s">
        <v>23</v>
      </c>
      <c r="C25" s="11"/>
      <c r="D25" s="11">
        <v>0</v>
      </c>
      <c r="E25" s="11"/>
      <c r="F25" s="11">
        <v>0</v>
      </c>
      <c r="G25" s="11"/>
      <c r="H25" s="25"/>
      <c r="I25" s="18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3" t="s">
        <v>24</v>
      </c>
      <c r="C26" s="11"/>
      <c r="D26" s="11">
        <v>0</v>
      </c>
      <c r="E26" s="11"/>
      <c r="F26" s="11">
        <v>0</v>
      </c>
      <c r="G26" s="11"/>
      <c r="H26" s="25"/>
      <c r="I26" s="18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3" t="s">
        <v>25</v>
      </c>
      <c r="C27" s="11"/>
      <c r="D27" s="11">
        <v>0</v>
      </c>
      <c r="E27" s="11"/>
      <c r="F27" s="11">
        <v>0</v>
      </c>
      <c r="G27" s="11"/>
      <c r="H27" s="25"/>
      <c r="I27" s="18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3" t="s">
        <v>26</v>
      </c>
      <c r="C28" s="27">
        <v>109</v>
      </c>
      <c r="D28" s="47">
        <v>0</v>
      </c>
      <c r="E28" s="47">
        <v>0</v>
      </c>
      <c r="F28" s="47">
        <f>SUM(F29:F33)</f>
        <v>620</v>
      </c>
      <c r="G28" s="47"/>
      <c r="H28" s="25"/>
      <c r="I28" s="18">
        <f t="shared" si="0"/>
        <v>729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66" t="s">
        <v>69</v>
      </c>
      <c r="B29" s="13" t="s">
        <v>27</v>
      </c>
      <c r="C29" s="35">
        <v>16</v>
      </c>
      <c r="D29" s="11">
        <v>0</v>
      </c>
      <c r="E29" s="11"/>
      <c r="F29" s="11">
        <v>1</v>
      </c>
      <c r="G29" s="11"/>
      <c r="H29" s="25"/>
      <c r="I29" s="18">
        <f t="shared" si="0"/>
        <v>17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66" t="s">
        <v>70</v>
      </c>
      <c r="B30" s="13" t="s">
        <v>28</v>
      </c>
      <c r="C30" s="35">
        <v>52</v>
      </c>
      <c r="D30" s="11">
        <v>0</v>
      </c>
      <c r="E30" s="11"/>
      <c r="F30" s="11">
        <v>603</v>
      </c>
      <c r="G30" s="11"/>
      <c r="H30" s="25"/>
      <c r="I30" s="18">
        <f t="shared" si="0"/>
        <v>655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3" t="s">
        <v>29</v>
      </c>
      <c r="C31" s="35"/>
      <c r="D31" s="11">
        <v>0</v>
      </c>
      <c r="E31" s="11"/>
      <c r="F31" s="11">
        <v>0</v>
      </c>
      <c r="G31" s="11"/>
      <c r="H31" s="25"/>
      <c r="I31" s="18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3" t="s">
        <v>30</v>
      </c>
      <c r="C32" s="35"/>
      <c r="D32" s="11">
        <v>0</v>
      </c>
      <c r="E32" s="11"/>
      <c r="F32" s="11">
        <v>0</v>
      </c>
      <c r="G32" s="11"/>
      <c r="H32" s="25"/>
      <c r="I32" s="18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3" t="s">
        <v>31</v>
      </c>
      <c r="C33" s="35">
        <v>57</v>
      </c>
      <c r="D33" s="11">
        <v>0</v>
      </c>
      <c r="E33" s="11"/>
      <c r="F33" s="11">
        <v>16</v>
      </c>
      <c r="G33" s="11"/>
      <c r="H33" s="25"/>
      <c r="I33" s="18">
        <f t="shared" si="0"/>
        <v>73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3" t="s">
        <v>32</v>
      </c>
      <c r="C34" s="27">
        <v>0</v>
      </c>
      <c r="D34" s="27">
        <v>0</v>
      </c>
      <c r="E34" s="27">
        <f>SUM(E35:E37)</f>
        <v>0</v>
      </c>
      <c r="F34" s="27">
        <v>0</v>
      </c>
      <c r="G34" s="27"/>
      <c r="H34" s="25"/>
      <c r="I34" s="18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3" t="s">
        <v>33</v>
      </c>
      <c r="C35" s="11"/>
      <c r="D35" s="11">
        <v>0</v>
      </c>
      <c r="E35" s="11"/>
      <c r="F35" s="11">
        <v>0</v>
      </c>
      <c r="G35" s="11"/>
      <c r="H35" s="25"/>
      <c r="I35" s="18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3" t="s">
        <v>34</v>
      </c>
      <c r="C36" s="11"/>
      <c r="D36" s="11">
        <v>0</v>
      </c>
      <c r="E36" s="11"/>
      <c r="F36" s="11">
        <v>0</v>
      </c>
      <c r="G36" s="11"/>
      <c r="H36" s="25"/>
      <c r="I36" s="18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3" t="s">
        <v>35</v>
      </c>
      <c r="C37" s="11"/>
      <c r="D37" s="11">
        <v>0</v>
      </c>
      <c r="E37" s="11"/>
      <c r="F37" s="11">
        <v>0</v>
      </c>
      <c r="G37" s="11"/>
      <c r="H37" s="25"/>
      <c r="I37" s="18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0" t="s">
        <v>36</v>
      </c>
      <c r="C38" s="11"/>
      <c r="D38" s="11">
        <v>0</v>
      </c>
      <c r="E38" s="11"/>
      <c r="F38" s="11">
        <v>0</v>
      </c>
      <c r="G38" s="11"/>
      <c r="H38" s="24"/>
      <c r="I38" s="16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68" t="s">
        <v>79</v>
      </c>
      <c r="B39" s="10" t="s">
        <v>37</v>
      </c>
      <c r="C39" s="35">
        <v>65</v>
      </c>
      <c r="D39" s="47">
        <v>46</v>
      </c>
      <c r="E39" s="47">
        <v>219</v>
      </c>
      <c r="F39" s="47">
        <f>51</f>
        <v>51</v>
      </c>
      <c r="G39" s="47">
        <v>3</v>
      </c>
      <c r="H39" s="24"/>
      <c r="I39" s="16">
        <f t="shared" si="0"/>
        <v>384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0" t="s">
        <v>38</v>
      </c>
      <c r="C40" s="11"/>
      <c r="D40" s="11">
        <v>0</v>
      </c>
      <c r="E40" s="11"/>
      <c r="F40" s="11">
        <v>0</v>
      </c>
      <c r="G40" s="11"/>
      <c r="H40" s="24"/>
      <c r="I40" s="16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0" t="s">
        <v>39</v>
      </c>
      <c r="C41" s="11"/>
      <c r="D41" s="11">
        <v>0</v>
      </c>
      <c r="E41" s="11"/>
      <c r="F41" s="11">
        <v>0</v>
      </c>
      <c r="G41" s="11"/>
      <c r="H41" s="24"/>
      <c r="I41" s="16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0" t="s">
        <v>40</v>
      </c>
      <c r="C42" s="11"/>
      <c r="D42" s="11">
        <v>0</v>
      </c>
      <c r="E42" s="11"/>
      <c r="F42" s="11">
        <v>0</v>
      </c>
      <c r="G42" s="11"/>
      <c r="H42" s="24"/>
      <c r="I42" s="16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0" t="s">
        <v>41</v>
      </c>
      <c r="C43" s="11"/>
      <c r="D43" s="11">
        <v>0</v>
      </c>
      <c r="E43" s="11"/>
      <c r="F43" s="11">
        <v>0</v>
      </c>
      <c r="G43" s="11"/>
      <c r="H43" s="24"/>
      <c r="I43" s="16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9" t="s">
        <v>84</v>
      </c>
      <c r="B44" s="12" t="s">
        <v>42</v>
      </c>
      <c r="C44" s="53">
        <f>C39+C3</f>
        <v>423</v>
      </c>
      <c r="D44" s="27">
        <v>136</v>
      </c>
      <c r="E44" s="27">
        <f>SUM(E3,E38:E43)</f>
        <v>365</v>
      </c>
      <c r="F44" s="27">
        <f>SUM(F3,F39)</f>
        <v>1568</v>
      </c>
      <c r="G44" s="27">
        <v>3173</v>
      </c>
      <c r="H44" s="26"/>
      <c r="I44" s="20">
        <f t="shared" si="0"/>
        <v>5665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tabSelected="1" zoomScale="90" zoomScaleNormal="90" workbookViewId="0">
      <selection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100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0"/>
      <c r="O2" s="61" t="s">
        <v>91</v>
      </c>
      <c r="P2" s="62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5" t="s">
        <v>59</v>
      </c>
      <c r="B4" s="10" t="s">
        <v>1</v>
      </c>
      <c r="C4" s="27">
        <f t="shared" ref="C4:F4" si="0">C5+C22</f>
        <v>25200</v>
      </c>
      <c r="D4" s="27">
        <f t="shared" si="0"/>
        <v>28</v>
      </c>
      <c r="E4" s="27">
        <f t="shared" si="0"/>
        <v>18646</v>
      </c>
      <c r="F4" s="27">
        <f t="shared" si="0"/>
        <v>32</v>
      </c>
      <c r="G4" s="30">
        <f>G5+G22</f>
        <v>8280</v>
      </c>
      <c r="H4" s="30">
        <v>16</v>
      </c>
      <c r="I4" s="44">
        <f>SUM(I5,I22,I29)</f>
        <v>4401</v>
      </c>
      <c r="J4" s="44">
        <f t="shared" ref="J4" si="1">SUM(J5,J22,J29)</f>
        <v>86</v>
      </c>
      <c r="K4" s="48">
        <f>K5+K22</f>
        <v>10706.390000000001</v>
      </c>
      <c r="L4" s="15"/>
      <c r="M4" s="15"/>
      <c r="N4" s="15"/>
      <c r="O4" s="15">
        <f>C4+E4+G4+I4+K4+M4</f>
        <v>67233.39</v>
      </c>
      <c r="P4" s="16">
        <f>D4+F4+H4+J4+L4+N4</f>
        <v>162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0" t="s">
        <v>2</v>
      </c>
      <c r="C5" s="27">
        <f>C6+C12</f>
        <v>22194</v>
      </c>
      <c r="D5" s="27">
        <f>D6+D12+D18</f>
        <v>28</v>
      </c>
      <c r="E5" s="27">
        <f>E6+E12+E18</f>
        <v>18564</v>
      </c>
      <c r="F5" s="27">
        <f>F6+F12+F18</f>
        <v>32</v>
      </c>
      <c r="G5" s="30">
        <f>G6+G12</f>
        <v>7321</v>
      </c>
      <c r="H5" s="41"/>
      <c r="I5" s="44">
        <f>SUM(I12,I6)</f>
        <v>3356</v>
      </c>
      <c r="J5" s="44">
        <f t="shared" ref="J5" si="2">SUM(J12,J6)</f>
        <v>86</v>
      </c>
      <c r="K5" s="48">
        <f>K6+K12</f>
        <v>10178.040000000001</v>
      </c>
      <c r="L5" s="15"/>
      <c r="M5" s="15"/>
      <c r="N5" s="15"/>
      <c r="O5" s="15">
        <f t="shared" ref="O5:O45" si="3">C5+E5+G5+I5+K5+M5</f>
        <v>61613.04</v>
      </c>
      <c r="P5" s="16">
        <f t="shared" ref="P5:P45" si="4">D5+F5+H5+J5+L5+N5</f>
        <v>146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3" t="s">
        <v>3</v>
      </c>
      <c r="C6" s="27">
        <f>SUM(C7:C11)</f>
        <v>21419</v>
      </c>
      <c r="D6" s="27"/>
      <c r="E6" s="27">
        <f t="shared" ref="E6:F6" si="5">SUM(E7:E10)</f>
        <v>17687</v>
      </c>
      <c r="F6" s="27">
        <f t="shared" si="5"/>
        <v>0</v>
      </c>
      <c r="G6" s="30">
        <f>G7+G10</f>
        <v>7304</v>
      </c>
      <c r="H6" s="41"/>
      <c r="I6" s="44">
        <f>SUM(I7:I11)</f>
        <v>3245</v>
      </c>
      <c r="J6" s="44">
        <f t="shared" ref="J6" si="6">SUM(J7:J11)</f>
        <v>86</v>
      </c>
      <c r="K6" s="48">
        <f>K7</f>
        <v>9435.4500000000007</v>
      </c>
      <c r="L6" s="17"/>
      <c r="M6" s="17"/>
      <c r="N6" s="17"/>
      <c r="O6" s="15">
        <f t="shared" si="3"/>
        <v>59090.45</v>
      </c>
      <c r="P6" s="16">
        <f t="shared" si="4"/>
        <v>86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3" t="s">
        <v>4</v>
      </c>
      <c r="C7" s="35">
        <v>15090</v>
      </c>
      <c r="D7" s="11"/>
      <c r="E7" s="11">
        <v>11851</v>
      </c>
      <c r="F7" s="11">
        <v>0</v>
      </c>
      <c r="G7" s="30">
        <v>6664</v>
      </c>
      <c r="H7" s="40"/>
      <c r="I7" s="11">
        <v>2371</v>
      </c>
      <c r="J7" s="11">
        <v>0</v>
      </c>
      <c r="K7" s="49">
        <v>9435.4500000000007</v>
      </c>
      <c r="L7" s="17"/>
      <c r="M7" s="17"/>
      <c r="N7" s="17"/>
      <c r="O7" s="15">
        <f t="shared" si="3"/>
        <v>45411.45</v>
      </c>
      <c r="P7" s="16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>
        <v>0</v>
      </c>
      <c r="K8" s="49"/>
      <c r="L8" s="17"/>
      <c r="M8" s="17"/>
      <c r="N8" s="17"/>
      <c r="O8" s="15">
        <f t="shared" si="3"/>
        <v>0</v>
      </c>
      <c r="P8" s="16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3" t="s">
        <v>6</v>
      </c>
      <c r="C9" s="35">
        <v>6108</v>
      </c>
      <c r="D9" s="11"/>
      <c r="E9" s="11">
        <v>1641</v>
      </c>
      <c r="F9" s="11">
        <v>0</v>
      </c>
      <c r="G9" s="38"/>
      <c r="H9" s="40"/>
      <c r="I9" s="11">
        <v>608</v>
      </c>
      <c r="J9" s="11">
        <v>86</v>
      </c>
      <c r="K9" s="49"/>
      <c r="L9" s="17"/>
      <c r="M9" s="17"/>
      <c r="N9" s="17"/>
      <c r="O9" s="15">
        <f t="shared" si="3"/>
        <v>8357</v>
      </c>
      <c r="P9" s="16">
        <f t="shared" si="4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3" t="s">
        <v>7</v>
      </c>
      <c r="C10" s="35"/>
      <c r="D10" s="11"/>
      <c r="E10" s="11">
        <v>4195</v>
      </c>
      <c r="F10" s="11">
        <v>0</v>
      </c>
      <c r="G10" s="35">
        <v>640</v>
      </c>
      <c r="H10" s="40"/>
      <c r="I10" s="11">
        <v>266</v>
      </c>
      <c r="J10" s="11">
        <v>0</v>
      </c>
      <c r="K10" s="50"/>
      <c r="L10" s="17"/>
      <c r="M10" s="17"/>
      <c r="N10" s="17"/>
      <c r="O10" s="15">
        <f t="shared" si="3"/>
        <v>5101</v>
      </c>
      <c r="P10" s="16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3" t="s">
        <v>8</v>
      </c>
      <c r="C11" s="35">
        <v>221</v>
      </c>
      <c r="D11" s="11"/>
      <c r="E11" s="11">
        <v>0</v>
      </c>
      <c r="F11" s="11">
        <v>0</v>
      </c>
      <c r="G11" s="37"/>
      <c r="H11" s="40"/>
      <c r="I11" s="11">
        <v>0</v>
      </c>
      <c r="J11" s="11">
        <v>0</v>
      </c>
      <c r="K11" s="50"/>
      <c r="L11" s="17"/>
      <c r="M11" s="17"/>
      <c r="N11" s="17"/>
      <c r="O11" s="15">
        <f t="shared" si="3"/>
        <v>221</v>
      </c>
      <c r="P11" s="16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3" t="s">
        <v>9</v>
      </c>
      <c r="C12" s="30">
        <f>C13+C14+C15+C16+C17</f>
        <v>775</v>
      </c>
      <c r="D12" s="27"/>
      <c r="E12" s="27">
        <f t="shared" ref="E12" si="7">SUM(E13:E17)</f>
        <v>877</v>
      </c>
      <c r="F12" s="27">
        <v>0</v>
      </c>
      <c r="G12" s="30">
        <f>G14+G17</f>
        <v>17</v>
      </c>
      <c r="H12" s="41"/>
      <c r="I12" s="46">
        <f>SUM(I17,I14)</f>
        <v>111</v>
      </c>
      <c r="J12" s="27">
        <f>SUM(J13:J15)</f>
        <v>0</v>
      </c>
      <c r="K12" s="48">
        <f>SUM(K13:K17)</f>
        <v>742.59</v>
      </c>
      <c r="L12" s="17"/>
      <c r="M12" s="17"/>
      <c r="N12" s="17"/>
      <c r="O12" s="15">
        <f t="shared" si="3"/>
        <v>2522.59</v>
      </c>
      <c r="P12" s="16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/>
      <c r="J13" s="11">
        <v>0</v>
      </c>
      <c r="K13" s="50"/>
      <c r="L13" s="17"/>
      <c r="M13" s="17"/>
      <c r="N13" s="17"/>
      <c r="O13" s="15">
        <f t="shared" si="3"/>
        <v>0</v>
      </c>
      <c r="P13" s="16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3" t="s">
        <v>11</v>
      </c>
      <c r="C14" s="35">
        <v>440</v>
      </c>
      <c r="D14" s="11"/>
      <c r="E14" s="11">
        <v>877</v>
      </c>
      <c r="F14" s="11">
        <v>0</v>
      </c>
      <c r="G14" s="35">
        <v>17</v>
      </c>
      <c r="H14" s="40"/>
      <c r="I14" s="11">
        <v>89</v>
      </c>
      <c r="J14" s="11">
        <v>0</v>
      </c>
      <c r="K14" s="50">
        <v>434.96000000000004</v>
      </c>
      <c r="L14" s="17"/>
      <c r="M14" s="17"/>
      <c r="N14" s="17"/>
      <c r="O14" s="15">
        <f t="shared" si="3"/>
        <v>1857.96</v>
      </c>
      <c r="P14" s="16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>
        <v>0</v>
      </c>
      <c r="K15" s="50"/>
      <c r="L15" s="17"/>
      <c r="M15" s="17"/>
      <c r="N15" s="17"/>
      <c r="O15" s="15">
        <f t="shared" si="3"/>
        <v>0</v>
      </c>
      <c r="P15" s="16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>
        <v>0</v>
      </c>
      <c r="K16" s="50"/>
      <c r="L16" s="17"/>
      <c r="M16" s="17"/>
      <c r="N16" s="17"/>
      <c r="O16" s="15">
        <f t="shared" si="3"/>
        <v>0</v>
      </c>
      <c r="P16" s="16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3" t="s">
        <v>14</v>
      </c>
      <c r="C17" s="11">
        <v>335</v>
      </c>
      <c r="D17" s="11"/>
      <c r="E17" s="11">
        <v>0</v>
      </c>
      <c r="F17" s="11">
        <v>0</v>
      </c>
      <c r="G17" s="38"/>
      <c r="H17" s="40"/>
      <c r="I17" s="11">
        <v>22</v>
      </c>
      <c r="J17" s="11">
        <v>0</v>
      </c>
      <c r="K17" s="50">
        <v>307.63</v>
      </c>
      <c r="L17" s="17"/>
      <c r="M17" s="17"/>
      <c r="N17" s="17"/>
      <c r="O17" s="15">
        <f t="shared" si="3"/>
        <v>664.63</v>
      </c>
      <c r="P17" s="16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3" t="s">
        <v>15</v>
      </c>
      <c r="C18" s="30"/>
      <c r="D18" s="27">
        <f>D20</f>
        <v>28</v>
      </c>
      <c r="E18" s="27">
        <f t="shared" ref="E18:F18" si="8">SUM(E19:E21)</f>
        <v>0</v>
      </c>
      <c r="F18" s="27">
        <f t="shared" si="8"/>
        <v>32</v>
      </c>
      <c r="G18" s="39"/>
      <c r="H18" s="41"/>
      <c r="I18" s="27">
        <v>0</v>
      </c>
      <c r="J18" s="27">
        <f>SUM(J19:J21)</f>
        <v>0</v>
      </c>
      <c r="K18" s="48"/>
      <c r="L18" s="17"/>
      <c r="M18" s="17"/>
      <c r="N18" s="17"/>
      <c r="O18" s="15">
        <f t="shared" si="3"/>
        <v>0</v>
      </c>
      <c r="P18" s="16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>
        <f>0</f>
        <v>0</v>
      </c>
      <c r="K19" s="50"/>
      <c r="L19" s="17"/>
      <c r="M19" s="17"/>
      <c r="N19" s="17"/>
      <c r="O19" s="15">
        <f t="shared" si="3"/>
        <v>0</v>
      </c>
      <c r="P19" s="16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3" t="s">
        <v>17</v>
      </c>
      <c r="C20" s="35"/>
      <c r="D20" s="11">
        <v>28</v>
      </c>
      <c r="E20" s="11">
        <v>0</v>
      </c>
      <c r="F20" s="11">
        <v>32</v>
      </c>
      <c r="G20" s="37"/>
      <c r="H20" s="40"/>
      <c r="I20" s="11">
        <v>0</v>
      </c>
      <c r="J20" s="11">
        <f>0</f>
        <v>0</v>
      </c>
      <c r="K20" s="50"/>
      <c r="L20" s="17"/>
      <c r="M20" s="17"/>
      <c r="N20" s="17"/>
      <c r="O20" s="15">
        <f t="shared" si="3"/>
        <v>0</v>
      </c>
      <c r="P20" s="16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>
        <f>0</f>
        <v>0</v>
      </c>
      <c r="K21" s="50"/>
      <c r="L21" s="17"/>
      <c r="M21" s="17"/>
      <c r="N21" s="17"/>
      <c r="O21" s="15">
        <f t="shared" si="3"/>
        <v>0</v>
      </c>
      <c r="P21" s="16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0" t="s">
        <v>19</v>
      </c>
      <c r="C22" s="32">
        <f>C23+C29</f>
        <v>3006</v>
      </c>
      <c r="D22" s="30"/>
      <c r="E22" s="27">
        <f t="shared" ref="E22:F22" si="9">E23+E29</f>
        <v>82</v>
      </c>
      <c r="F22" s="27">
        <f t="shared" si="9"/>
        <v>0</v>
      </c>
      <c r="G22" s="30">
        <f>G23</f>
        <v>959</v>
      </c>
      <c r="H22" s="41"/>
      <c r="I22" s="30">
        <f>SUM(I23,I35)</f>
        <v>886</v>
      </c>
      <c r="J22" s="30">
        <f t="shared" ref="J22" si="10">J23+J35</f>
        <v>0</v>
      </c>
      <c r="K22" s="48">
        <f>K23+K29</f>
        <v>528.35</v>
      </c>
      <c r="L22" s="15"/>
      <c r="M22" s="15"/>
      <c r="N22" s="15"/>
      <c r="O22" s="15">
        <f t="shared" si="3"/>
        <v>5461.35</v>
      </c>
      <c r="P22" s="16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3" t="s">
        <v>20</v>
      </c>
      <c r="C23" s="30">
        <f>SUM(C24:C28)</f>
        <v>2854</v>
      </c>
      <c r="D23" s="27"/>
      <c r="E23" s="27">
        <f t="shared" ref="E23:F23" si="11">E25</f>
        <v>82</v>
      </c>
      <c r="F23" s="27">
        <f t="shared" si="11"/>
        <v>0</v>
      </c>
      <c r="G23" s="30">
        <f>G25</f>
        <v>959</v>
      </c>
      <c r="H23" s="41"/>
      <c r="I23" s="30">
        <f t="shared" ref="I23:J23" si="12">SUM(I24:I28)</f>
        <v>886</v>
      </c>
      <c r="J23" s="27">
        <f t="shared" si="12"/>
        <v>0</v>
      </c>
      <c r="K23" s="48">
        <f>K25</f>
        <v>528.35</v>
      </c>
      <c r="L23" s="17"/>
      <c r="M23" s="17"/>
      <c r="N23" s="17"/>
      <c r="O23" s="15">
        <f t="shared" si="3"/>
        <v>5309.35</v>
      </c>
      <c r="P23" s="16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>
        <v>0</v>
      </c>
      <c r="K24" s="50"/>
      <c r="L24" s="17"/>
      <c r="M24" s="17"/>
      <c r="N24" s="17"/>
      <c r="O24" s="15">
        <f t="shared" si="3"/>
        <v>0</v>
      </c>
      <c r="P24" s="16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3" t="s">
        <v>22</v>
      </c>
      <c r="C25" s="35">
        <v>2854</v>
      </c>
      <c r="D25" s="11"/>
      <c r="E25" s="11">
        <v>82</v>
      </c>
      <c r="F25" s="11">
        <v>0</v>
      </c>
      <c r="G25" s="35">
        <v>959</v>
      </c>
      <c r="H25" s="40"/>
      <c r="I25" s="11">
        <v>886</v>
      </c>
      <c r="J25" s="11">
        <v>0</v>
      </c>
      <c r="K25" s="50">
        <v>528.35</v>
      </c>
      <c r="L25" s="17"/>
      <c r="M25" s="17"/>
      <c r="N25" s="17"/>
      <c r="O25" s="15">
        <f t="shared" si="3"/>
        <v>5309.35</v>
      </c>
      <c r="P25" s="16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0"/>
      <c r="I26" s="11">
        <v>0</v>
      </c>
      <c r="J26" s="11">
        <v>0</v>
      </c>
      <c r="K26" s="50"/>
      <c r="L26" s="17"/>
      <c r="M26" s="17"/>
      <c r="N26" s="17"/>
      <c r="O26" s="15">
        <f t="shared" si="3"/>
        <v>0</v>
      </c>
      <c r="P26" s="16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>
        <v>0</v>
      </c>
      <c r="K27" s="50"/>
      <c r="L27" s="17"/>
      <c r="M27" s="17"/>
      <c r="N27" s="17"/>
      <c r="O27" s="15">
        <f t="shared" si="3"/>
        <v>0</v>
      </c>
      <c r="P27" s="16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>
        <v>0</v>
      </c>
      <c r="K28" s="50"/>
      <c r="L28" s="17"/>
      <c r="M28" s="17"/>
      <c r="N28" s="17"/>
      <c r="O28" s="15">
        <f t="shared" si="3"/>
        <v>0</v>
      </c>
      <c r="P28" s="16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3" t="s">
        <v>26</v>
      </c>
      <c r="C29" s="30">
        <f>SUM(C30:C34)</f>
        <v>152</v>
      </c>
      <c r="D29" s="27"/>
      <c r="E29" s="27">
        <f t="shared" ref="E29" si="13">E30+E31</f>
        <v>0</v>
      </c>
      <c r="F29" s="27">
        <v>0</v>
      </c>
      <c r="G29" s="39"/>
      <c r="H29" s="41"/>
      <c r="I29" s="30">
        <f>SUM(I30:I34)</f>
        <v>159</v>
      </c>
      <c r="J29" s="27">
        <f>SUM(J30:J32)</f>
        <v>0</v>
      </c>
      <c r="K29" s="48">
        <v>0</v>
      </c>
      <c r="L29" s="17"/>
      <c r="M29" s="17"/>
      <c r="N29" s="17"/>
      <c r="O29" s="15">
        <f t="shared" si="3"/>
        <v>311</v>
      </c>
      <c r="P29" s="16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>
        <v>0</v>
      </c>
      <c r="J30" s="11">
        <v>0</v>
      </c>
      <c r="K30" s="50"/>
      <c r="L30" s="17"/>
      <c r="M30" s="17"/>
      <c r="N30" s="17"/>
      <c r="O30" s="15">
        <f t="shared" si="3"/>
        <v>0</v>
      </c>
      <c r="P30" s="16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3" t="s">
        <v>28</v>
      </c>
      <c r="C31" s="35">
        <v>152</v>
      </c>
      <c r="D31" s="11"/>
      <c r="E31" s="11">
        <v>0</v>
      </c>
      <c r="F31" s="11">
        <v>0</v>
      </c>
      <c r="G31" s="37"/>
      <c r="H31" s="40"/>
      <c r="I31" s="11">
        <v>159</v>
      </c>
      <c r="J31" s="11">
        <v>0</v>
      </c>
      <c r="K31" s="50"/>
      <c r="L31" s="17"/>
      <c r="M31" s="17"/>
      <c r="N31" s="17"/>
      <c r="O31" s="15">
        <f t="shared" si="3"/>
        <v>311</v>
      </c>
      <c r="P31" s="16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>
        <v>0</v>
      </c>
      <c r="K32" s="50"/>
      <c r="L32" s="17"/>
      <c r="M32" s="17"/>
      <c r="N32" s="17"/>
      <c r="O32" s="15">
        <f t="shared" si="3"/>
        <v>0</v>
      </c>
      <c r="P32" s="16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>
        <v>0</v>
      </c>
      <c r="K33" s="50"/>
      <c r="L33" s="17"/>
      <c r="M33" s="17"/>
      <c r="N33" s="17"/>
      <c r="O33" s="15">
        <f t="shared" si="3"/>
        <v>0</v>
      </c>
      <c r="P33" s="16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3" t="s">
        <v>31</v>
      </c>
      <c r="C34" s="35"/>
      <c r="D34" s="11"/>
      <c r="E34" s="11">
        <v>0</v>
      </c>
      <c r="F34" s="11">
        <v>0</v>
      </c>
      <c r="G34" s="37"/>
      <c r="H34" s="40"/>
      <c r="I34" s="11">
        <v>0</v>
      </c>
      <c r="J34" s="11">
        <v>0</v>
      </c>
      <c r="K34" s="50"/>
      <c r="L34" s="17"/>
      <c r="M34" s="17"/>
      <c r="N34" s="17"/>
      <c r="O34" s="15">
        <f t="shared" si="3"/>
        <v>0</v>
      </c>
      <c r="P34" s="16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>
        <f>SUM(J36:J38)</f>
        <v>0</v>
      </c>
      <c r="K35" s="48"/>
      <c r="L35" s="17"/>
      <c r="M35" s="17"/>
      <c r="N35" s="17"/>
      <c r="O35" s="15">
        <f t="shared" si="3"/>
        <v>0</v>
      </c>
      <c r="P35" s="16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3" t="s">
        <v>33</v>
      </c>
      <c r="C36" s="35"/>
      <c r="D36" s="11"/>
      <c r="E36" s="11">
        <v>0</v>
      </c>
      <c r="F36" s="11">
        <v>0</v>
      </c>
      <c r="G36" s="37"/>
      <c r="H36" s="11">
        <v>16</v>
      </c>
      <c r="I36" s="11">
        <v>0</v>
      </c>
      <c r="J36" s="11">
        <v>0</v>
      </c>
      <c r="K36" s="50"/>
      <c r="L36" s="17"/>
      <c r="M36" s="17"/>
      <c r="N36" s="17"/>
      <c r="O36" s="15">
        <f t="shared" si="3"/>
        <v>0</v>
      </c>
      <c r="P36" s="16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>
        <v>0</v>
      </c>
      <c r="K37" s="50"/>
      <c r="L37" s="17"/>
      <c r="M37" s="17"/>
      <c r="N37" s="17"/>
      <c r="O37" s="15">
        <f t="shared" si="3"/>
        <v>0</v>
      </c>
      <c r="P37" s="16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>
        <v>0</v>
      </c>
      <c r="K38" s="50"/>
      <c r="L38" s="17"/>
      <c r="M38" s="17"/>
      <c r="N38" s="17"/>
      <c r="O38" s="15">
        <f t="shared" si="3"/>
        <v>0</v>
      </c>
      <c r="P38" s="16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>
        <v>0</v>
      </c>
      <c r="K39" s="50"/>
      <c r="L39" s="15"/>
      <c r="M39" s="15"/>
      <c r="N39" s="15"/>
      <c r="O39" s="15">
        <f t="shared" si="3"/>
        <v>0</v>
      </c>
      <c r="P39" s="16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0" t="s">
        <v>37</v>
      </c>
      <c r="C40" s="35">
        <v>4107</v>
      </c>
      <c r="D40" s="11"/>
      <c r="E40" s="27">
        <v>39</v>
      </c>
      <c r="F40" s="27">
        <v>0</v>
      </c>
      <c r="G40" s="35">
        <v>4179</v>
      </c>
      <c r="H40" s="11"/>
      <c r="I40" s="11">
        <v>1813</v>
      </c>
      <c r="J40" s="11">
        <v>0</v>
      </c>
      <c r="K40" s="50">
        <v>536.65</v>
      </c>
      <c r="L40" s="15"/>
      <c r="M40" s="15"/>
      <c r="N40" s="15"/>
      <c r="O40" s="15">
        <f t="shared" si="3"/>
        <v>10674.65</v>
      </c>
      <c r="P40" s="16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>
        <v>0</v>
      </c>
      <c r="K41" s="50"/>
      <c r="L41" s="15"/>
      <c r="M41" s="15"/>
      <c r="N41" s="15"/>
      <c r="O41" s="15">
        <f t="shared" si="3"/>
        <v>0</v>
      </c>
      <c r="P41" s="16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>
        <v>0</v>
      </c>
      <c r="K42" s="50"/>
      <c r="L42" s="15"/>
      <c r="M42" s="15"/>
      <c r="N42" s="15"/>
      <c r="O42" s="15">
        <f t="shared" si="3"/>
        <v>0</v>
      </c>
      <c r="P42" s="16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v>0</v>
      </c>
      <c r="K43" s="50"/>
      <c r="L43" s="15"/>
      <c r="M43" s="15"/>
      <c r="N43" s="15"/>
      <c r="O43" s="15">
        <f t="shared" si="3"/>
        <v>0</v>
      </c>
      <c r="P43" s="16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v>0</v>
      </c>
      <c r="K44" s="50"/>
      <c r="L44" s="15"/>
      <c r="M44" s="15"/>
      <c r="N44" s="15"/>
      <c r="O44" s="15">
        <f t="shared" si="3"/>
        <v>0</v>
      </c>
      <c r="P44" s="16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9" t="s">
        <v>84</v>
      </c>
      <c r="B45" s="12" t="s">
        <v>42</v>
      </c>
      <c r="C45" s="27">
        <f>C6+C12+C23+C29+C40</f>
        <v>29307</v>
      </c>
      <c r="D45" s="27">
        <f>D20</f>
        <v>28</v>
      </c>
      <c r="E45" s="27">
        <f t="shared" ref="E45:F45" si="14">E40+E4</f>
        <v>18685</v>
      </c>
      <c r="F45" s="27">
        <f t="shared" si="14"/>
        <v>32</v>
      </c>
      <c r="G45" s="30">
        <f>G40+G4</f>
        <v>12459</v>
      </c>
      <c r="H45" s="30">
        <v>16</v>
      </c>
      <c r="I45" s="30">
        <f>SUM(I4,I40)</f>
        <v>6214</v>
      </c>
      <c r="J45" s="27">
        <f t="shared" ref="J45" si="15">J4+SUM(J39:J44)</f>
        <v>86</v>
      </c>
      <c r="K45" s="52">
        <f>K4+K40</f>
        <v>11243.04</v>
      </c>
      <c r="L45" s="19"/>
      <c r="M45" s="19"/>
      <c r="N45" s="19"/>
      <c r="O45" s="19">
        <f t="shared" si="3"/>
        <v>77908.040000000008</v>
      </c>
      <c r="P45" s="20">
        <f t="shared" si="4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2" sqref="C2:P3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101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0"/>
      <c r="O2" s="61" t="s">
        <v>91</v>
      </c>
      <c r="P2" s="62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5" t="s">
        <v>59</v>
      </c>
      <c r="B4" s="10" t="s">
        <v>1</v>
      </c>
      <c r="C4" s="56">
        <f>C5+C22</f>
        <v>25240</v>
      </c>
      <c r="D4" s="27">
        <v>0</v>
      </c>
      <c r="E4" s="27">
        <v>16404</v>
      </c>
      <c r="F4" s="15">
        <v>0</v>
      </c>
      <c r="G4" s="27">
        <f t="shared" ref="G4:H4" si="0">G5+G22</f>
        <v>8218</v>
      </c>
      <c r="H4" s="27">
        <f t="shared" si="0"/>
        <v>3</v>
      </c>
      <c r="I4" s="44">
        <f>SUM(I5,I22,I29)</f>
        <v>4642</v>
      </c>
      <c r="J4" s="27">
        <v>0</v>
      </c>
      <c r="K4" s="48">
        <v>2266.8199999999997</v>
      </c>
      <c r="L4" s="15"/>
      <c r="M4" s="15"/>
      <c r="N4" s="15"/>
      <c r="O4" s="15">
        <f>C4+E4+G4+I4+K4+M4</f>
        <v>56770.82</v>
      </c>
      <c r="P4" s="16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0" t="s">
        <v>2</v>
      </c>
      <c r="C5" s="56">
        <f>C6+C18+C12</f>
        <v>23290</v>
      </c>
      <c r="D5" s="27">
        <v>0</v>
      </c>
      <c r="E5" s="27">
        <v>16404</v>
      </c>
      <c r="F5" s="15">
        <v>0</v>
      </c>
      <c r="G5" s="27">
        <f t="shared" ref="G5:H5" si="1">SUM(G6,G18,G12)</f>
        <v>7460</v>
      </c>
      <c r="H5" s="27">
        <f t="shared" si="1"/>
        <v>0</v>
      </c>
      <c r="I5" s="44">
        <f>SUM(I12,I6)</f>
        <v>2632</v>
      </c>
      <c r="J5" s="27">
        <v>0</v>
      </c>
      <c r="K5" s="48">
        <v>508.45</v>
      </c>
      <c r="L5" s="15"/>
      <c r="M5" s="15"/>
      <c r="N5" s="15"/>
      <c r="O5" s="15">
        <f t="shared" ref="O5:O45" si="2">C5+E5+G5+I5+K5+M5</f>
        <v>50294.45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3" t="s">
        <v>3</v>
      </c>
      <c r="C6" s="27">
        <f>C7+C9+C11</f>
        <v>22658</v>
      </c>
      <c r="D6" s="27">
        <v>0</v>
      </c>
      <c r="E6" s="27">
        <v>15826</v>
      </c>
      <c r="F6" s="17">
        <v>0</v>
      </c>
      <c r="G6" s="27">
        <f t="shared" ref="G6:H6" si="4">SUM(G7:G11)</f>
        <v>7273</v>
      </c>
      <c r="H6" s="27">
        <f t="shared" si="4"/>
        <v>0</v>
      </c>
      <c r="I6" s="44">
        <f>SUM(I7:I11)</f>
        <v>2601</v>
      </c>
      <c r="J6" s="27">
        <v>0</v>
      </c>
      <c r="K6" s="48">
        <v>408.83</v>
      </c>
      <c r="L6" s="17"/>
      <c r="M6" s="17"/>
      <c r="N6" s="17"/>
      <c r="O6" s="15">
        <f t="shared" si="2"/>
        <v>48766.83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3" t="s">
        <v>4</v>
      </c>
      <c r="C7" s="35">
        <v>15406</v>
      </c>
      <c r="D7" s="11"/>
      <c r="E7" s="11">
        <v>13761</v>
      </c>
      <c r="F7" s="17">
        <v>0</v>
      </c>
      <c r="G7" s="11">
        <v>7273</v>
      </c>
      <c r="H7" s="11"/>
      <c r="I7" s="11">
        <f>1527</f>
        <v>1527</v>
      </c>
      <c r="J7" s="11">
        <v>0</v>
      </c>
      <c r="K7" s="50">
        <v>408.83</v>
      </c>
      <c r="L7" s="17"/>
      <c r="M7" s="17"/>
      <c r="N7" s="17"/>
      <c r="O7" s="15">
        <f t="shared" si="2"/>
        <v>38375.83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3" t="s">
        <v>5</v>
      </c>
      <c r="C8" s="35"/>
      <c r="D8" s="11"/>
      <c r="E8" s="11">
        <v>0</v>
      </c>
      <c r="F8" s="17">
        <v>0</v>
      </c>
      <c r="G8" s="40"/>
      <c r="H8" s="11"/>
      <c r="I8" s="11">
        <v>0</v>
      </c>
      <c r="J8" s="11">
        <f>0</f>
        <v>0</v>
      </c>
      <c r="K8" s="50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3" t="s">
        <v>6</v>
      </c>
      <c r="C9" s="35">
        <v>7132</v>
      </c>
      <c r="D9" s="11"/>
      <c r="E9" s="11">
        <v>556</v>
      </c>
      <c r="F9" s="17">
        <v>0</v>
      </c>
      <c r="G9" s="11"/>
      <c r="H9" s="11"/>
      <c r="I9" s="11">
        <f>647</f>
        <v>647</v>
      </c>
      <c r="J9" s="11">
        <v>0</v>
      </c>
      <c r="K9" s="50"/>
      <c r="L9" s="17"/>
      <c r="M9" s="17"/>
      <c r="N9" s="17"/>
      <c r="O9" s="15">
        <f t="shared" si="2"/>
        <v>8335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3" t="s">
        <v>7</v>
      </c>
      <c r="C10" s="35"/>
      <c r="D10" s="11"/>
      <c r="E10" s="11">
        <v>1509</v>
      </c>
      <c r="F10" s="17">
        <v>0</v>
      </c>
      <c r="G10" s="40"/>
      <c r="H10" s="11"/>
      <c r="I10" s="11">
        <v>427</v>
      </c>
      <c r="J10" s="11">
        <f>0</f>
        <v>0</v>
      </c>
      <c r="K10" s="50"/>
      <c r="L10" s="17"/>
      <c r="M10" s="17"/>
      <c r="N10" s="17"/>
      <c r="O10" s="15">
        <f t="shared" si="2"/>
        <v>1936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3" t="s">
        <v>8</v>
      </c>
      <c r="C11" s="35">
        <v>120</v>
      </c>
      <c r="D11" s="11"/>
      <c r="E11" s="11">
        <v>0</v>
      </c>
      <c r="F11" s="17">
        <v>0</v>
      </c>
      <c r="G11" s="40"/>
      <c r="H11" s="11"/>
      <c r="I11" s="11">
        <v>0</v>
      </c>
      <c r="J11" s="11">
        <f>0</f>
        <v>0</v>
      </c>
      <c r="K11" s="50"/>
      <c r="L11" s="17"/>
      <c r="M11" s="17"/>
      <c r="N11" s="17"/>
      <c r="O11" s="15">
        <f t="shared" si="2"/>
        <v>120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3" t="s">
        <v>9</v>
      </c>
      <c r="C12" s="30">
        <f>SUM(C13:C17)</f>
        <v>632</v>
      </c>
      <c r="D12" s="27"/>
      <c r="E12" s="27">
        <v>578</v>
      </c>
      <c r="F12" s="17">
        <v>0</v>
      </c>
      <c r="G12" s="36">
        <f t="shared" ref="G12:H12" si="5">SUM(G13:G17)</f>
        <v>187</v>
      </c>
      <c r="H12" s="36">
        <f t="shared" si="5"/>
        <v>0</v>
      </c>
      <c r="I12" s="46">
        <f>SUM(I17,I14)</f>
        <v>31</v>
      </c>
      <c r="J12" s="27">
        <f>SUM(J13:J15)</f>
        <v>0</v>
      </c>
      <c r="K12" s="48">
        <v>99.62</v>
      </c>
      <c r="L12" s="17"/>
      <c r="M12" s="17"/>
      <c r="N12" s="17"/>
      <c r="O12" s="15">
        <f t="shared" si="2"/>
        <v>1527.62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3" t="s">
        <v>10</v>
      </c>
      <c r="C13" s="35"/>
      <c r="D13" s="35"/>
      <c r="E13" s="11">
        <v>0</v>
      </c>
      <c r="F13" s="17">
        <v>0</v>
      </c>
      <c r="G13" s="40"/>
      <c r="H13" s="11"/>
      <c r="I13" s="11">
        <v>0</v>
      </c>
      <c r="J13" s="11">
        <f>0</f>
        <v>0</v>
      </c>
      <c r="K13" s="50"/>
      <c r="L13" s="17"/>
      <c r="M13" s="17"/>
      <c r="N13" s="17"/>
      <c r="O13" s="15">
        <f t="shared" si="2"/>
        <v>0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3" t="s">
        <v>11</v>
      </c>
      <c r="C14" s="35">
        <v>71</v>
      </c>
      <c r="D14" s="35"/>
      <c r="E14" s="11">
        <v>578</v>
      </c>
      <c r="F14" s="17">
        <v>0</v>
      </c>
      <c r="G14" s="11">
        <v>0</v>
      </c>
      <c r="H14" s="11"/>
      <c r="I14" s="11">
        <f>31</f>
        <v>31</v>
      </c>
      <c r="J14" s="11">
        <f>0</f>
        <v>0</v>
      </c>
      <c r="K14" s="50">
        <v>99.62</v>
      </c>
      <c r="L14" s="17"/>
      <c r="M14" s="17"/>
      <c r="N14" s="17"/>
      <c r="O14" s="15">
        <f t="shared" si="2"/>
        <v>779.62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3" t="s">
        <v>12</v>
      </c>
      <c r="C15" s="35"/>
      <c r="D15" s="35"/>
      <c r="E15" s="11">
        <v>0</v>
      </c>
      <c r="F15" s="17">
        <v>0</v>
      </c>
      <c r="G15" s="40"/>
      <c r="H15" s="11"/>
      <c r="I15" s="11">
        <v>0</v>
      </c>
      <c r="J15" s="11">
        <f>0</f>
        <v>0</v>
      </c>
      <c r="K15" s="50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3" t="s">
        <v>13</v>
      </c>
      <c r="C16" s="35"/>
      <c r="D16" s="35"/>
      <c r="E16" s="11">
        <v>0</v>
      </c>
      <c r="F16" s="17">
        <v>0</v>
      </c>
      <c r="G16" s="40"/>
      <c r="H16" s="11"/>
      <c r="I16" s="11">
        <v>0</v>
      </c>
      <c r="J16" s="11">
        <f>0</f>
        <v>0</v>
      </c>
      <c r="K16" s="50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3" t="s">
        <v>14</v>
      </c>
      <c r="C17" s="35">
        <v>561</v>
      </c>
      <c r="D17" s="35"/>
      <c r="E17" s="11">
        <v>0</v>
      </c>
      <c r="F17" s="17">
        <v>0</v>
      </c>
      <c r="G17" s="11">
        <v>187</v>
      </c>
      <c r="H17" s="11"/>
      <c r="I17" s="11"/>
      <c r="J17" s="11">
        <f>0</f>
        <v>0</v>
      </c>
      <c r="K17" s="50">
        <v>0</v>
      </c>
      <c r="L17" s="17"/>
      <c r="M17" s="17"/>
      <c r="N17" s="17"/>
      <c r="O17" s="15">
        <f t="shared" si="2"/>
        <v>748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3" t="s">
        <v>15</v>
      </c>
      <c r="C18" s="30"/>
      <c r="D18" s="27"/>
      <c r="E18" s="27">
        <v>0</v>
      </c>
      <c r="F18" s="17">
        <v>0</v>
      </c>
      <c r="G18" s="27">
        <f t="shared" ref="G18:H18" si="6">SUM(G19:G21)</f>
        <v>0</v>
      </c>
      <c r="H18" s="27">
        <f t="shared" si="6"/>
        <v>0</v>
      </c>
      <c r="I18" s="27">
        <v>0</v>
      </c>
      <c r="J18" s="27">
        <f>SUM(J19:J21)</f>
        <v>0</v>
      </c>
      <c r="K18" s="48"/>
      <c r="L18" s="17"/>
      <c r="M18" s="17"/>
      <c r="N18" s="17"/>
      <c r="O18" s="15">
        <f t="shared" si="2"/>
        <v>0</v>
      </c>
      <c r="P18" s="16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3" t="s">
        <v>16</v>
      </c>
      <c r="C19" s="35"/>
      <c r="D19" s="35"/>
      <c r="E19" s="11">
        <v>0</v>
      </c>
      <c r="F19" s="17">
        <v>0</v>
      </c>
      <c r="G19" s="40"/>
      <c r="H19" s="11"/>
      <c r="I19" s="11">
        <v>0</v>
      </c>
      <c r="J19" s="11">
        <f>0</f>
        <v>0</v>
      </c>
      <c r="K19" s="50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3" t="s">
        <v>17</v>
      </c>
      <c r="C20" s="35"/>
      <c r="D20" s="35">
        <v>27</v>
      </c>
      <c r="E20" s="11">
        <v>0</v>
      </c>
      <c r="F20" s="17">
        <v>0</v>
      </c>
      <c r="G20" s="40"/>
      <c r="H20" s="11"/>
      <c r="I20" s="11">
        <v>0</v>
      </c>
      <c r="J20" s="11">
        <f>0</f>
        <v>0</v>
      </c>
      <c r="K20" s="50"/>
      <c r="L20" s="17"/>
      <c r="M20" s="17"/>
      <c r="N20" s="17"/>
      <c r="O20" s="15">
        <f t="shared" si="2"/>
        <v>0</v>
      </c>
      <c r="P20" s="16">
        <f t="shared" si="3"/>
        <v>27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3" t="s">
        <v>18</v>
      </c>
      <c r="C21" s="35"/>
      <c r="D21" s="35"/>
      <c r="E21" s="11">
        <v>0</v>
      </c>
      <c r="F21" s="17">
        <v>0</v>
      </c>
      <c r="G21" s="40"/>
      <c r="H21" s="11"/>
      <c r="I21" s="11">
        <v>0</v>
      </c>
      <c r="J21" s="11">
        <f>0</f>
        <v>0</v>
      </c>
      <c r="K21" s="50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0" t="s">
        <v>19</v>
      </c>
      <c r="C22" s="30">
        <f>C23</f>
        <v>1950</v>
      </c>
      <c r="D22" s="27"/>
      <c r="E22" s="27">
        <v>0</v>
      </c>
      <c r="F22" s="15">
        <v>0</v>
      </c>
      <c r="G22" s="27">
        <f t="shared" ref="G22:H22" si="7">SUM(G23,G29,G35)</f>
        <v>758</v>
      </c>
      <c r="H22" s="27">
        <f t="shared" si="7"/>
        <v>3</v>
      </c>
      <c r="I22" s="30">
        <f>SUM(I23,I35)</f>
        <v>1836</v>
      </c>
      <c r="J22" s="30">
        <f t="shared" ref="J22" si="8">J23+J35</f>
        <v>0</v>
      </c>
      <c r="K22" s="48">
        <v>1758.37</v>
      </c>
      <c r="L22" s="15"/>
      <c r="M22" s="15"/>
      <c r="N22" s="15"/>
      <c r="O22" s="15">
        <f t="shared" si="2"/>
        <v>6302.37</v>
      </c>
      <c r="P22" s="16">
        <f t="shared" si="3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3" t="s">
        <v>20</v>
      </c>
      <c r="C23" s="30">
        <f>SUM(C24:C28)</f>
        <v>1950</v>
      </c>
      <c r="D23" s="27"/>
      <c r="E23" s="27">
        <v>0</v>
      </c>
      <c r="F23" s="17">
        <v>0</v>
      </c>
      <c r="G23" s="27">
        <f t="shared" ref="G23:J23" si="9">SUM(G24:G28)</f>
        <v>758</v>
      </c>
      <c r="H23" s="27">
        <f t="shared" si="9"/>
        <v>0</v>
      </c>
      <c r="I23" s="30">
        <f t="shared" si="9"/>
        <v>1836</v>
      </c>
      <c r="J23" s="27">
        <f t="shared" si="9"/>
        <v>0</v>
      </c>
      <c r="K23" s="48">
        <v>1758.37</v>
      </c>
      <c r="L23" s="17"/>
      <c r="M23" s="17"/>
      <c r="N23" s="17"/>
      <c r="O23" s="15">
        <f t="shared" si="2"/>
        <v>6302.37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3" t="s">
        <v>21</v>
      </c>
      <c r="C24" s="35"/>
      <c r="D24" s="11"/>
      <c r="E24" s="11">
        <v>0</v>
      </c>
      <c r="F24" s="17">
        <v>0</v>
      </c>
      <c r="G24" s="40"/>
      <c r="H24" s="11"/>
      <c r="I24" s="11">
        <v>0</v>
      </c>
      <c r="J24" s="11">
        <f>0</f>
        <v>0</v>
      </c>
      <c r="K24" s="50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3" t="s">
        <v>22</v>
      </c>
      <c r="C25" s="35">
        <v>1950</v>
      </c>
      <c r="D25" s="11"/>
      <c r="E25" s="11">
        <v>0</v>
      </c>
      <c r="F25" s="17">
        <v>0</v>
      </c>
      <c r="G25" s="11">
        <v>758</v>
      </c>
      <c r="H25" s="11"/>
      <c r="I25" s="11">
        <v>1836</v>
      </c>
      <c r="J25" s="11">
        <f>0</f>
        <v>0</v>
      </c>
      <c r="K25" s="50">
        <v>1758.37</v>
      </c>
      <c r="L25" s="17"/>
      <c r="M25" s="17"/>
      <c r="N25" s="17"/>
      <c r="O25" s="15">
        <f t="shared" si="2"/>
        <v>6302.37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3" t="s">
        <v>23</v>
      </c>
      <c r="C26" s="35"/>
      <c r="D26" s="11"/>
      <c r="E26" s="11">
        <v>0</v>
      </c>
      <c r="F26" s="17">
        <v>0</v>
      </c>
      <c r="G26" s="40"/>
      <c r="H26" s="11"/>
      <c r="I26" s="11">
        <v>0</v>
      </c>
      <c r="J26" s="11">
        <f>0</f>
        <v>0</v>
      </c>
      <c r="K26" s="50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3" t="s">
        <v>24</v>
      </c>
      <c r="C27" s="35"/>
      <c r="D27" s="11"/>
      <c r="E27" s="11">
        <v>0</v>
      </c>
      <c r="F27" s="17">
        <v>0</v>
      </c>
      <c r="G27" s="40"/>
      <c r="H27" s="11"/>
      <c r="I27" s="11">
        <v>0</v>
      </c>
      <c r="J27" s="11">
        <f>0</f>
        <v>0</v>
      </c>
      <c r="K27" s="50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3" t="s">
        <v>25</v>
      </c>
      <c r="C28" s="35"/>
      <c r="D28" s="11"/>
      <c r="E28" s="11">
        <v>0</v>
      </c>
      <c r="F28" s="17">
        <v>0</v>
      </c>
      <c r="G28" s="40"/>
      <c r="H28" s="11"/>
      <c r="I28" s="11">
        <v>0</v>
      </c>
      <c r="J28" s="11">
        <f>0</f>
        <v>0</v>
      </c>
      <c r="K28" s="50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3" t="s">
        <v>26</v>
      </c>
      <c r="C29" s="30">
        <f>SUM(C30:C34)</f>
        <v>93</v>
      </c>
      <c r="D29" s="27"/>
      <c r="E29" s="27">
        <v>0</v>
      </c>
      <c r="F29" s="17">
        <v>0</v>
      </c>
      <c r="G29" s="27">
        <f t="shared" ref="G29:H29" si="10">SUM(G30:G34)</f>
        <v>0</v>
      </c>
      <c r="H29" s="27">
        <f t="shared" si="10"/>
        <v>0</v>
      </c>
      <c r="I29" s="30">
        <f>SUM(I30:I34)</f>
        <v>174</v>
      </c>
      <c r="J29" s="27">
        <f>SUM(J30:J32)</f>
        <v>0</v>
      </c>
      <c r="K29" s="48">
        <v>0</v>
      </c>
      <c r="L29" s="17"/>
      <c r="M29" s="17"/>
      <c r="N29" s="17"/>
      <c r="O29" s="15">
        <f t="shared" si="2"/>
        <v>267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3" t="s">
        <v>27</v>
      </c>
      <c r="C30" s="35"/>
      <c r="D30" s="35"/>
      <c r="E30" s="11">
        <v>0</v>
      </c>
      <c r="F30" s="17">
        <v>0</v>
      </c>
      <c r="G30" s="40"/>
      <c r="H30" s="11"/>
      <c r="I30" s="11"/>
      <c r="J30" s="11">
        <f>0</f>
        <v>0</v>
      </c>
      <c r="K30" s="50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3" t="s">
        <v>28</v>
      </c>
      <c r="C31" s="35">
        <v>91</v>
      </c>
      <c r="D31" s="35"/>
      <c r="E31" s="11">
        <v>0</v>
      </c>
      <c r="F31" s="17">
        <v>0</v>
      </c>
      <c r="G31" s="40"/>
      <c r="H31" s="11"/>
      <c r="I31" s="11">
        <f>108+5+40</f>
        <v>153</v>
      </c>
      <c r="J31" s="11">
        <f>0</f>
        <v>0</v>
      </c>
      <c r="K31" s="50">
        <v>0</v>
      </c>
      <c r="L31" s="17"/>
      <c r="M31" s="17"/>
      <c r="N31" s="17"/>
      <c r="O31" s="15">
        <f t="shared" si="2"/>
        <v>244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3" t="s">
        <v>29</v>
      </c>
      <c r="C32" s="35"/>
      <c r="D32" s="35"/>
      <c r="E32" s="11">
        <v>0</v>
      </c>
      <c r="F32" s="17">
        <v>0</v>
      </c>
      <c r="G32" s="40"/>
      <c r="H32" s="11"/>
      <c r="I32" s="11">
        <v>0</v>
      </c>
      <c r="J32" s="11">
        <f>0</f>
        <v>0</v>
      </c>
      <c r="K32" s="50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3" t="s">
        <v>30</v>
      </c>
      <c r="C33" s="35"/>
      <c r="D33" s="35"/>
      <c r="E33" s="11">
        <v>0</v>
      </c>
      <c r="F33" s="17">
        <v>0</v>
      </c>
      <c r="G33" s="40"/>
      <c r="H33" s="11"/>
      <c r="I33" s="11">
        <v>21</v>
      </c>
      <c r="J33" s="11">
        <f>0</f>
        <v>0</v>
      </c>
      <c r="K33" s="50"/>
      <c r="L33" s="17"/>
      <c r="M33" s="17"/>
      <c r="N33" s="17"/>
      <c r="O33" s="15">
        <f t="shared" si="2"/>
        <v>21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3" t="s">
        <v>31</v>
      </c>
      <c r="C34" s="35">
        <v>2</v>
      </c>
      <c r="D34" s="35"/>
      <c r="E34" s="11">
        <v>0</v>
      </c>
      <c r="F34" s="17">
        <v>0</v>
      </c>
      <c r="G34" s="40"/>
      <c r="H34" s="11"/>
      <c r="I34" s="11">
        <v>0</v>
      </c>
      <c r="J34" s="11">
        <f>0</f>
        <v>0</v>
      </c>
      <c r="K34" s="50">
        <v>0</v>
      </c>
      <c r="L34" s="17"/>
      <c r="M34" s="17"/>
      <c r="N34" s="17"/>
      <c r="O34" s="15">
        <f t="shared" si="2"/>
        <v>2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3" t="s">
        <v>32</v>
      </c>
      <c r="C35" s="30"/>
      <c r="D35" s="27"/>
      <c r="E35" s="27">
        <v>0</v>
      </c>
      <c r="F35" s="17">
        <v>0</v>
      </c>
      <c r="G35" s="27">
        <f t="shared" ref="G35:H35" si="11">SUM(G36:G38)</f>
        <v>0</v>
      </c>
      <c r="H35" s="27">
        <f t="shared" si="11"/>
        <v>3</v>
      </c>
      <c r="I35" s="27">
        <v>0</v>
      </c>
      <c r="J35" s="27">
        <f>SUM(J36:J38)</f>
        <v>0</v>
      </c>
      <c r="K35" s="48"/>
      <c r="L35" s="17"/>
      <c r="M35" s="17"/>
      <c r="N35" s="17"/>
      <c r="O35" s="15">
        <f t="shared" si="2"/>
        <v>0</v>
      </c>
      <c r="P35" s="16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3" t="s">
        <v>33</v>
      </c>
      <c r="C36" s="11"/>
      <c r="D36" s="11"/>
      <c r="E36" s="11">
        <v>0</v>
      </c>
      <c r="F36" s="17">
        <v>0</v>
      </c>
      <c r="G36" s="40"/>
      <c r="H36" s="11">
        <v>3</v>
      </c>
      <c r="I36" s="11">
        <v>0</v>
      </c>
      <c r="J36" s="11">
        <f>0</f>
        <v>0</v>
      </c>
      <c r="K36" s="50"/>
      <c r="L36" s="17"/>
      <c r="M36" s="17"/>
      <c r="N36" s="17"/>
      <c r="O36" s="15">
        <f t="shared" si="2"/>
        <v>0</v>
      </c>
      <c r="P36" s="16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3" t="s">
        <v>34</v>
      </c>
      <c r="C37" s="11"/>
      <c r="D37" s="11"/>
      <c r="E37" s="11">
        <v>0</v>
      </c>
      <c r="F37" s="17">
        <v>0</v>
      </c>
      <c r="G37" s="40"/>
      <c r="H37" s="11"/>
      <c r="I37" s="11">
        <v>0</v>
      </c>
      <c r="J37" s="11">
        <f>0</f>
        <v>0</v>
      </c>
      <c r="K37" s="50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3" t="s">
        <v>35</v>
      </c>
      <c r="C38" s="11"/>
      <c r="D38" s="11"/>
      <c r="E38" s="11">
        <v>0</v>
      </c>
      <c r="F38" s="17">
        <v>0</v>
      </c>
      <c r="G38" s="40"/>
      <c r="H38" s="11"/>
      <c r="I38" s="11">
        <v>0</v>
      </c>
      <c r="J38" s="11">
        <f>0</f>
        <v>0</v>
      </c>
      <c r="K38" s="50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0" t="s">
        <v>36</v>
      </c>
      <c r="C39" s="11"/>
      <c r="D39" s="11"/>
      <c r="E39" s="11">
        <v>0</v>
      </c>
      <c r="F39" s="15">
        <v>0</v>
      </c>
      <c r="G39" s="40"/>
      <c r="H39" s="11"/>
      <c r="I39" s="11">
        <v>0</v>
      </c>
      <c r="J39" s="11">
        <f>0</f>
        <v>0</v>
      </c>
      <c r="K39" s="50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0" t="s">
        <v>37</v>
      </c>
      <c r="C40" s="35">
        <v>1122</v>
      </c>
      <c r="D40" s="35"/>
      <c r="E40" s="27">
        <v>73</v>
      </c>
      <c r="F40" s="15">
        <v>0</v>
      </c>
      <c r="G40" s="11">
        <v>3604</v>
      </c>
      <c r="H40" s="11"/>
      <c r="I40" s="11">
        <v>452</v>
      </c>
      <c r="J40" s="11">
        <f>0</f>
        <v>0</v>
      </c>
      <c r="K40" s="50">
        <v>307.48</v>
      </c>
      <c r="L40" s="15"/>
      <c r="M40" s="15"/>
      <c r="N40" s="15"/>
      <c r="O40" s="15">
        <f t="shared" si="2"/>
        <v>5558.48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0" t="s">
        <v>38</v>
      </c>
      <c r="C41" s="11"/>
      <c r="D41" s="11"/>
      <c r="E41" s="11">
        <v>0</v>
      </c>
      <c r="F41" s="15">
        <v>0</v>
      </c>
      <c r="G41" s="40"/>
      <c r="H41" s="11"/>
      <c r="I41" s="11">
        <v>0</v>
      </c>
      <c r="J41" s="11">
        <f>0</f>
        <v>0</v>
      </c>
      <c r="K41" s="50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0" t="s">
        <v>39</v>
      </c>
      <c r="C42" s="11"/>
      <c r="D42" s="11"/>
      <c r="E42" s="11">
        <v>0</v>
      </c>
      <c r="F42" s="15">
        <v>0</v>
      </c>
      <c r="G42" s="40"/>
      <c r="H42" s="11"/>
      <c r="I42" s="11">
        <v>0</v>
      </c>
      <c r="J42" s="11">
        <f>0</f>
        <v>0</v>
      </c>
      <c r="K42" s="50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0" t="s">
        <v>40</v>
      </c>
      <c r="C43" s="11"/>
      <c r="D43" s="11"/>
      <c r="E43" s="11">
        <v>0</v>
      </c>
      <c r="F43" s="15">
        <v>0</v>
      </c>
      <c r="G43" s="40"/>
      <c r="H43" s="11"/>
      <c r="I43" s="11">
        <v>0</v>
      </c>
      <c r="J43" s="11">
        <f>0</f>
        <v>0</v>
      </c>
      <c r="K43" s="50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0" t="s">
        <v>41</v>
      </c>
      <c r="C44" s="11"/>
      <c r="D44" s="11"/>
      <c r="E44" s="11">
        <v>0</v>
      </c>
      <c r="F44" s="15">
        <v>0</v>
      </c>
      <c r="G44" s="40"/>
      <c r="H44" s="11"/>
      <c r="I44" s="11">
        <v>0</v>
      </c>
      <c r="J44" s="11">
        <f>0</f>
        <v>0</v>
      </c>
      <c r="K44" s="50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9" t="s">
        <v>84</v>
      </c>
      <c r="B45" s="12" t="s">
        <v>42</v>
      </c>
      <c r="C45" s="53">
        <f>C6+C12+C23+C29+C35+C40</f>
        <v>26455</v>
      </c>
      <c r="D45" s="53">
        <f>D20</f>
        <v>27</v>
      </c>
      <c r="E45" s="27">
        <v>16477</v>
      </c>
      <c r="F45" s="19">
        <v>0</v>
      </c>
      <c r="G45" s="27">
        <f t="shared" ref="G45:H45" si="12">SUM(G4,G39:G44)</f>
        <v>11822</v>
      </c>
      <c r="H45" s="27">
        <f t="shared" si="12"/>
        <v>3</v>
      </c>
      <c r="I45" s="27">
        <f>SUM(I4,I40)</f>
        <v>5094</v>
      </c>
      <c r="J45" s="27">
        <f t="shared" ref="J45" si="13">J4+SUM(J39:J44)</f>
        <v>0</v>
      </c>
      <c r="K45" s="52">
        <v>2574.2999999999997</v>
      </c>
      <c r="L45" s="19"/>
      <c r="M45" s="19"/>
      <c r="N45" s="19"/>
      <c r="O45" s="19">
        <f t="shared" si="2"/>
        <v>62422.3</v>
      </c>
      <c r="P45" s="20">
        <f t="shared" si="3"/>
        <v>30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102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0"/>
      <c r="O2" s="61" t="s">
        <v>91</v>
      </c>
      <c r="P2" s="62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5" t="s">
        <v>59</v>
      </c>
      <c r="B4" s="10" t="s">
        <v>1</v>
      </c>
      <c r="C4" s="27">
        <f t="shared" ref="C4" si="0">C5+C22</f>
        <v>195</v>
      </c>
      <c r="D4" s="27">
        <f>D5+D22</f>
        <v>4</v>
      </c>
      <c r="E4" s="27">
        <f t="shared" ref="E4:F4" si="1">E5+E22</f>
        <v>61</v>
      </c>
      <c r="F4" s="27">
        <f t="shared" si="1"/>
        <v>3</v>
      </c>
      <c r="G4" s="30">
        <f>G5+G22</f>
        <v>42</v>
      </c>
      <c r="H4" s="30">
        <v>3</v>
      </c>
      <c r="I4" s="44">
        <f>I5+I22+I29</f>
        <v>33</v>
      </c>
      <c r="J4" s="44">
        <f t="shared" ref="J4" si="2">SUM(J5,J22,J29)</f>
        <v>1</v>
      </c>
      <c r="K4" s="27">
        <f>K5+K22</f>
        <v>52</v>
      </c>
      <c r="L4" s="15"/>
      <c r="M4" s="15"/>
      <c r="N4" s="15"/>
      <c r="O4" s="15">
        <f>C4+E4+G4+I4+K4+M4</f>
        <v>383</v>
      </c>
      <c r="P4" s="16">
        <f>D4+F4+H4+J4+L4+N4</f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0" t="s">
        <v>2</v>
      </c>
      <c r="C5" s="27">
        <f>C6+C12+C18</f>
        <v>170</v>
      </c>
      <c r="D5" s="27">
        <f>D6+D12+D18</f>
        <v>4</v>
      </c>
      <c r="E5" s="27">
        <f t="shared" ref="E5" si="3">E6+E12</f>
        <v>60</v>
      </c>
      <c r="F5" s="27">
        <f>F6+F12+F18</f>
        <v>3</v>
      </c>
      <c r="G5" s="30">
        <f>G6+G12</f>
        <v>37</v>
      </c>
      <c r="H5" s="42"/>
      <c r="I5" s="44">
        <f>SUM(I12,I6)</f>
        <v>26</v>
      </c>
      <c r="J5" s="44">
        <f t="shared" ref="J5" si="4">SUM(J12,J6)</f>
        <v>1</v>
      </c>
      <c r="K5" s="27">
        <f>K6+K12</f>
        <v>48</v>
      </c>
      <c r="L5" s="15"/>
      <c r="M5" s="15"/>
      <c r="N5" s="15"/>
      <c r="O5" s="15">
        <f t="shared" ref="O5:O45" si="5">C5+E5+G5+I5+K5+M5</f>
        <v>341</v>
      </c>
      <c r="P5" s="16">
        <f t="shared" ref="P5:P45" si="6">D5+F5+H5+J5+L5+N5</f>
        <v>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3" t="s">
        <v>3</v>
      </c>
      <c r="C6" s="27">
        <f>SUM(C7:C11)</f>
        <v>141</v>
      </c>
      <c r="D6" s="27"/>
      <c r="E6" s="27">
        <f t="shared" ref="E6:F6" si="7">SUM(E7:E10)</f>
        <v>52</v>
      </c>
      <c r="F6" s="27">
        <f t="shared" si="7"/>
        <v>0</v>
      </c>
      <c r="G6" s="30">
        <f>G7+G10</f>
        <v>36</v>
      </c>
      <c r="H6" s="42"/>
      <c r="I6" s="44">
        <f>SUM(I7:I11)</f>
        <v>22</v>
      </c>
      <c r="J6" s="44">
        <f t="shared" ref="J6" si="8">SUM(J7:J11)</f>
        <v>1</v>
      </c>
      <c r="K6" s="27">
        <f>K7</f>
        <v>42</v>
      </c>
      <c r="L6" s="17"/>
      <c r="M6" s="17"/>
      <c r="N6" s="17"/>
      <c r="O6" s="15">
        <f t="shared" si="5"/>
        <v>293</v>
      </c>
      <c r="P6" s="16">
        <f t="shared" si="6"/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3" t="s">
        <v>4</v>
      </c>
      <c r="C7" s="35">
        <v>101</v>
      </c>
      <c r="D7" s="11"/>
      <c r="E7" s="11">
        <v>30</v>
      </c>
      <c r="F7" s="11">
        <v>0</v>
      </c>
      <c r="G7" s="30">
        <v>35</v>
      </c>
      <c r="H7" s="40"/>
      <c r="I7" s="11">
        <v>15</v>
      </c>
      <c r="J7" s="11">
        <v>0</v>
      </c>
      <c r="K7" s="35">
        <v>42</v>
      </c>
      <c r="L7" s="17"/>
      <c r="M7" s="17"/>
      <c r="N7" s="17"/>
      <c r="O7" s="15">
        <f t="shared" si="5"/>
        <v>223</v>
      </c>
      <c r="P7" s="16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3" t="s">
        <v>5</v>
      </c>
      <c r="C8" s="35"/>
      <c r="D8" s="11"/>
      <c r="E8" s="11">
        <v>0</v>
      </c>
      <c r="F8" s="11">
        <v>0</v>
      </c>
      <c r="G8" s="37"/>
      <c r="H8" s="40"/>
      <c r="I8" s="11">
        <v>0</v>
      </c>
      <c r="J8" s="11">
        <v>0</v>
      </c>
      <c r="K8" s="35"/>
      <c r="L8" s="17"/>
      <c r="M8" s="17"/>
      <c r="N8" s="17"/>
      <c r="O8" s="15">
        <f t="shared" si="5"/>
        <v>0</v>
      </c>
      <c r="P8" s="16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3" t="s">
        <v>6</v>
      </c>
      <c r="C9" s="35">
        <v>38</v>
      </c>
      <c r="D9" s="11"/>
      <c r="E9" s="11">
        <v>8</v>
      </c>
      <c r="F9" s="11">
        <v>0</v>
      </c>
      <c r="G9" s="38"/>
      <c r="H9" s="40"/>
      <c r="I9" s="11">
        <v>3</v>
      </c>
      <c r="J9" s="11">
        <v>1</v>
      </c>
      <c r="K9" s="35"/>
      <c r="L9" s="17"/>
      <c r="M9" s="17"/>
      <c r="N9" s="17"/>
      <c r="O9" s="15">
        <f t="shared" si="5"/>
        <v>49</v>
      </c>
      <c r="P9" s="16">
        <f t="shared" si="6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3" t="s">
        <v>7</v>
      </c>
      <c r="C10" s="35"/>
      <c r="D10" s="11"/>
      <c r="E10" s="11">
        <v>14</v>
      </c>
      <c r="F10" s="11">
        <v>0</v>
      </c>
      <c r="G10" s="35">
        <v>1</v>
      </c>
      <c r="H10" s="40"/>
      <c r="I10" s="11">
        <v>4</v>
      </c>
      <c r="J10" s="11">
        <v>0</v>
      </c>
      <c r="K10" s="11"/>
      <c r="L10" s="17"/>
      <c r="M10" s="17"/>
      <c r="N10" s="17"/>
      <c r="O10" s="15">
        <f t="shared" si="5"/>
        <v>19</v>
      </c>
      <c r="P10" s="16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3" t="s">
        <v>8</v>
      </c>
      <c r="C11" s="35">
        <v>2</v>
      </c>
      <c r="D11" s="11"/>
      <c r="E11" s="11">
        <v>0</v>
      </c>
      <c r="F11" s="11">
        <v>0</v>
      </c>
      <c r="G11" s="37"/>
      <c r="H11" s="40"/>
      <c r="I11" s="11">
        <v>0</v>
      </c>
      <c r="J11" s="11">
        <v>0</v>
      </c>
      <c r="K11" s="11"/>
      <c r="L11" s="17"/>
      <c r="M11" s="17"/>
      <c r="N11" s="17"/>
      <c r="O11" s="15">
        <f t="shared" si="5"/>
        <v>2</v>
      </c>
      <c r="P11" s="16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3" t="s">
        <v>9</v>
      </c>
      <c r="C12" s="30">
        <f>SUM(C13:C17)</f>
        <v>29</v>
      </c>
      <c r="D12" s="27"/>
      <c r="E12" s="27">
        <f t="shared" ref="E12" si="9">SUM(E13:E17)</f>
        <v>8</v>
      </c>
      <c r="F12" s="27">
        <v>0</v>
      </c>
      <c r="G12" s="30">
        <f>G14+G17</f>
        <v>1</v>
      </c>
      <c r="H12" s="42"/>
      <c r="I12" s="46">
        <f>SUM(I17,I14)</f>
        <v>4</v>
      </c>
      <c r="J12" s="27">
        <f>SUM(J13:J17)</f>
        <v>0</v>
      </c>
      <c r="K12" s="27">
        <f>SUM(K13:K17)</f>
        <v>6</v>
      </c>
      <c r="L12" s="17"/>
      <c r="M12" s="17"/>
      <c r="N12" s="17"/>
      <c r="O12" s="15">
        <f t="shared" si="5"/>
        <v>48</v>
      </c>
      <c r="P12" s="16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3" t="s">
        <v>10</v>
      </c>
      <c r="C13" s="35"/>
      <c r="D13" s="11"/>
      <c r="E13" s="11">
        <v>0</v>
      </c>
      <c r="F13" s="11">
        <v>0</v>
      </c>
      <c r="G13" s="37"/>
      <c r="H13" s="40"/>
      <c r="I13" s="11"/>
      <c r="J13" s="11">
        <v>0</v>
      </c>
      <c r="K13" s="11"/>
      <c r="L13" s="17"/>
      <c r="M13" s="17"/>
      <c r="N13" s="17"/>
      <c r="O13" s="15">
        <f t="shared" si="5"/>
        <v>0</v>
      </c>
      <c r="P13" s="16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3" t="s">
        <v>11</v>
      </c>
      <c r="C14" s="35">
        <v>24</v>
      </c>
      <c r="D14" s="11"/>
      <c r="E14" s="11">
        <v>8</v>
      </c>
      <c r="F14" s="11">
        <v>0</v>
      </c>
      <c r="G14" s="35">
        <v>1</v>
      </c>
      <c r="H14" s="40"/>
      <c r="I14" s="11">
        <v>3</v>
      </c>
      <c r="J14" s="11">
        <v>0</v>
      </c>
      <c r="K14" s="11">
        <v>5</v>
      </c>
      <c r="L14" s="17"/>
      <c r="M14" s="17"/>
      <c r="N14" s="17"/>
      <c r="O14" s="15">
        <f t="shared" si="5"/>
        <v>41</v>
      </c>
      <c r="P14" s="16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3" t="s">
        <v>12</v>
      </c>
      <c r="C15" s="35"/>
      <c r="D15" s="11"/>
      <c r="E15" s="11">
        <v>0</v>
      </c>
      <c r="F15" s="11">
        <v>0</v>
      </c>
      <c r="G15" s="37"/>
      <c r="H15" s="40"/>
      <c r="I15" s="11">
        <v>0</v>
      </c>
      <c r="J15" s="11">
        <v>0</v>
      </c>
      <c r="K15" s="11"/>
      <c r="L15" s="17"/>
      <c r="M15" s="17"/>
      <c r="N15" s="17"/>
      <c r="O15" s="15">
        <f t="shared" si="5"/>
        <v>0</v>
      </c>
      <c r="P15" s="16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3" t="s">
        <v>13</v>
      </c>
      <c r="C16" s="35"/>
      <c r="D16" s="11"/>
      <c r="E16" s="11">
        <v>0</v>
      </c>
      <c r="F16" s="11">
        <v>0</v>
      </c>
      <c r="G16" s="37"/>
      <c r="H16" s="40"/>
      <c r="I16" s="11">
        <v>0</v>
      </c>
      <c r="J16" s="11">
        <v>0</v>
      </c>
      <c r="K16" s="11"/>
      <c r="L16" s="17"/>
      <c r="M16" s="17"/>
      <c r="N16" s="17"/>
      <c r="O16" s="15">
        <f t="shared" si="5"/>
        <v>0</v>
      </c>
      <c r="P16" s="16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3" t="s">
        <v>14</v>
      </c>
      <c r="C17" s="11">
        <v>5</v>
      </c>
      <c r="D17" s="11"/>
      <c r="E17" s="11">
        <v>0</v>
      </c>
      <c r="F17" s="11">
        <v>0</v>
      </c>
      <c r="G17" s="38"/>
      <c r="H17" s="40"/>
      <c r="I17" s="11">
        <v>1</v>
      </c>
      <c r="J17" s="11">
        <v>0</v>
      </c>
      <c r="K17" s="11">
        <v>1</v>
      </c>
      <c r="L17" s="17"/>
      <c r="M17" s="17"/>
      <c r="N17" s="17"/>
      <c r="O17" s="15">
        <f t="shared" si="5"/>
        <v>7</v>
      </c>
      <c r="P17" s="16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3" t="s">
        <v>15</v>
      </c>
      <c r="C18" s="30"/>
      <c r="D18" s="27">
        <f>D20</f>
        <v>4</v>
      </c>
      <c r="E18" s="27">
        <f t="shared" ref="E18:F18" si="10">SUM(E19:E21)</f>
        <v>0</v>
      </c>
      <c r="F18" s="27">
        <f t="shared" si="10"/>
        <v>3</v>
      </c>
      <c r="G18" s="39"/>
      <c r="H18" s="41"/>
      <c r="I18" s="30">
        <v>0</v>
      </c>
      <c r="J18" s="27">
        <f>SUM(J19:J21)</f>
        <v>0</v>
      </c>
      <c r="K18" s="27"/>
      <c r="L18" s="17"/>
      <c r="M18" s="17"/>
      <c r="N18" s="17"/>
      <c r="O18" s="15">
        <f t="shared" si="5"/>
        <v>0</v>
      </c>
      <c r="P18" s="16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3" t="s">
        <v>16</v>
      </c>
      <c r="C19" s="35"/>
      <c r="D19" s="11"/>
      <c r="E19" s="11">
        <v>0</v>
      </c>
      <c r="F19" s="11">
        <v>0</v>
      </c>
      <c r="G19" s="37"/>
      <c r="H19" s="40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5"/>
        <v>0</v>
      </c>
      <c r="P19" s="16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3" t="s">
        <v>17</v>
      </c>
      <c r="C20" s="35"/>
      <c r="D20" s="11">
        <v>4</v>
      </c>
      <c r="E20" s="11">
        <v>0</v>
      </c>
      <c r="F20" s="11">
        <v>3</v>
      </c>
      <c r="G20" s="37"/>
      <c r="H20" s="40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5"/>
        <v>0</v>
      </c>
      <c r="P20" s="16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3" t="s">
        <v>18</v>
      </c>
      <c r="C21" s="35"/>
      <c r="D21" s="11"/>
      <c r="E21" s="11">
        <v>0</v>
      </c>
      <c r="F21" s="11">
        <v>0</v>
      </c>
      <c r="G21" s="37"/>
      <c r="H21" s="40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5"/>
        <v>0</v>
      </c>
      <c r="P21" s="16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0" t="s">
        <v>19</v>
      </c>
      <c r="C22" s="30">
        <f>C23+C29+C35</f>
        <v>25</v>
      </c>
      <c r="D22" s="30"/>
      <c r="E22" s="27">
        <f t="shared" ref="E22:F22" si="11">E23+E29</f>
        <v>1</v>
      </c>
      <c r="F22" s="27">
        <f t="shared" si="11"/>
        <v>0</v>
      </c>
      <c r="G22" s="30">
        <f>G23</f>
        <v>5</v>
      </c>
      <c r="H22" s="41"/>
      <c r="I22" s="30">
        <f>SUM(I23,I35)</f>
        <v>3</v>
      </c>
      <c r="J22" s="30">
        <f t="shared" ref="J22" si="12">J23+J35</f>
        <v>0</v>
      </c>
      <c r="K22" s="27">
        <f>K23+K29</f>
        <v>4</v>
      </c>
      <c r="L22" s="15"/>
      <c r="M22" s="15"/>
      <c r="N22" s="15"/>
      <c r="O22" s="15">
        <f t="shared" si="5"/>
        <v>38</v>
      </c>
      <c r="P22" s="16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3" t="s">
        <v>20</v>
      </c>
      <c r="C23" s="30">
        <f>SUM(C25:C28)</f>
        <v>16</v>
      </c>
      <c r="D23" s="27"/>
      <c r="E23" s="27">
        <f t="shared" ref="E23:F23" si="13">E25</f>
        <v>1</v>
      </c>
      <c r="F23" s="27">
        <f t="shared" si="13"/>
        <v>0</v>
      </c>
      <c r="G23" s="30">
        <f>G25</f>
        <v>5</v>
      </c>
      <c r="H23" s="41"/>
      <c r="I23" s="30">
        <f t="shared" ref="I23:J23" si="14">SUM(I24:I28)</f>
        <v>3</v>
      </c>
      <c r="J23" s="27">
        <f t="shared" si="14"/>
        <v>0</v>
      </c>
      <c r="K23" s="27">
        <f>K25</f>
        <v>4</v>
      </c>
      <c r="L23" s="17"/>
      <c r="M23" s="17"/>
      <c r="N23" s="17"/>
      <c r="O23" s="15">
        <f t="shared" si="5"/>
        <v>29</v>
      </c>
      <c r="P23" s="16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3" t="s">
        <v>21</v>
      </c>
      <c r="C24" s="35"/>
      <c r="D24" s="11"/>
      <c r="E24" s="11">
        <v>0</v>
      </c>
      <c r="F24" s="11">
        <v>0</v>
      </c>
      <c r="G24" s="37"/>
      <c r="H24" s="40"/>
      <c r="I24" s="11">
        <v>0</v>
      </c>
      <c r="J24" s="11">
        <v>0</v>
      </c>
      <c r="K24" s="11"/>
      <c r="L24" s="17"/>
      <c r="M24" s="17"/>
      <c r="N24" s="17"/>
      <c r="O24" s="15">
        <f t="shared" si="5"/>
        <v>0</v>
      </c>
      <c r="P24" s="16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3" t="s">
        <v>22</v>
      </c>
      <c r="C25" s="35">
        <v>16</v>
      </c>
      <c r="D25" s="11"/>
      <c r="E25" s="11">
        <v>1</v>
      </c>
      <c r="F25" s="11">
        <v>0</v>
      </c>
      <c r="G25" s="35">
        <v>5</v>
      </c>
      <c r="H25" s="43"/>
      <c r="I25" s="11">
        <v>3</v>
      </c>
      <c r="J25" s="11">
        <v>0</v>
      </c>
      <c r="K25" s="11">
        <v>4</v>
      </c>
      <c r="L25" s="17"/>
      <c r="M25" s="17"/>
      <c r="N25" s="17"/>
      <c r="O25" s="15">
        <f t="shared" si="5"/>
        <v>29</v>
      </c>
      <c r="P25" s="16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3" t="s">
        <v>23</v>
      </c>
      <c r="C26" s="35"/>
      <c r="D26" s="11"/>
      <c r="E26" s="11">
        <v>0</v>
      </c>
      <c r="F26" s="11">
        <v>0</v>
      </c>
      <c r="G26" s="37"/>
      <c r="H26" s="43"/>
      <c r="I26" s="11">
        <v>0</v>
      </c>
      <c r="J26" s="11">
        <v>0</v>
      </c>
      <c r="K26" s="11"/>
      <c r="L26" s="17"/>
      <c r="M26" s="17"/>
      <c r="N26" s="17"/>
      <c r="O26" s="15">
        <f t="shared" si="5"/>
        <v>0</v>
      </c>
      <c r="P26" s="16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3" t="s">
        <v>24</v>
      </c>
      <c r="C27" s="35"/>
      <c r="D27" s="11"/>
      <c r="E27" s="11">
        <v>0</v>
      </c>
      <c r="F27" s="11">
        <v>0</v>
      </c>
      <c r="G27" s="37"/>
      <c r="H27" s="40"/>
      <c r="I27" s="11">
        <v>0</v>
      </c>
      <c r="J27" s="11">
        <v>0</v>
      </c>
      <c r="K27" s="11"/>
      <c r="L27" s="17"/>
      <c r="M27" s="17"/>
      <c r="N27" s="17"/>
      <c r="O27" s="15">
        <f t="shared" si="5"/>
        <v>0</v>
      </c>
      <c r="P27" s="16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3" t="s">
        <v>25</v>
      </c>
      <c r="C28" s="35"/>
      <c r="D28" s="11"/>
      <c r="E28" s="11">
        <v>0</v>
      </c>
      <c r="F28" s="11">
        <v>0</v>
      </c>
      <c r="G28" s="37"/>
      <c r="H28" s="40"/>
      <c r="I28" s="11">
        <v>0</v>
      </c>
      <c r="J28" s="11">
        <v>0</v>
      </c>
      <c r="K28" s="11"/>
      <c r="L28" s="17"/>
      <c r="M28" s="17"/>
      <c r="N28" s="17"/>
      <c r="O28" s="15">
        <f t="shared" si="5"/>
        <v>0</v>
      </c>
      <c r="P28" s="16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3" t="s">
        <v>26</v>
      </c>
      <c r="C29" s="30">
        <f>SUM(C30:C34)</f>
        <v>9</v>
      </c>
      <c r="D29" s="27"/>
      <c r="E29" s="27">
        <f t="shared" ref="E29" si="15">E30+E31</f>
        <v>0</v>
      </c>
      <c r="F29" s="27">
        <v>0</v>
      </c>
      <c r="G29" s="39"/>
      <c r="H29" s="41"/>
      <c r="I29" s="30">
        <f>SUM(I30:I34)</f>
        <v>4</v>
      </c>
      <c r="J29" s="27">
        <f>SUM(J30:J34)</f>
        <v>0</v>
      </c>
      <c r="K29" s="27">
        <v>0</v>
      </c>
      <c r="L29" s="17"/>
      <c r="M29" s="17"/>
      <c r="N29" s="17"/>
      <c r="O29" s="15">
        <f t="shared" si="5"/>
        <v>13</v>
      </c>
      <c r="P29" s="16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3" t="s">
        <v>27</v>
      </c>
      <c r="C30" s="35"/>
      <c r="D30" s="11"/>
      <c r="E30" s="11">
        <v>0</v>
      </c>
      <c r="F30" s="11">
        <v>0</v>
      </c>
      <c r="G30" s="37"/>
      <c r="H30" s="40"/>
      <c r="I30" s="11">
        <v>0</v>
      </c>
      <c r="J30" s="11">
        <v>0</v>
      </c>
      <c r="K30" s="11"/>
      <c r="L30" s="17"/>
      <c r="M30" s="17"/>
      <c r="N30" s="17"/>
      <c r="O30" s="15">
        <f t="shared" si="5"/>
        <v>0</v>
      </c>
      <c r="P30" s="16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3" t="s">
        <v>28</v>
      </c>
      <c r="C31" s="35">
        <v>9</v>
      </c>
      <c r="D31" s="11"/>
      <c r="E31" s="11">
        <v>0</v>
      </c>
      <c r="F31" s="11">
        <v>0</v>
      </c>
      <c r="G31" s="37"/>
      <c r="H31" s="40"/>
      <c r="I31" s="11">
        <v>4</v>
      </c>
      <c r="J31" s="11">
        <v>0</v>
      </c>
      <c r="K31" s="11"/>
      <c r="L31" s="17"/>
      <c r="M31" s="17"/>
      <c r="N31" s="17"/>
      <c r="O31" s="15">
        <f t="shared" si="5"/>
        <v>13</v>
      </c>
      <c r="P31" s="16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3" t="s">
        <v>29</v>
      </c>
      <c r="C32" s="35"/>
      <c r="D32" s="11"/>
      <c r="E32" s="11">
        <v>0</v>
      </c>
      <c r="F32" s="11">
        <v>0</v>
      </c>
      <c r="G32" s="37"/>
      <c r="H32" s="40"/>
      <c r="I32" s="11">
        <v>0</v>
      </c>
      <c r="J32" s="11">
        <v>0</v>
      </c>
      <c r="K32" s="11"/>
      <c r="L32" s="17"/>
      <c r="M32" s="17"/>
      <c r="N32" s="17"/>
      <c r="O32" s="15">
        <f t="shared" si="5"/>
        <v>0</v>
      </c>
      <c r="P32" s="16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3" t="s">
        <v>30</v>
      </c>
      <c r="C33" s="35"/>
      <c r="D33" s="11"/>
      <c r="E33" s="11">
        <v>0</v>
      </c>
      <c r="F33" s="11">
        <v>0</v>
      </c>
      <c r="G33" s="37"/>
      <c r="H33" s="40"/>
      <c r="I33" s="11">
        <v>0</v>
      </c>
      <c r="J33" s="11">
        <v>0</v>
      </c>
      <c r="K33" s="11"/>
      <c r="L33" s="17"/>
      <c r="M33" s="17"/>
      <c r="N33" s="17"/>
      <c r="O33" s="15">
        <f t="shared" si="5"/>
        <v>0</v>
      </c>
      <c r="P33" s="16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3" t="s">
        <v>31</v>
      </c>
      <c r="C34" s="35"/>
      <c r="D34" s="11"/>
      <c r="E34" s="11">
        <v>0</v>
      </c>
      <c r="F34" s="11">
        <v>0</v>
      </c>
      <c r="G34" s="37"/>
      <c r="H34" s="40"/>
      <c r="I34" s="11">
        <v>0</v>
      </c>
      <c r="J34" s="11">
        <v>0</v>
      </c>
      <c r="K34" s="11"/>
      <c r="L34" s="17"/>
      <c r="M34" s="17"/>
      <c r="N34" s="17"/>
      <c r="O34" s="15">
        <f t="shared" si="5"/>
        <v>0</v>
      </c>
      <c r="P34" s="16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3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f>SUM(J36:J38)</f>
        <v>0</v>
      </c>
      <c r="K35" s="27"/>
      <c r="L35" s="17"/>
      <c r="M35" s="17"/>
      <c r="N35" s="17"/>
      <c r="O35" s="15">
        <f t="shared" si="5"/>
        <v>0</v>
      </c>
      <c r="P35" s="16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3" t="s">
        <v>33</v>
      </c>
      <c r="C36" s="35"/>
      <c r="D36" s="11"/>
      <c r="E36" s="11">
        <v>0</v>
      </c>
      <c r="F36" s="11">
        <v>0</v>
      </c>
      <c r="G36" s="37"/>
      <c r="H36" s="11">
        <v>3</v>
      </c>
      <c r="I36" s="11">
        <v>0</v>
      </c>
      <c r="J36" s="11">
        <v>0</v>
      </c>
      <c r="K36" s="11"/>
      <c r="L36" s="17"/>
      <c r="M36" s="17"/>
      <c r="N36" s="17"/>
      <c r="O36" s="15">
        <f t="shared" si="5"/>
        <v>0</v>
      </c>
      <c r="P36" s="16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3" t="s">
        <v>34</v>
      </c>
      <c r="C37" s="35"/>
      <c r="E37" s="11">
        <v>0</v>
      </c>
      <c r="F37" s="11">
        <v>0</v>
      </c>
      <c r="G37" s="37"/>
      <c r="H37" s="11"/>
      <c r="I37" s="11">
        <v>0</v>
      </c>
      <c r="J37" s="11">
        <v>0</v>
      </c>
      <c r="K37" s="11"/>
      <c r="L37" s="17"/>
      <c r="M37" s="17"/>
      <c r="N37" s="17"/>
      <c r="O37" s="15">
        <f t="shared" si="5"/>
        <v>0</v>
      </c>
      <c r="P37" s="16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3" t="s">
        <v>35</v>
      </c>
      <c r="C38" s="35"/>
      <c r="D38" s="11"/>
      <c r="E38" s="11">
        <v>0</v>
      </c>
      <c r="F38" s="11">
        <v>0</v>
      </c>
      <c r="G38" s="37"/>
      <c r="H38" s="11"/>
      <c r="I38" s="11">
        <v>0</v>
      </c>
      <c r="J38" s="11">
        <v>0</v>
      </c>
      <c r="K38" s="11"/>
      <c r="L38" s="17"/>
      <c r="M38" s="17"/>
      <c r="N38" s="17"/>
      <c r="O38" s="15">
        <f t="shared" si="5"/>
        <v>0</v>
      </c>
      <c r="P38" s="16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0" t="s">
        <v>36</v>
      </c>
      <c r="C39" s="35"/>
      <c r="D39" s="11"/>
      <c r="E39" s="11">
        <v>0</v>
      </c>
      <c r="F39" s="11">
        <v>0</v>
      </c>
      <c r="G39" s="37"/>
      <c r="H39" s="11"/>
      <c r="I39" s="11">
        <v>0</v>
      </c>
      <c r="J39" s="11">
        <v>0</v>
      </c>
      <c r="K39" s="11"/>
      <c r="L39" s="15"/>
      <c r="M39" s="15"/>
      <c r="N39" s="15"/>
      <c r="O39" s="15">
        <f t="shared" si="5"/>
        <v>0</v>
      </c>
      <c r="P39" s="16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0" t="s">
        <v>37</v>
      </c>
      <c r="C40" s="35">
        <v>14</v>
      </c>
      <c r="D40" s="11"/>
      <c r="E40" s="27">
        <v>1</v>
      </c>
      <c r="F40" s="27">
        <v>0</v>
      </c>
      <c r="G40" s="35">
        <v>22</v>
      </c>
      <c r="H40" s="35"/>
      <c r="I40" s="11">
        <v>14</v>
      </c>
      <c r="J40" s="11">
        <v>0</v>
      </c>
      <c r="K40" s="11">
        <v>2</v>
      </c>
      <c r="L40" s="15"/>
      <c r="M40" s="15"/>
      <c r="N40" s="15"/>
      <c r="O40" s="15">
        <f t="shared" si="5"/>
        <v>53</v>
      </c>
      <c r="P40" s="16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0" t="s">
        <v>38</v>
      </c>
      <c r="C41" s="35"/>
      <c r="D41" s="11"/>
      <c r="E41" s="11">
        <v>0</v>
      </c>
      <c r="F41" s="11">
        <v>0</v>
      </c>
      <c r="G41" s="40"/>
      <c r="H41" s="11"/>
      <c r="I41" s="11">
        <v>0</v>
      </c>
      <c r="J41" s="11">
        <v>0</v>
      </c>
      <c r="K41" s="11"/>
      <c r="L41" s="15"/>
      <c r="M41" s="15"/>
      <c r="N41" s="15"/>
      <c r="O41" s="15">
        <f t="shared" si="5"/>
        <v>0</v>
      </c>
      <c r="P41" s="16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0" t="s">
        <v>39</v>
      </c>
      <c r="C42" s="35"/>
      <c r="D42" s="11"/>
      <c r="E42" s="11">
        <v>0</v>
      </c>
      <c r="F42" s="11">
        <v>0</v>
      </c>
      <c r="G42" s="40"/>
      <c r="H42" s="11"/>
      <c r="I42" s="11">
        <v>0</v>
      </c>
      <c r="J42" s="11">
        <v>0</v>
      </c>
      <c r="K42" s="11"/>
      <c r="L42" s="15"/>
      <c r="M42" s="15"/>
      <c r="N42" s="15"/>
      <c r="O42" s="15">
        <f t="shared" si="5"/>
        <v>0</v>
      </c>
      <c r="P42" s="16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0" t="s">
        <v>40</v>
      </c>
      <c r="C43" s="11"/>
      <c r="D43" s="11"/>
      <c r="E43" s="11">
        <v>0</v>
      </c>
      <c r="F43" s="11">
        <v>0</v>
      </c>
      <c r="G43" s="40"/>
      <c r="H43" s="11"/>
      <c r="I43" s="11">
        <v>0</v>
      </c>
      <c r="J43" s="11">
        <v>0</v>
      </c>
      <c r="K43" s="11"/>
      <c r="L43" s="15"/>
      <c r="M43" s="15"/>
      <c r="N43" s="15"/>
      <c r="O43" s="15">
        <f t="shared" si="5"/>
        <v>0</v>
      </c>
      <c r="P43" s="16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0" t="s">
        <v>41</v>
      </c>
      <c r="C44" s="11"/>
      <c r="D44" s="11"/>
      <c r="E44" s="11">
        <v>0</v>
      </c>
      <c r="F44" s="11">
        <v>0</v>
      </c>
      <c r="G44" s="40"/>
      <c r="H44" s="11"/>
      <c r="I44" s="11">
        <v>0</v>
      </c>
      <c r="J44" s="11">
        <v>0</v>
      </c>
      <c r="K44" s="11"/>
      <c r="L44" s="15"/>
      <c r="M44" s="15"/>
      <c r="N44" s="15"/>
      <c r="O44" s="15">
        <f t="shared" si="5"/>
        <v>0</v>
      </c>
      <c r="P44" s="16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9" t="s">
        <v>84</v>
      </c>
      <c r="B45" s="12" t="s">
        <v>42</v>
      </c>
      <c r="C45" s="27">
        <f>C4+C40</f>
        <v>209</v>
      </c>
      <c r="D45" s="27">
        <f>D20</f>
        <v>4</v>
      </c>
      <c r="E45" s="27">
        <f t="shared" ref="E45:F45" si="16">E40+E4</f>
        <v>62</v>
      </c>
      <c r="F45" s="27">
        <f t="shared" si="16"/>
        <v>3</v>
      </c>
      <c r="G45" s="30">
        <f>G40+G4</f>
        <v>64</v>
      </c>
      <c r="H45" s="30">
        <f>H4</f>
        <v>3</v>
      </c>
      <c r="I45" s="30">
        <f>SUM(I4,I40)</f>
        <v>47</v>
      </c>
      <c r="J45" s="27">
        <f>J4+SUM(J39:J44)</f>
        <v>1</v>
      </c>
      <c r="K45" s="30">
        <f>K4+K40</f>
        <v>54</v>
      </c>
      <c r="L45" s="19"/>
      <c r="M45" s="19"/>
      <c r="N45" s="19"/>
      <c r="O45" s="19">
        <f t="shared" si="5"/>
        <v>436</v>
      </c>
      <c r="P45" s="20">
        <f t="shared" si="6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4" t="s">
        <v>103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0"/>
      <c r="O2" s="61" t="s">
        <v>91</v>
      </c>
      <c r="P2" s="62"/>
    </row>
    <row r="3" spans="1:46" s="7" customFormat="1" x14ac:dyDescent="0.25">
      <c r="A3" s="21"/>
      <c r="B3" s="22"/>
      <c r="C3" s="22" t="s">
        <v>93</v>
      </c>
      <c r="D3" s="22" t="s">
        <v>94</v>
      </c>
      <c r="E3" s="22" t="s">
        <v>93</v>
      </c>
      <c r="F3" s="22" t="s">
        <v>94</v>
      </c>
      <c r="G3" s="22" t="s">
        <v>93</v>
      </c>
      <c r="H3" s="22" t="s">
        <v>94</v>
      </c>
      <c r="I3" s="22" t="s">
        <v>93</v>
      </c>
      <c r="J3" s="22" t="s">
        <v>94</v>
      </c>
      <c r="K3" s="22" t="s">
        <v>93</v>
      </c>
      <c r="L3" s="22" t="s">
        <v>94</v>
      </c>
      <c r="M3" s="22" t="s">
        <v>93</v>
      </c>
      <c r="N3" s="23" t="s">
        <v>94</v>
      </c>
      <c r="O3" s="22" t="s">
        <v>95</v>
      </c>
      <c r="P3" s="23" t="s">
        <v>94</v>
      </c>
    </row>
    <row r="4" spans="1:46" s="1" customFormat="1" x14ac:dyDescent="0.2">
      <c r="A4" s="65" t="s">
        <v>59</v>
      </c>
      <c r="B4" s="10" t="s">
        <v>1</v>
      </c>
      <c r="C4" s="27">
        <v>152</v>
      </c>
      <c r="D4" s="27">
        <v>0</v>
      </c>
      <c r="E4" s="27">
        <v>82</v>
      </c>
      <c r="F4" s="15">
        <v>0</v>
      </c>
      <c r="G4" s="27">
        <f t="shared" ref="G4:H4" si="0">G5+G22</f>
        <v>58</v>
      </c>
      <c r="H4" s="27">
        <f t="shared" si="0"/>
        <v>16</v>
      </c>
      <c r="I4" s="44">
        <f>I5+I22+I29</f>
        <v>23</v>
      </c>
      <c r="J4" s="27">
        <v>0</v>
      </c>
      <c r="K4" s="27">
        <v>19</v>
      </c>
      <c r="L4" s="15"/>
      <c r="M4" s="15"/>
      <c r="N4" s="15"/>
      <c r="O4" s="15">
        <f>C4+E4+G4+I4+K4+M4</f>
        <v>334</v>
      </c>
      <c r="P4" s="16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0" t="s">
        <v>2</v>
      </c>
      <c r="C5" s="27">
        <v>152</v>
      </c>
      <c r="D5" s="27">
        <v>0</v>
      </c>
      <c r="E5" s="27">
        <v>82</v>
      </c>
      <c r="F5" s="15">
        <v>0</v>
      </c>
      <c r="G5" s="27">
        <f t="shared" ref="G5:H5" si="1">SUM(G6,G18,G12)</f>
        <v>54</v>
      </c>
      <c r="H5" s="27">
        <f t="shared" si="1"/>
        <v>0</v>
      </c>
      <c r="I5" s="44">
        <f>SUM(I12,I6)</f>
        <v>12</v>
      </c>
      <c r="J5" s="27">
        <v>0</v>
      </c>
      <c r="K5" s="27">
        <v>10</v>
      </c>
      <c r="L5" s="15"/>
      <c r="M5" s="15"/>
      <c r="N5" s="15"/>
      <c r="O5" s="15">
        <f t="shared" ref="O5:O45" si="2">C5+E5+G5+I5+K5+M5</f>
        <v>310</v>
      </c>
      <c r="P5" s="16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3" t="s">
        <v>3</v>
      </c>
      <c r="C6" s="27">
        <v>152</v>
      </c>
      <c r="D6" s="27">
        <v>0</v>
      </c>
      <c r="E6" s="27">
        <v>66</v>
      </c>
      <c r="F6" s="17">
        <v>0</v>
      </c>
      <c r="G6" s="27">
        <f t="shared" ref="G6:H6" si="4">SUM(G7:G11)</f>
        <v>53</v>
      </c>
      <c r="H6" s="27">
        <f t="shared" si="4"/>
        <v>0</v>
      </c>
      <c r="I6" s="44">
        <f>SUM(I7:I11)</f>
        <v>11</v>
      </c>
      <c r="J6" s="27">
        <v>0</v>
      </c>
      <c r="K6" s="27">
        <v>6</v>
      </c>
      <c r="L6" s="17"/>
      <c r="M6" s="17"/>
      <c r="N6" s="17"/>
      <c r="O6" s="15">
        <f t="shared" si="2"/>
        <v>288</v>
      </c>
      <c r="P6" s="16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3" t="s">
        <v>4</v>
      </c>
      <c r="C7" s="35">
        <f>2+79+2+1+36</f>
        <v>120</v>
      </c>
      <c r="D7" s="35"/>
      <c r="E7" s="11">
        <v>46</v>
      </c>
      <c r="F7" s="17">
        <v>0</v>
      </c>
      <c r="G7" s="11">
        <v>53</v>
      </c>
      <c r="H7" s="11"/>
      <c r="I7" s="11">
        <f>7</f>
        <v>7</v>
      </c>
      <c r="J7" s="11">
        <v>0</v>
      </c>
      <c r="K7" s="11">
        <v>6</v>
      </c>
      <c r="L7" s="17"/>
      <c r="M7" s="17"/>
      <c r="N7" s="17"/>
      <c r="O7" s="15">
        <f t="shared" si="2"/>
        <v>232</v>
      </c>
      <c r="P7" s="16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3" t="s">
        <v>5</v>
      </c>
      <c r="C8" s="35"/>
      <c r="D8" s="35"/>
      <c r="E8" s="11">
        <v>0</v>
      </c>
      <c r="F8" s="17">
        <v>0</v>
      </c>
      <c r="G8" s="40"/>
      <c r="H8" s="11"/>
      <c r="I8" s="11">
        <v>0</v>
      </c>
      <c r="J8" s="11">
        <f>0</f>
        <v>0</v>
      </c>
      <c r="K8" s="11"/>
      <c r="L8" s="17"/>
      <c r="M8" s="17"/>
      <c r="N8" s="17"/>
      <c r="O8" s="15">
        <f t="shared" si="2"/>
        <v>0</v>
      </c>
      <c r="P8" s="16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3" t="s">
        <v>6</v>
      </c>
      <c r="C9" s="35">
        <f>9+21</f>
        <v>30</v>
      </c>
      <c r="D9" s="35"/>
      <c r="E9" s="11">
        <v>4</v>
      </c>
      <c r="F9" s="17">
        <v>0</v>
      </c>
      <c r="G9" s="11"/>
      <c r="H9" s="11"/>
      <c r="I9" s="11">
        <f>2</f>
        <v>2</v>
      </c>
      <c r="J9" s="11">
        <v>0</v>
      </c>
      <c r="K9" s="11">
        <v>0</v>
      </c>
      <c r="L9" s="17"/>
      <c r="M9" s="17"/>
      <c r="N9" s="17"/>
      <c r="O9" s="15">
        <f t="shared" si="2"/>
        <v>36</v>
      </c>
      <c r="P9" s="16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3" t="s">
        <v>7</v>
      </c>
      <c r="C10" s="35"/>
      <c r="D10" s="35"/>
      <c r="E10" s="11">
        <v>16</v>
      </c>
      <c r="F10" s="17">
        <v>0</v>
      </c>
      <c r="G10" s="40"/>
      <c r="H10" s="11"/>
      <c r="I10" s="11">
        <f>2</f>
        <v>2</v>
      </c>
      <c r="J10" s="11">
        <f>0</f>
        <v>0</v>
      </c>
      <c r="K10" s="11"/>
      <c r="L10" s="17"/>
      <c r="M10" s="17"/>
      <c r="N10" s="17"/>
      <c r="O10" s="15">
        <f t="shared" si="2"/>
        <v>18</v>
      </c>
      <c r="P10" s="16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3" t="s">
        <v>8</v>
      </c>
      <c r="C11" s="35">
        <v>2</v>
      </c>
      <c r="D11" s="35"/>
      <c r="E11" s="11">
        <v>0</v>
      </c>
      <c r="F11" s="17">
        <v>0</v>
      </c>
      <c r="G11" s="40"/>
      <c r="H11" s="11"/>
      <c r="I11" s="11">
        <v>0</v>
      </c>
      <c r="J11" s="11">
        <f>0</f>
        <v>0</v>
      </c>
      <c r="K11" s="11"/>
      <c r="L11" s="17"/>
      <c r="M11" s="17"/>
      <c r="N11" s="17"/>
      <c r="O11" s="15">
        <f t="shared" si="2"/>
        <v>2</v>
      </c>
      <c r="P11" s="16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3" t="s">
        <v>9</v>
      </c>
      <c r="C12" s="30">
        <f>SUM(C13:C17)</f>
        <v>20</v>
      </c>
      <c r="D12" s="30"/>
      <c r="E12" s="27">
        <v>16</v>
      </c>
      <c r="F12" s="17">
        <v>0</v>
      </c>
      <c r="G12" s="36">
        <f t="shared" ref="G12:H12" si="5">SUM(G13:G17)</f>
        <v>1</v>
      </c>
      <c r="H12" s="36">
        <f t="shared" si="5"/>
        <v>0</v>
      </c>
      <c r="I12" s="46">
        <f>SUM(I17,I14)</f>
        <v>1</v>
      </c>
      <c r="J12" s="27">
        <f>SUM(J13:J17)</f>
        <v>0</v>
      </c>
      <c r="K12" s="27">
        <v>4</v>
      </c>
      <c r="L12" s="17"/>
      <c r="M12" s="17"/>
      <c r="N12" s="17"/>
      <c r="O12" s="15">
        <f t="shared" si="2"/>
        <v>42</v>
      </c>
      <c r="P12" s="16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3" t="s">
        <v>10</v>
      </c>
      <c r="C13" s="35"/>
      <c r="D13" s="35"/>
      <c r="E13" s="11">
        <v>0</v>
      </c>
      <c r="F13" s="17">
        <v>0</v>
      </c>
      <c r="G13" s="40"/>
      <c r="H13" s="11"/>
      <c r="I13" s="11">
        <v>0</v>
      </c>
      <c r="J13" s="11">
        <f>0</f>
        <v>0</v>
      </c>
      <c r="K13" s="11">
        <v>0</v>
      </c>
      <c r="L13" s="17"/>
      <c r="M13" s="17"/>
      <c r="N13" s="17"/>
      <c r="O13" s="15">
        <f t="shared" si="2"/>
        <v>0</v>
      </c>
      <c r="P13" s="16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3" t="s">
        <v>11</v>
      </c>
      <c r="C14" s="35">
        <f>17</f>
        <v>17</v>
      </c>
      <c r="D14" s="35"/>
      <c r="E14" s="11">
        <v>16</v>
      </c>
      <c r="F14" s="17">
        <v>0</v>
      </c>
      <c r="G14" s="11">
        <v>0</v>
      </c>
      <c r="H14" s="11"/>
      <c r="I14" s="11">
        <f>1</f>
        <v>1</v>
      </c>
      <c r="J14" s="11">
        <f>0</f>
        <v>0</v>
      </c>
      <c r="K14" s="11">
        <v>4</v>
      </c>
      <c r="L14" s="17"/>
      <c r="M14" s="17"/>
      <c r="N14" s="17"/>
      <c r="O14" s="15">
        <f t="shared" si="2"/>
        <v>38</v>
      </c>
      <c r="P14" s="16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3" t="s">
        <v>12</v>
      </c>
      <c r="C15" s="35"/>
      <c r="D15" s="35"/>
      <c r="E15" s="11">
        <v>0</v>
      </c>
      <c r="F15" s="17">
        <v>0</v>
      </c>
      <c r="G15" s="40"/>
      <c r="H15" s="11"/>
      <c r="I15" s="11">
        <v>0</v>
      </c>
      <c r="J15" s="11">
        <f>0</f>
        <v>0</v>
      </c>
      <c r="K15" s="11"/>
      <c r="L15" s="17"/>
      <c r="M15" s="17"/>
      <c r="N15" s="17"/>
      <c r="O15" s="15">
        <f t="shared" si="2"/>
        <v>0</v>
      </c>
      <c r="P15" s="16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3" t="s">
        <v>13</v>
      </c>
      <c r="C16" s="35"/>
      <c r="D16" s="35"/>
      <c r="E16" s="11">
        <v>0</v>
      </c>
      <c r="F16" s="17">
        <v>0</v>
      </c>
      <c r="G16" s="40"/>
      <c r="H16" s="11"/>
      <c r="I16" s="11">
        <v>0</v>
      </c>
      <c r="J16" s="11">
        <f>0</f>
        <v>0</v>
      </c>
      <c r="K16" s="11"/>
      <c r="L16" s="17"/>
      <c r="M16" s="17"/>
      <c r="N16" s="17"/>
      <c r="O16" s="15">
        <f t="shared" si="2"/>
        <v>0</v>
      </c>
      <c r="P16" s="16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3" t="s">
        <v>14</v>
      </c>
      <c r="C17" s="35">
        <f>2+1</f>
        <v>3</v>
      </c>
      <c r="D17" s="35"/>
      <c r="E17" s="11">
        <v>0</v>
      </c>
      <c r="F17" s="17">
        <v>0</v>
      </c>
      <c r="G17" s="11">
        <v>1</v>
      </c>
      <c r="H17" s="11"/>
      <c r="I17" s="11"/>
      <c r="J17" s="11">
        <f>0</f>
        <v>0</v>
      </c>
      <c r="K17" s="11">
        <v>0</v>
      </c>
      <c r="L17" s="17"/>
      <c r="M17" s="17"/>
      <c r="N17" s="17"/>
      <c r="O17" s="15">
        <f t="shared" si="2"/>
        <v>4</v>
      </c>
      <c r="P17" s="16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3" t="s">
        <v>15</v>
      </c>
      <c r="C18" s="30"/>
      <c r="D18" s="30"/>
      <c r="E18" s="27">
        <v>0</v>
      </c>
      <c r="F18" s="17">
        <v>0</v>
      </c>
      <c r="G18" s="27">
        <f t="shared" ref="G18:H18" si="6">SUM(G19:G21)</f>
        <v>0</v>
      </c>
      <c r="H18" s="27">
        <f t="shared" si="6"/>
        <v>0</v>
      </c>
      <c r="I18" s="30">
        <v>0</v>
      </c>
      <c r="J18" s="27">
        <f>SUM(J19:J21)</f>
        <v>0</v>
      </c>
      <c r="K18" s="27"/>
      <c r="L18" s="17"/>
      <c r="M18" s="17"/>
      <c r="N18" s="17"/>
      <c r="O18" s="15">
        <f t="shared" si="2"/>
        <v>0</v>
      </c>
      <c r="P18" s="16">
        <f t="shared" si="3"/>
        <v>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3" t="s">
        <v>16</v>
      </c>
      <c r="C19" s="35"/>
      <c r="D19" s="35"/>
      <c r="E19" s="11">
        <v>0</v>
      </c>
      <c r="F19" s="17">
        <v>0</v>
      </c>
      <c r="G19" s="40"/>
      <c r="H19" s="11"/>
      <c r="I19" s="11">
        <v>0</v>
      </c>
      <c r="J19" s="11">
        <f>0</f>
        <v>0</v>
      </c>
      <c r="K19" s="11"/>
      <c r="L19" s="17"/>
      <c r="M19" s="17"/>
      <c r="N19" s="17"/>
      <c r="O19" s="15">
        <f t="shared" si="2"/>
        <v>0</v>
      </c>
      <c r="P19" s="16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3" t="s">
        <v>17</v>
      </c>
      <c r="C20" s="35"/>
      <c r="D20" s="35">
        <v>4</v>
      </c>
      <c r="E20" s="11">
        <v>0</v>
      </c>
      <c r="F20" s="17">
        <v>0</v>
      </c>
      <c r="G20" s="40"/>
      <c r="H20" s="11"/>
      <c r="I20" s="11">
        <v>0</v>
      </c>
      <c r="J20" s="11">
        <f>0</f>
        <v>0</v>
      </c>
      <c r="K20" s="11"/>
      <c r="L20" s="17"/>
      <c r="M20" s="17"/>
      <c r="N20" s="17"/>
      <c r="O20" s="15">
        <f t="shared" si="2"/>
        <v>0</v>
      </c>
      <c r="P20" s="16">
        <f t="shared" si="3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3" t="s">
        <v>18</v>
      </c>
      <c r="C21" s="35"/>
      <c r="D21" s="35"/>
      <c r="E21" s="11">
        <v>0</v>
      </c>
      <c r="F21" s="17">
        <v>0</v>
      </c>
      <c r="G21" s="40"/>
      <c r="H21" s="11"/>
      <c r="I21" s="11">
        <v>0</v>
      </c>
      <c r="J21" s="11">
        <f>0</f>
        <v>0</v>
      </c>
      <c r="K21" s="11"/>
      <c r="L21" s="17"/>
      <c r="M21" s="17"/>
      <c r="N21" s="17"/>
      <c r="O21" s="15">
        <f t="shared" si="2"/>
        <v>0</v>
      </c>
      <c r="P21" s="16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0" t="s">
        <v>19</v>
      </c>
      <c r="C22" s="30"/>
      <c r="D22" s="27"/>
      <c r="E22" s="27">
        <v>0</v>
      </c>
      <c r="F22" s="15">
        <v>0</v>
      </c>
      <c r="G22" s="27">
        <f t="shared" ref="G22:H22" si="7">SUM(G23,G29,G35)</f>
        <v>4</v>
      </c>
      <c r="H22" s="27">
        <f t="shared" si="7"/>
        <v>16</v>
      </c>
      <c r="I22" s="30">
        <f>SUM(I23,I35)</f>
        <v>6</v>
      </c>
      <c r="J22" s="30">
        <f t="shared" ref="J22" si="8">J23+J35</f>
        <v>0</v>
      </c>
      <c r="K22" s="27">
        <v>9</v>
      </c>
      <c r="L22" s="15"/>
      <c r="M22" s="15"/>
      <c r="N22" s="15"/>
      <c r="O22" s="15">
        <f t="shared" si="2"/>
        <v>19</v>
      </c>
      <c r="P22" s="16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3" t="s">
        <v>20</v>
      </c>
      <c r="C23" s="30">
        <f>SUM(C24:C28)</f>
        <v>9</v>
      </c>
      <c r="D23" s="27"/>
      <c r="E23" s="27">
        <v>0</v>
      </c>
      <c r="F23" s="17">
        <v>0</v>
      </c>
      <c r="G23" s="27">
        <f t="shared" ref="G23:J23" si="9">SUM(G24:G28)</f>
        <v>4</v>
      </c>
      <c r="H23" s="27">
        <f t="shared" si="9"/>
        <v>0</v>
      </c>
      <c r="I23" s="30">
        <f t="shared" si="9"/>
        <v>6</v>
      </c>
      <c r="J23" s="27">
        <f t="shared" si="9"/>
        <v>0</v>
      </c>
      <c r="K23" s="27">
        <v>9</v>
      </c>
      <c r="L23" s="17"/>
      <c r="M23" s="17"/>
      <c r="N23" s="17"/>
      <c r="O23" s="15">
        <f t="shared" si="2"/>
        <v>28</v>
      </c>
      <c r="P23" s="16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3" t="s">
        <v>21</v>
      </c>
      <c r="C24" s="35"/>
      <c r="D24" s="11"/>
      <c r="E24" s="11">
        <v>0</v>
      </c>
      <c r="F24" s="17">
        <v>0</v>
      </c>
      <c r="G24" s="40"/>
      <c r="H24" s="11"/>
      <c r="I24" s="11">
        <v>0</v>
      </c>
      <c r="J24" s="11">
        <f>0</f>
        <v>0</v>
      </c>
      <c r="K24" s="11"/>
      <c r="L24" s="17"/>
      <c r="M24" s="17"/>
      <c r="N24" s="17"/>
      <c r="O24" s="15">
        <f t="shared" si="2"/>
        <v>0</v>
      </c>
      <c r="P24" s="16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3" t="s">
        <v>22</v>
      </c>
      <c r="C25" s="35">
        <v>9</v>
      </c>
      <c r="D25" s="11"/>
      <c r="E25" s="11">
        <v>0</v>
      </c>
      <c r="F25" s="17">
        <v>0</v>
      </c>
      <c r="G25" s="11">
        <v>4</v>
      </c>
      <c r="H25" s="11"/>
      <c r="I25" s="11">
        <v>6</v>
      </c>
      <c r="J25" s="11">
        <f>0</f>
        <v>0</v>
      </c>
      <c r="K25" s="11">
        <v>9</v>
      </c>
      <c r="L25" s="17"/>
      <c r="M25" s="17"/>
      <c r="N25" s="17"/>
      <c r="O25" s="15">
        <f t="shared" si="2"/>
        <v>28</v>
      </c>
      <c r="P25" s="16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3" t="s">
        <v>23</v>
      </c>
      <c r="C26" s="35"/>
      <c r="D26" s="11"/>
      <c r="E26" s="11">
        <v>0</v>
      </c>
      <c r="F26" s="17">
        <v>0</v>
      </c>
      <c r="G26" s="40"/>
      <c r="H26" s="11"/>
      <c r="I26" s="11">
        <v>0</v>
      </c>
      <c r="J26" s="11">
        <f>0</f>
        <v>0</v>
      </c>
      <c r="K26" s="11"/>
      <c r="L26" s="17"/>
      <c r="M26" s="17"/>
      <c r="N26" s="17"/>
      <c r="O26" s="15">
        <f t="shared" si="2"/>
        <v>0</v>
      </c>
      <c r="P26" s="16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3" t="s">
        <v>24</v>
      </c>
      <c r="C27" s="35"/>
      <c r="D27" s="11"/>
      <c r="E27" s="11">
        <v>0</v>
      </c>
      <c r="F27" s="17">
        <v>0</v>
      </c>
      <c r="G27" s="40"/>
      <c r="H27" s="11"/>
      <c r="I27" s="11">
        <v>0</v>
      </c>
      <c r="J27" s="11">
        <f>0</f>
        <v>0</v>
      </c>
      <c r="K27" s="11"/>
      <c r="L27" s="17"/>
      <c r="M27" s="17"/>
      <c r="N27" s="17"/>
      <c r="O27" s="15">
        <f t="shared" si="2"/>
        <v>0</v>
      </c>
      <c r="P27" s="16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3" t="s">
        <v>25</v>
      </c>
      <c r="C28" s="35"/>
      <c r="D28" s="11"/>
      <c r="E28" s="11">
        <v>0</v>
      </c>
      <c r="F28" s="17">
        <v>0</v>
      </c>
      <c r="G28" s="40"/>
      <c r="H28" s="11"/>
      <c r="I28" s="11">
        <v>0</v>
      </c>
      <c r="J28" s="11">
        <f>0</f>
        <v>0</v>
      </c>
      <c r="K28" s="11"/>
      <c r="L28" s="17"/>
      <c r="M28" s="17"/>
      <c r="N28" s="17"/>
      <c r="O28" s="15">
        <f t="shared" si="2"/>
        <v>0</v>
      </c>
      <c r="P28" s="16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3" t="s">
        <v>26</v>
      </c>
      <c r="C29" s="30">
        <f>SUM(C30:C34)</f>
        <v>17</v>
      </c>
      <c r="D29" s="30"/>
      <c r="E29" s="27">
        <v>0</v>
      </c>
      <c r="F29" s="17">
        <v>0</v>
      </c>
      <c r="G29" s="27">
        <f t="shared" ref="G29:H29" si="10">SUM(G30:G34)</f>
        <v>0</v>
      </c>
      <c r="H29" s="27">
        <f t="shared" si="10"/>
        <v>0</v>
      </c>
      <c r="I29" s="30">
        <f>SUM(I30:I34)</f>
        <v>5</v>
      </c>
      <c r="J29" s="27">
        <f>SUM(J30:J34)</f>
        <v>0</v>
      </c>
      <c r="K29" s="27">
        <v>0</v>
      </c>
      <c r="L29" s="17"/>
      <c r="M29" s="17"/>
      <c r="N29" s="17"/>
      <c r="O29" s="15">
        <f t="shared" si="2"/>
        <v>22</v>
      </c>
      <c r="P29" s="16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3" t="s">
        <v>27</v>
      </c>
      <c r="C30" s="35"/>
      <c r="D30" s="35"/>
      <c r="E30" s="11">
        <v>0</v>
      </c>
      <c r="F30" s="17">
        <v>0</v>
      </c>
      <c r="G30" s="40"/>
      <c r="H30" s="11"/>
      <c r="I30" s="11"/>
      <c r="J30" s="11">
        <f>0</f>
        <v>0</v>
      </c>
      <c r="K30" s="11">
        <v>0</v>
      </c>
      <c r="L30" s="17"/>
      <c r="M30" s="17"/>
      <c r="N30" s="17"/>
      <c r="O30" s="15">
        <f t="shared" si="2"/>
        <v>0</v>
      </c>
      <c r="P30" s="16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3" t="s">
        <v>28</v>
      </c>
      <c r="C31" s="35">
        <v>16</v>
      </c>
      <c r="D31" s="35"/>
      <c r="E31" s="11">
        <v>0</v>
      </c>
      <c r="F31" s="17">
        <v>0</v>
      </c>
      <c r="G31" s="40"/>
      <c r="H31" s="11"/>
      <c r="I31" s="11">
        <f>2+1+1</f>
        <v>4</v>
      </c>
      <c r="J31" s="11">
        <f>0</f>
        <v>0</v>
      </c>
      <c r="K31" s="11">
        <v>0</v>
      </c>
      <c r="L31" s="17"/>
      <c r="M31" s="17"/>
      <c r="N31" s="17"/>
      <c r="O31" s="15">
        <f t="shared" si="2"/>
        <v>20</v>
      </c>
      <c r="P31" s="16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3" t="s">
        <v>29</v>
      </c>
      <c r="C32" s="35"/>
      <c r="D32" s="35"/>
      <c r="E32" s="11">
        <v>0</v>
      </c>
      <c r="F32" s="17">
        <v>0</v>
      </c>
      <c r="G32" s="40"/>
      <c r="H32" s="11"/>
      <c r="I32" s="11">
        <v>0</v>
      </c>
      <c r="J32" s="11">
        <f>0</f>
        <v>0</v>
      </c>
      <c r="K32" s="11"/>
      <c r="L32" s="17"/>
      <c r="M32" s="17"/>
      <c r="N32" s="17"/>
      <c r="O32" s="15">
        <f t="shared" si="2"/>
        <v>0</v>
      </c>
      <c r="P32" s="16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3" t="s">
        <v>30</v>
      </c>
      <c r="C33" s="35"/>
      <c r="D33" s="35"/>
      <c r="E33" s="11">
        <v>0</v>
      </c>
      <c r="F33" s="17">
        <v>0</v>
      </c>
      <c r="G33" s="40"/>
      <c r="H33" s="11"/>
      <c r="I33" s="11">
        <f>1</f>
        <v>1</v>
      </c>
      <c r="J33" s="11">
        <f>0</f>
        <v>0</v>
      </c>
      <c r="K33" s="11"/>
      <c r="L33" s="17"/>
      <c r="M33" s="17"/>
      <c r="N33" s="17"/>
      <c r="O33" s="15">
        <f t="shared" si="2"/>
        <v>1</v>
      </c>
      <c r="P33" s="16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3" t="s">
        <v>31</v>
      </c>
      <c r="C34" s="35">
        <f>1</f>
        <v>1</v>
      </c>
      <c r="D34" s="35"/>
      <c r="E34" s="11">
        <v>0</v>
      </c>
      <c r="F34" s="17">
        <v>0</v>
      </c>
      <c r="G34" s="40"/>
      <c r="H34" s="11"/>
      <c r="I34" s="11">
        <v>0</v>
      </c>
      <c r="J34" s="11">
        <f>0</f>
        <v>0</v>
      </c>
      <c r="K34" s="11">
        <v>0</v>
      </c>
      <c r="L34" s="17"/>
      <c r="M34" s="17"/>
      <c r="N34" s="17"/>
      <c r="O34" s="15">
        <f t="shared" si="2"/>
        <v>1</v>
      </c>
      <c r="P34" s="16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3" t="s">
        <v>32</v>
      </c>
      <c r="C35" s="30"/>
      <c r="D35" s="30"/>
      <c r="E35" s="27">
        <v>0</v>
      </c>
      <c r="F35" s="17">
        <v>0</v>
      </c>
      <c r="G35" s="27">
        <f t="shared" ref="G35:H35" si="11">SUM(G36:G38)</f>
        <v>0</v>
      </c>
      <c r="H35" s="27">
        <f t="shared" si="11"/>
        <v>16</v>
      </c>
      <c r="I35" s="30">
        <v>0</v>
      </c>
      <c r="J35" s="27">
        <f>SUM(J36:J38)</f>
        <v>0</v>
      </c>
      <c r="K35" s="27"/>
      <c r="L35" s="17"/>
      <c r="M35" s="17"/>
      <c r="N35" s="17"/>
      <c r="O35" s="15">
        <f t="shared" si="2"/>
        <v>0</v>
      </c>
      <c r="P35" s="16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3" t="s">
        <v>33</v>
      </c>
      <c r="C36" s="11"/>
      <c r="D36" s="11"/>
      <c r="E36" s="11">
        <v>0</v>
      </c>
      <c r="F36" s="17">
        <v>0</v>
      </c>
      <c r="G36" s="40"/>
      <c r="H36" s="11">
        <v>16</v>
      </c>
      <c r="I36" s="11">
        <v>0</v>
      </c>
      <c r="J36" s="11">
        <f>0</f>
        <v>0</v>
      </c>
      <c r="K36" s="11"/>
      <c r="L36" s="17"/>
      <c r="M36" s="17"/>
      <c r="N36" s="17"/>
      <c r="O36" s="15">
        <f t="shared" si="2"/>
        <v>0</v>
      </c>
      <c r="P36" s="16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3" t="s">
        <v>34</v>
      </c>
      <c r="C37" s="11"/>
      <c r="D37" s="11"/>
      <c r="E37" s="11">
        <v>0</v>
      </c>
      <c r="F37" s="17">
        <v>0</v>
      </c>
      <c r="G37" s="40"/>
      <c r="H37" s="11"/>
      <c r="I37" s="11">
        <v>0</v>
      </c>
      <c r="J37" s="11">
        <f>0</f>
        <v>0</v>
      </c>
      <c r="K37" s="11"/>
      <c r="L37" s="17"/>
      <c r="M37" s="17"/>
      <c r="N37" s="17"/>
      <c r="O37" s="15">
        <f t="shared" si="2"/>
        <v>0</v>
      </c>
      <c r="P37" s="16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3" t="s">
        <v>35</v>
      </c>
      <c r="C38" s="11"/>
      <c r="D38" s="11"/>
      <c r="E38" s="11">
        <v>0</v>
      </c>
      <c r="F38" s="17">
        <v>0</v>
      </c>
      <c r="G38" s="40"/>
      <c r="H38" s="11"/>
      <c r="I38" s="11">
        <v>0</v>
      </c>
      <c r="J38" s="11">
        <f>0</f>
        <v>0</v>
      </c>
      <c r="K38" s="11"/>
      <c r="L38" s="17"/>
      <c r="M38" s="17"/>
      <c r="N38" s="17"/>
      <c r="O38" s="15">
        <f t="shared" si="2"/>
        <v>0</v>
      </c>
      <c r="P38" s="16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0" t="s">
        <v>36</v>
      </c>
      <c r="C39" s="11"/>
      <c r="D39" s="11"/>
      <c r="E39" s="11">
        <v>0</v>
      </c>
      <c r="F39" s="15">
        <v>0</v>
      </c>
      <c r="G39" s="40"/>
      <c r="H39" s="11"/>
      <c r="I39" s="11">
        <v>0</v>
      </c>
      <c r="J39" s="11">
        <f>0</f>
        <v>0</v>
      </c>
      <c r="K39" s="11"/>
      <c r="L39" s="15"/>
      <c r="M39" s="15"/>
      <c r="N39" s="15"/>
      <c r="O39" s="15">
        <f t="shared" si="2"/>
        <v>0</v>
      </c>
      <c r="P39" s="16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0" t="s">
        <v>37</v>
      </c>
      <c r="C40" s="35">
        <f>1+1+3</f>
        <v>5</v>
      </c>
      <c r="D40" s="35"/>
      <c r="E40" s="27">
        <v>2</v>
      </c>
      <c r="F40" s="15">
        <v>0</v>
      </c>
      <c r="G40" s="11">
        <v>21</v>
      </c>
      <c r="H40" s="11"/>
      <c r="I40" s="11">
        <v>7</v>
      </c>
      <c r="J40" s="11">
        <f>0</f>
        <v>0</v>
      </c>
      <c r="K40" s="11">
        <v>1</v>
      </c>
      <c r="L40" s="15"/>
      <c r="M40" s="15"/>
      <c r="N40" s="15"/>
      <c r="O40" s="15">
        <f t="shared" si="2"/>
        <v>36</v>
      </c>
      <c r="P40" s="16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0" t="s">
        <v>38</v>
      </c>
      <c r="C41" s="11"/>
      <c r="D41" s="11"/>
      <c r="E41" s="11">
        <v>0</v>
      </c>
      <c r="F41" s="15">
        <v>0</v>
      </c>
      <c r="G41" s="40"/>
      <c r="H41" s="11"/>
      <c r="I41" s="11">
        <v>0</v>
      </c>
      <c r="J41" s="11">
        <f>0</f>
        <v>0</v>
      </c>
      <c r="K41" s="11"/>
      <c r="L41" s="15"/>
      <c r="M41" s="15"/>
      <c r="N41" s="15"/>
      <c r="O41" s="15">
        <f t="shared" si="2"/>
        <v>0</v>
      </c>
      <c r="P41" s="16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0" t="s">
        <v>39</v>
      </c>
      <c r="C42" s="11"/>
      <c r="D42" s="11"/>
      <c r="E42" s="11">
        <v>0</v>
      </c>
      <c r="F42" s="15">
        <v>0</v>
      </c>
      <c r="G42" s="40"/>
      <c r="H42" s="11"/>
      <c r="I42" s="11">
        <v>0</v>
      </c>
      <c r="J42" s="11">
        <f>0</f>
        <v>0</v>
      </c>
      <c r="K42" s="11"/>
      <c r="L42" s="15"/>
      <c r="M42" s="15"/>
      <c r="N42" s="15"/>
      <c r="O42" s="15">
        <f t="shared" si="2"/>
        <v>0</v>
      </c>
      <c r="P42" s="16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0" t="s">
        <v>40</v>
      </c>
      <c r="C43" s="11"/>
      <c r="D43" s="11"/>
      <c r="E43" s="11">
        <v>0</v>
      </c>
      <c r="F43" s="15">
        <v>0</v>
      </c>
      <c r="G43" s="40"/>
      <c r="H43" s="11"/>
      <c r="I43" s="11">
        <v>0</v>
      </c>
      <c r="J43" s="11">
        <f>0</f>
        <v>0</v>
      </c>
      <c r="K43" s="11"/>
      <c r="L43" s="15"/>
      <c r="M43" s="15"/>
      <c r="N43" s="15"/>
      <c r="O43" s="15">
        <f t="shared" si="2"/>
        <v>0</v>
      </c>
      <c r="P43" s="16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0" t="s">
        <v>41</v>
      </c>
      <c r="C44" s="11"/>
      <c r="D44" s="11"/>
      <c r="E44" s="11">
        <v>0</v>
      </c>
      <c r="F44" s="15">
        <v>0</v>
      </c>
      <c r="G44" s="40"/>
      <c r="H44" s="11"/>
      <c r="I44" s="11">
        <v>0</v>
      </c>
      <c r="J44" s="11">
        <f>0</f>
        <v>0</v>
      </c>
      <c r="K44" s="11"/>
      <c r="L44" s="15"/>
      <c r="M44" s="15"/>
      <c r="N44" s="15"/>
      <c r="O44" s="15">
        <f t="shared" si="2"/>
        <v>0</v>
      </c>
      <c r="P44" s="16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9" t="s">
        <v>84</v>
      </c>
      <c r="B45" s="12" t="s">
        <v>42</v>
      </c>
      <c r="C45" s="53">
        <f>C6+C12+C23+C29+C35+C40</f>
        <v>203</v>
      </c>
      <c r="D45" s="53">
        <f>D20</f>
        <v>4</v>
      </c>
      <c r="E45" s="27">
        <v>84</v>
      </c>
      <c r="F45" s="19">
        <v>0</v>
      </c>
      <c r="G45" s="27">
        <f t="shared" ref="G45:H45" si="12">SUM(G4,G39:G44)</f>
        <v>79</v>
      </c>
      <c r="H45" s="27">
        <f t="shared" si="12"/>
        <v>16</v>
      </c>
      <c r="I45" s="27">
        <f>SUM(I4,I40)</f>
        <v>30</v>
      </c>
      <c r="J45" s="27">
        <f>J4+SUM(J39:J44)</f>
        <v>0</v>
      </c>
      <c r="K45" s="27">
        <v>20</v>
      </c>
      <c r="L45" s="19"/>
      <c r="M45" s="19"/>
      <c r="N45" s="19"/>
      <c r="O45" s="19">
        <f t="shared" si="2"/>
        <v>416</v>
      </c>
      <c r="P45" s="20">
        <f t="shared" si="3"/>
        <v>20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2024-08-12T11:56:12Z</dcterms:modified>
</cp:coreProperties>
</file>