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4\септември\неживот\"/>
    </mc:Choice>
  </mc:AlternateContent>
  <xr:revisionPtr revIDLastSave="0" documentId="13_ncr:1_{FE9C0C1A-D01E-4405-AA56-ED47A5E18FB7}" xr6:coauthVersionLast="47" xr6:coauthVersionMax="47" xr10:uidLastSave="{00000000-0000-0000-0000-000000000000}"/>
  <bookViews>
    <workbookView xWindow="-120" yWindow="-120" windowWidth="29040" windowHeight="15840" activeTab="2" xr2:uid="{C244F690-B65F-48EB-B0C5-B12FC5281E99}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4" l="1"/>
  <c r="D19" i="4" s="1"/>
  <c r="D18" i="4"/>
  <c r="D17" i="4"/>
  <c r="D13" i="4"/>
  <c r="D10" i="4"/>
  <c r="D16" i="4" s="1"/>
  <c r="D34" i="4" s="1"/>
  <c r="D20" i="3"/>
  <c r="D19" i="3" s="1"/>
  <c r="D16" i="3"/>
  <c r="D13" i="3"/>
  <c r="D10" i="3"/>
  <c r="D20" i="2"/>
  <c r="D19" i="2" s="1"/>
  <c r="D18" i="2"/>
  <c r="D17" i="2"/>
  <c r="D13" i="2"/>
  <c r="D10" i="2"/>
  <c r="D16" i="2" s="1"/>
  <c r="D34" i="2" s="1"/>
  <c r="D20" i="1"/>
  <c r="D19" i="1" s="1"/>
  <c r="D18" i="1"/>
  <c r="D17" i="1"/>
  <c r="D16" i="1" s="1"/>
  <c r="D34" i="1" s="1"/>
  <c r="D13" i="1"/>
  <c r="D10" i="1"/>
  <c r="I22" i="8" l="1"/>
  <c r="I21" i="8"/>
  <c r="I20" i="8" s="1"/>
  <c r="I19" i="8" s="1"/>
  <c r="M20" i="8"/>
  <c r="M19" i="8" s="1"/>
  <c r="K20" i="8"/>
  <c r="J20" i="8"/>
  <c r="J19" i="8" s="1"/>
  <c r="H20" i="8"/>
  <c r="K19" i="8"/>
  <c r="H19" i="8"/>
  <c r="K18" i="8"/>
  <c r="K16" i="8" s="1"/>
  <c r="J18" i="8"/>
  <c r="I18" i="8"/>
  <c r="K17" i="8"/>
  <c r="J17" i="8"/>
  <c r="I17" i="8"/>
  <c r="I16" i="8" s="1"/>
  <c r="I34" i="8" s="1"/>
  <c r="M16" i="8"/>
  <c r="J16" i="8"/>
  <c r="M13" i="8"/>
  <c r="K13" i="8"/>
  <c r="K34" i="8" s="1"/>
  <c r="J13" i="8"/>
  <c r="I13" i="8"/>
  <c r="M10" i="8"/>
  <c r="K10" i="8"/>
  <c r="J10" i="8"/>
  <c r="I10" i="8"/>
  <c r="M20" i="7"/>
  <c r="M19" i="7" s="1"/>
  <c r="K20" i="7"/>
  <c r="J20" i="7"/>
  <c r="I20" i="7"/>
  <c r="I19" i="7" s="1"/>
  <c r="H20" i="7"/>
  <c r="K19" i="7"/>
  <c r="J19" i="7"/>
  <c r="H19" i="7"/>
  <c r="K18" i="7"/>
  <c r="I18" i="7"/>
  <c r="K17" i="7"/>
  <c r="I17" i="7"/>
  <c r="M16" i="7"/>
  <c r="K16" i="7"/>
  <c r="J16" i="7"/>
  <c r="I16" i="7"/>
  <c r="M13" i="7"/>
  <c r="K13" i="7"/>
  <c r="J13" i="7"/>
  <c r="I13" i="7"/>
  <c r="M10" i="7"/>
  <c r="K10" i="7"/>
  <c r="J10" i="7"/>
  <c r="I10" i="7"/>
  <c r="M20" i="6"/>
  <c r="K20" i="6"/>
  <c r="J20" i="6"/>
  <c r="I20" i="6"/>
  <c r="I19" i="6" s="1"/>
  <c r="H20" i="6"/>
  <c r="H19" i="6" s="1"/>
  <c r="M19" i="6"/>
  <c r="K19" i="6"/>
  <c r="J19" i="6"/>
  <c r="M18" i="6"/>
  <c r="K18" i="6"/>
  <c r="K16" i="6" s="1"/>
  <c r="J18" i="6"/>
  <c r="I18" i="6"/>
  <c r="M17" i="6"/>
  <c r="M16" i="6" s="1"/>
  <c r="M34" i="6" s="1"/>
  <c r="K17" i="6"/>
  <c r="J17" i="6"/>
  <c r="I17" i="6"/>
  <c r="J16" i="6"/>
  <c r="I16" i="6"/>
  <c r="I34" i="6" s="1"/>
  <c r="M13" i="6"/>
  <c r="K13" i="6"/>
  <c r="K34" i="6" s="1"/>
  <c r="J13" i="6"/>
  <c r="I13" i="6"/>
  <c r="M10" i="6"/>
  <c r="K10" i="6"/>
  <c r="J10" i="6"/>
  <c r="J34" i="6" s="1"/>
  <c r="I10" i="6"/>
  <c r="M20" i="5"/>
  <c r="K20" i="5"/>
  <c r="J20" i="5"/>
  <c r="I20" i="5"/>
  <c r="I19" i="5" s="1"/>
  <c r="H20" i="5"/>
  <c r="M19" i="5"/>
  <c r="K19" i="5"/>
  <c r="J19" i="5"/>
  <c r="H19" i="5"/>
  <c r="M18" i="5"/>
  <c r="K18" i="5"/>
  <c r="J18" i="5"/>
  <c r="I18" i="5"/>
  <c r="M17" i="5"/>
  <c r="M16" i="5" s="1"/>
  <c r="M34" i="5" s="1"/>
  <c r="K17" i="5"/>
  <c r="J17" i="5"/>
  <c r="I17" i="5"/>
  <c r="K16" i="5"/>
  <c r="J16" i="5"/>
  <c r="I16" i="5"/>
  <c r="M13" i="5"/>
  <c r="K13" i="5"/>
  <c r="J13" i="5"/>
  <c r="I13" i="5"/>
  <c r="M10" i="5"/>
  <c r="K10" i="5"/>
  <c r="K34" i="5" s="1"/>
  <c r="J10" i="5"/>
  <c r="J34" i="5" s="1"/>
  <c r="I10" i="5"/>
  <c r="I5" i="5"/>
  <c r="D20" i="7"/>
  <c r="D19" i="7" s="1"/>
  <c r="D16" i="7"/>
  <c r="D13" i="7"/>
  <c r="D10" i="7"/>
  <c r="D20" i="8"/>
  <c r="D19" i="8" s="1"/>
  <c r="D18" i="8"/>
  <c r="D17" i="8"/>
  <c r="D13" i="8"/>
  <c r="D10" i="8"/>
  <c r="D16" i="8" s="1"/>
  <c r="D20" i="6"/>
  <c r="D19" i="6"/>
  <c r="D18" i="6"/>
  <c r="D17" i="6"/>
  <c r="D16" i="6"/>
  <c r="D34" i="6" s="1"/>
  <c r="D13" i="6"/>
  <c r="D10" i="6"/>
  <c r="D20" i="5"/>
  <c r="D19" i="5"/>
  <c r="D34" i="5" s="1"/>
  <c r="D18" i="5"/>
  <c r="D17" i="5"/>
  <c r="D16" i="5"/>
  <c r="D13" i="5"/>
  <c r="D10" i="5"/>
  <c r="J34" i="8" l="1"/>
  <c r="I34" i="5"/>
  <c r="D34" i="8"/>
  <c r="L20" i="4" l="1"/>
  <c r="L19" i="4" s="1"/>
  <c r="L18" i="4"/>
  <c r="L17" i="4"/>
  <c r="L16" i="4"/>
  <c r="L13" i="4"/>
  <c r="L10" i="4"/>
  <c r="L20" i="3"/>
  <c r="L19" i="3"/>
  <c r="L16" i="3"/>
  <c r="L13" i="3"/>
  <c r="L10" i="3"/>
  <c r="L20" i="2"/>
  <c r="L19" i="2" s="1"/>
  <c r="L18" i="2"/>
  <c r="L17" i="2"/>
  <c r="L16" i="2" s="1"/>
  <c r="L13" i="2"/>
  <c r="L10" i="2"/>
  <c r="L20" i="1"/>
  <c r="L19" i="1" s="1"/>
  <c r="L18" i="1"/>
  <c r="L17" i="1"/>
  <c r="L16" i="1"/>
  <c r="L13" i="1"/>
  <c r="L10" i="1"/>
  <c r="L34" i="4" l="1"/>
  <c r="L34" i="2"/>
  <c r="L34" i="1"/>
  <c r="I20" i="4" l="1"/>
  <c r="I19" i="4"/>
  <c r="I18" i="4"/>
  <c r="I17" i="4"/>
  <c r="I16" i="4"/>
  <c r="I34" i="4" s="1"/>
  <c r="I13" i="4"/>
  <c r="I10" i="4"/>
  <c r="I20" i="3"/>
  <c r="I19" i="3"/>
  <c r="I18" i="3"/>
  <c r="I17" i="3"/>
  <c r="I16" i="3" s="1"/>
  <c r="I13" i="3"/>
  <c r="I10" i="3"/>
  <c r="I20" i="2"/>
  <c r="I19" i="2" s="1"/>
  <c r="I18" i="2"/>
  <c r="I17" i="2"/>
  <c r="I16" i="2" s="1"/>
  <c r="I34" i="2" s="1"/>
  <c r="I13" i="2"/>
  <c r="I10" i="2"/>
  <c r="I20" i="1"/>
  <c r="I19" i="1" s="1"/>
  <c r="I18" i="1"/>
  <c r="I17" i="1"/>
  <c r="I16" i="1" s="1"/>
  <c r="I34" i="1" s="1"/>
  <c r="I13" i="1"/>
  <c r="I10" i="1"/>
  <c r="M20" i="1" l="1"/>
  <c r="M19" i="1" s="1"/>
  <c r="M16" i="1"/>
  <c r="M34" i="2"/>
  <c r="M20" i="3"/>
  <c r="M19" i="3"/>
  <c r="M18" i="3"/>
  <c r="M34" i="4"/>
  <c r="H20" i="4"/>
  <c r="H19" i="4" s="1"/>
  <c r="H20" i="3"/>
  <c r="H19" i="3" s="1"/>
  <c r="H20" i="2"/>
  <c r="H19" i="2" s="1"/>
  <c r="H20" i="1"/>
  <c r="H19" i="1"/>
  <c r="J20" i="4" l="1"/>
  <c r="J19" i="4" s="1"/>
  <c r="J18" i="4"/>
  <c r="J17" i="4"/>
  <c r="J16" i="4"/>
  <c r="J13" i="4"/>
  <c r="J10" i="4"/>
  <c r="J34" i="4" s="1"/>
  <c r="J20" i="3"/>
  <c r="J19" i="3" s="1"/>
  <c r="J16" i="3"/>
  <c r="J13" i="3"/>
  <c r="J10" i="3"/>
  <c r="J20" i="2"/>
  <c r="J19" i="2"/>
  <c r="J34" i="2" s="1"/>
  <c r="J18" i="2"/>
  <c r="J17" i="2"/>
  <c r="J16" i="2" s="1"/>
  <c r="J13" i="2"/>
  <c r="J10" i="2"/>
  <c r="J22" i="1"/>
  <c r="J20" i="1"/>
  <c r="J19" i="1" s="1"/>
  <c r="J18" i="1"/>
  <c r="J17" i="1"/>
  <c r="J16" i="1"/>
  <c r="J13" i="1"/>
  <c r="J10" i="1"/>
  <c r="J34" i="1" s="1"/>
  <c r="O4" i="8" l="1"/>
  <c r="O5" i="8"/>
  <c r="O6" i="8"/>
  <c r="O7" i="8"/>
  <c r="O8" i="8"/>
  <c r="O9" i="8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O34" i="8"/>
  <c r="O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O4" i="7"/>
  <c r="O5" i="7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O25" i="7"/>
  <c r="O26" i="7"/>
  <c r="O27" i="7"/>
  <c r="O28" i="7"/>
  <c r="O29" i="7"/>
  <c r="O30" i="7"/>
  <c r="O31" i="7"/>
  <c r="O32" i="7"/>
  <c r="O33" i="7"/>
  <c r="O34" i="7"/>
  <c r="O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" i="6"/>
  <c r="O4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D6EAAAFF-CCC2-4E5B-9960-051D0904AD09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FDE20B71-B6D9-4969-A975-4A113F59AB4C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AABDB138-3D63-4AB8-AC19-0C7AF1459174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Gordana Minoska</author>
  </authors>
  <commentList>
    <comment ref="G29" authorId="0" shapeId="0" xr:uid="{C2324EF2-9F9C-40AC-B43E-7DA3039E1834}">
      <text>
        <r>
          <rPr>
            <b/>
            <sz val="9"/>
            <color indexed="81"/>
            <rFont val="Tahoma"/>
            <family val="2"/>
          </rPr>
          <t>Gordana Minoska:</t>
        </r>
        <r>
          <rPr>
            <sz val="9"/>
            <color indexed="81"/>
            <rFont val="Tahoma"/>
            <family val="2"/>
          </rPr>
          <t xml:space="preserve">
нема број на склучен договор зошто се работи за докнижување на премија на веќе постоечки договор од првиот квартал на 2023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CFD474F8-75E3-4BB7-95EA-DEC925134387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sharedStrings.xml><?xml version="1.0" encoding="utf-8"?>
<sst xmlns="http://schemas.openxmlformats.org/spreadsheetml/2006/main" count="620" uniqueCount="81">
  <si>
    <t xml:space="preserve">	незгода</t>
  </si>
  <si>
    <t>01</t>
  </si>
  <si>
    <t xml:space="preserve">	здравствено</t>
  </si>
  <si>
    <t>02</t>
  </si>
  <si>
    <t xml:space="preserve">	каско моторни возила</t>
  </si>
  <si>
    <t>03</t>
  </si>
  <si>
    <t xml:space="preserve">	каско шински возила</t>
  </si>
  <si>
    <t>04</t>
  </si>
  <si>
    <t xml:space="preserve">	каско воздухоплови</t>
  </si>
  <si>
    <t>05</t>
  </si>
  <si>
    <t xml:space="preserve">	каско пловни објекти</t>
  </si>
  <si>
    <t>06</t>
  </si>
  <si>
    <t xml:space="preserve">	карго</t>
  </si>
  <si>
    <t>07</t>
  </si>
  <si>
    <t xml:space="preserve">	имот од пожар и др.опасн.</t>
  </si>
  <si>
    <t>08</t>
  </si>
  <si>
    <t xml:space="preserve">		физички лица</t>
  </si>
  <si>
    <t>0801</t>
  </si>
  <si>
    <t xml:space="preserve">		правни лица</t>
  </si>
  <si>
    <t>0802</t>
  </si>
  <si>
    <t xml:space="preserve">	имот останато</t>
  </si>
  <si>
    <t>09</t>
  </si>
  <si>
    <t>0901</t>
  </si>
  <si>
    <t>0902</t>
  </si>
  <si>
    <t xml:space="preserve">	имот вкупно</t>
  </si>
  <si>
    <t>89</t>
  </si>
  <si>
    <t>8901</t>
  </si>
  <si>
    <t>8902</t>
  </si>
  <si>
    <t xml:space="preserve">	АО (вкупно)</t>
  </si>
  <si>
    <t>10</t>
  </si>
  <si>
    <t xml:space="preserve">		АО</t>
  </si>
  <si>
    <t>100</t>
  </si>
  <si>
    <t xml:space="preserve">			ЗАО</t>
  </si>
  <si>
    <t>1001</t>
  </si>
  <si>
    <t xml:space="preserve">			ЗК</t>
  </si>
  <si>
    <t>1002</t>
  </si>
  <si>
    <t xml:space="preserve">			ГР</t>
  </si>
  <si>
    <t>1003</t>
  </si>
  <si>
    <t xml:space="preserve">		одговорност на возачот</t>
  </si>
  <si>
    <t>1005</t>
  </si>
  <si>
    <t xml:space="preserve">		останати</t>
  </si>
  <si>
    <t>1099</t>
  </si>
  <si>
    <t xml:space="preserve">	одговорност воздухоплови</t>
  </si>
  <si>
    <t>11</t>
  </si>
  <si>
    <t xml:space="preserve">	одговорност пловни објекти</t>
  </si>
  <si>
    <t>12</t>
  </si>
  <si>
    <t xml:space="preserve">	општа одговорност</t>
  </si>
  <si>
    <t>13</t>
  </si>
  <si>
    <t xml:space="preserve">	кредити</t>
  </si>
  <si>
    <t>14</t>
  </si>
  <si>
    <t xml:space="preserve">	гаранции</t>
  </si>
  <si>
    <t>15</t>
  </si>
  <si>
    <t xml:space="preserve">	финансиски загуби</t>
  </si>
  <si>
    <t>16</t>
  </si>
  <si>
    <t xml:space="preserve">	правна заштита</t>
  </si>
  <si>
    <t>17</t>
  </si>
  <si>
    <t xml:space="preserve">	туристичка помош</t>
  </si>
  <si>
    <t>18</t>
  </si>
  <si>
    <t>Вкупно</t>
  </si>
  <si>
    <t>0000</t>
  </si>
  <si>
    <t>Кроација неживот</t>
  </si>
  <si>
    <t>Еуролинк</t>
  </si>
  <si>
    <t>Евроинс</t>
  </si>
  <si>
    <t>Граве неживот</t>
  </si>
  <si>
    <t>Македонија осигурување</t>
  </si>
  <si>
    <t>Сава</t>
  </si>
  <si>
    <t>Триглав</t>
  </si>
  <si>
    <t>Уника</t>
  </si>
  <si>
    <t>Осигурителна Полиса</t>
  </si>
  <si>
    <t>Халк осигурување</t>
  </si>
  <si>
    <t>Вкупно неживот</t>
  </si>
  <si>
    <t>ЗОИЛ Македонија</t>
  </si>
  <si>
    <t>Винер</t>
  </si>
  <si>
    <t>Бруто полисирана премија, во илјади денари, септември 2024 година</t>
  </si>
  <si>
    <t>Бруто полисирана премија, во илјади денари, септември 2023 година</t>
  </si>
  <si>
    <t>Бруто исплатени штети, во илјади денари, септември 2024 година</t>
  </si>
  <si>
    <t>Бруто исплатени штети, во илјади денари, септември 2023 година</t>
  </si>
  <si>
    <t>Број на склучени договори септември 2024 година</t>
  </si>
  <si>
    <t>Број на склучени договори септември 2023 година</t>
  </si>
  <si>
    <t>Број на ликвидирани штети септември 2024 година</t>
  </si>
  <si>
    <t>Број на ликвидирани штети септември 2023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</si>
</sst>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1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8"/>
      <name val="Calibri"/>
      <family val="2"/>
    </font>
    <font>
      <i/>
      <sz val="10"/>
      <name val="Calibri"/>
      <family val="2"/>
    </font>
    <font>
      <sz val="8"/>
      <name val="Calibri"/>
      <family val="2"/>
    </font>
    <font>
      <sz val="10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4">
    <xf numFmtId="0" fontId="0" fillId="0" borderId="0"/>
    <xf numFmtId="0" fontId="1" fillId="0" borderId="0"/>
    <xf numFmtId="43" fontId="5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3" fontId="3" fillId="0" borderId="9" xfId="0" applyNumberFormat="1" applyFont="1" applyBorder="1"/>
    <xf numFmtId="0" fontId="3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3" fontId="3" fillId="0" borderId="6" xfId="0" applyNumberFormat="1" applyFont="1" applyBorder="1"/>
    <xf numFmtId="3" fontId="4" fillId="0" borderId="6" xfId="0" applyNumberFormat="1" applyFont="1" applyBorder="1"/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3" fontId="0" fillId="0" borderId="11" xfId="0" applyNumberFormat="1" applyBorder="1"/>
    <xf numFmtId="3" fontId="3" fillId="0" borderId="12" xfId="0" applyNumberFormat="1" applyFont="1" applyBorder="1"/>
    <xf numFmtId="3" fontId="4" fillId="0" borderId="9" xfId="0" applyNumberFormat="1" applyFont="1" applyBorder="1"/>
    <xf numFmtId="3" fontId="6" fillId="3" borderId="1" xfId="3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164" fontId="8" fillId="4" borderId="13" xfId="2" applyNumberFormat="1" applyFont="1" applyFill="1" applyBorder="1"/>
    <xf numFmtId="3" fontId="9" fillId="3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6" fillId="5" borderId="1" xfId="0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3" fontId="6" fillId="3" borderId="1" xfId="1" applyNumberFormat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3" fontId="6" fillId="6" borderId="1" xfId="0" applyNumberFormat="1" applyFont="1" applyFill="1" applyBorder="1" applyAlignment="1">
      <alignment vertical="center" wrapText="1"/>
    </xf>
    <xf numFmtId="3" fontId="6" fillId="6" borderId="0" xfId="0" applyNumberFormat="1" applyFont="1" applyFill="1" applyAlignment="1">
      <alignment vertical="center" wrapText="1"/>
    </xf>
    <xf numFmtId="3" fontId="15" fillId="3" borderId="1" xfId="0" applyNumberFormat="1" applyFont="1" applyFill="1" applyBorder="1" applyAlignment="1">
      <alignment vertical="center" wrapText="1"/>
    </xf>
    <xf numFmtId="3" fontId="2" fillId="3" borderId="1" xfId="1" applyNumberFormat="1" applyFont="1" applyFill="1" applyBorder="1" applyAlignment="1">
      <alignment vertical="center" wrapText="1"/>
    </xf>
  </cellXfs>
  <cellStyles count="4">
    <cellStyle name="Comma" xfId="2" builtinId="3"/>
    <cellStyle name="Normal" xfId="0" builtinId="0"/>
    <cellStyle name="Normal 2" xfId="1" xr:uid="{A3521A09-9228-4AF6-AF9D-D6F5A7B6AD15}"/>
    <cellStyle name="Normal 3" xfId="3" xr:uid="{8B089AE6-DFB8-41B8-BB6D-F35EB01D66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zoomScale="90" zoomScaleNormal="90" workbookViewId="0">
      <selection activeCell="G3" sqref="G3:G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73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25">
      <c r="A3" s="6" t="s">
        <v>0</v>
      </c>
      <c r="B3" s="1" t="s">
        <v>1</v>
      </c>
      <c r="C3" s="20">
        <v>6390</v>
      </c>
      <c r="D3" s="21">
        <v>4968</v>
      </c>
      <c r="E3" s="21">
        <v>3448</v>
      </c>
      <c r="F3" s="21">
        <v>2657.5479999999998</v>
      </c>
      <c r="G3" s="21">
        <v>5484.8790000000008</v>
      </c>
      <c r="H3" s="21">
        <v>6989.4639999999908</v>
      </c>
      <c r="I3" s="21">
        <v>3990.4389999999999</v>
      </c>
      <c r="J3" s="21">
        <v>4073</v>
      </c>
      <c r="K3" s="20">
        <v>3352</v>
      </c>
      <c r="L3" s="27">
        <v>4425.16</v>
      </c>
      <c r="M3" s="21">
        <v>54</v>
      </c>
      <c r="N3" s="13">
        <f>SUM(C3:M3)</f>
        <v>45832.489999999991</v>
      </c>
    </row>
    <row r="4" spans="1:14" x14ac:dyDescent="0.25">
      <c r="A4" s="6" t="s">
        <v>2</v>
      </c>
      <c r="B4" s="1" t="s">
        <v>3</v>
      </c>
      <c r="C4" s="20">
        <v>6847</v>
      </c>
      <c r="D4" s="21">
        <v>5056</v>
      </c>
      <c r="E4" s="21">
        <v>139</v>
      </c>
      <c r="F4" s="21">
        <v>0</v>
      </c>
      <c r="G4" s="21">
        <v>19097.408000000025</v>
      </c>
      <c r="H4" s="21">
        <v>3309.0250000000051</v>
      </c>
      <c r="I4" s="21">
        <v>7694.4759999999997</v>
      </c>
      <c r="J4" s="21">
        <v>9089</v>
      </c>
      <c r="K4" s="20">
        <v>0</v>
      </c>
      <c r="L4" s="27">
        <v>31455.64</v>
      </c>
      <c r="M4" s="21">
        <v>0</v>
      </c>
      <c r="N4" s="13">
        <f t="shared" ref="N4:N34" si="0">SUM(C4:M4)</f>
        <v>82687.549000000028</v>
      </c>
    </row>
    <row r="5" spans="1:14" x14ac:dyDescent="0.25">
      <c r="A5" s="6" t="s">
        <v>4</v>
      </c>
      <c r="B5" s="1" t="s">
        <v>5</v>
      </c>
      <c r="C5" s="20">
        <v>9009</v>
      </c>
      <c r="D5" s="21">
        <v>11746</v>
      </c>
      <c r="E5" s="21">
        <v>4448</v>
      </c>
      <c r="F5" s="21">
        <v>1339.1510000000001</v>
      </c>
      <c r="G5" s="21">
        <v>13731.679000000004</v>
      </c>
      <c r="H5" s="21">
        <v>19890.993000000006</v>
      </c>
      <c r="I5" s="21">
        <v>21505.82</v>
      </c>
      <c r="J5" s="21">
        <v>8193</v>
      </c>
      <c r="K5" s="20">
        <v>11531</v>
      </c>
      <c r="L5" s="27">
        <v>11819.2</v>
      </c>
      <c r="M5" s="21">
        <v>282</v>
      </c>
      <c r="N5" s="13">
        <f t="shared" si="0"/>
        <v>113495.84300000001</v>
      </c>
    </row>
    <row r="6" spans="1:14" x14ac:dyDescent="0.2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0">
        <v>0</v>
      </c>
      <c r="L6" s="27">
        <v>0</v>
      </c>
      <c r="M6" s="21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0">
        <v>0</v>
      </c>
      <c r="L7" s="27">
        <v>0</v>
      </c>
      <c r="M7" s="21">
        <v>0</v>
      </c>
      <c r="N7" s="13">
        <f t="shared" si="0"/>
        <v>0</v>
      </c>
    </row>
    <row r="8" spans="1:14" x14ac:dyDescent="0.2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21">
        <v>6.1519999999999868</v>
      </c>
      <c r="H8" s="21">
        <v>0</v>
      </c>
      <c r="I8" s="21">
        <v>35.040999999999997</v>
      </c>
      <c r="J8" s="21">
        <v>0</v>
      </c>
      <c r="K8" s="20">
        <v>0</v>
      </c>
      <c r="L8" s="27">
        <v>0</v>
      </c>
      <c r="M8" s="21">
        <v>0</v>
      </c>
      <c r="N8" s="13">
        <f t="shared" si="0"/>
        <v>41.192999999999984</v>
      </c>
    </row>
    <row r="9" spans="1:14" x14ac:dyDescent="0.25">
      <c r="A9" s="6" t="s">
        <v>12</v>
      </c>
      <c r="B9" s="1" t="s">
        <v>13</v>
      </c>
      <c r="C9" s="20">
        <v>70</v>
      </c>
      <c r="D9" s="21">
        <v>513</v>
      </c>
      <c r="E9" s="21">
        <v>2177</v>
      </c>
      <c r="F9" s="21">
        <v>0</v>
      </c>
      <c r="G9" s="21">
        <v>2609.6659999999993</v>
      </c>
      <c r="H9" s="21">
        <v>204.58399999999983</v>
      </c>
      <c r="I9" s="21">
        <v>946.92</v>
      </c>
      <c r="J9" s="21">
        <v>642</v>
      </c>
      <c r="K9" s="20">
        <v>264</v>
      </c>
      <c r="L9" s="27">
        <v>24.88</v>
      </c>
      <c r="M9" s="21">
        <v>0</v>
      </c>
      <c r="N9" s="13">
        <f t="shared" si="0"/>
        <v>7452.0499999999993</v>
      </c>
    </row>
    <row r="10" spans="1:14" x14ac:dyDescent="0.25">
      <c r="A10" s="6" t="s">
        <v>14</v>
      </c>
      <c r="B10" s="1" t="s">
        <v>15</v>
      </c>
      <c r="C10" s="20">
        <v>6343</v>
      </c>
      <c r="D10" s="21">
        <f>D11+D12</f>
        <v>60312</v>
      </c>
      <c r="E10" s="21">
        <v>3833</v>
      </c>
      <c r="F10" s="24">
        <v>197.12900000000002</v>
      </c>
      <c r="G10" s="21">
        <v>16548.698000000004</v>
      </c>
      <c r="H10" s="21">
        <v>5662.5765400000091</v>
      </c>
      <c r="I10" s="21">
        <f>I11+I12</f>
        <v>7520.8348271654004</v>
      </c>
      <c r="J10" s="21">
        <f t="shared" ref="J10" si="1">SUM(J11:J12)</f>
        <v>1849</v>
      </c>
      <c r="K10" s="20">
        <v>4845</v>
      </c>
      <c r="L10" s="27">
        <f>SUM(L11:L12)</f>
        <v>4139.1900000000005</v>
      </c>
      <c r="M10" s="21">
        <v>8</v>
      </c>
      <c r="N10" s="13">
        <f t="shared" si="0"/>
        <v>111258.42836716541</v>
      </c>
    </row>
    <row r="11" spans="1:14" x14ac:dyDescent="0.25">
      <c r="A11" s="6" t="s">
        <v>16</v>
      </c>
      <c r="B11" s="1" t="s">
        <v>17</v>
      </c>
      <c r="C11" s="20">
        <v>3123</v>
      </c>
      <c r="D11" s="21">
        <v>1771</v>
      </c>
      <c r="E11" s="21">
        <v>830</v>
      </c>
      <c r="F11" s="21">
        <v>168.61500000000001</v>
      </c>
      <c r="G11" s="21">
        <v>2290.0969999999998</v>
      </c>
      <c r="H11" s="21">
        <v>1898.0183399999964</v>
      </c>
      <c r="I11" s="21">
        <v>1078.8733129687571</v>
      </c>
      <c r="J11" s="21">
        <v>530</v>
      </c>
      <c r="K11" s="20">
        <v>1284</v>
      </c>
      <c r="L11" s="27">
        <v>487.87</v>
      </c>
      <c r="M11" s="21">
        <v>8</v>
      </c>
      <c r="N11" s="13">
        <f t="shared" si="0"/>
        <v>13469.473652968754</v>
      </c>
    </row>
    <row r="12" spans="1:14" x14ac:dyDescent="0.25">
      <c r="A12" s="6" t="s">
        <v>18</v>
      </c>
      <c r="B12" s="1" t="s">
        <v>19</v>
      </c>
      <c r="C12" s="20">
        <v>3220</v>
      </c>
      <c r="D12" s="21">
        <v>58541</v>
      </c>
      <c r="E12" s="21">
        <v>3003</v>
      </c>
      <c r="F12" s="21">
        <v>28.513999999999999</v>
      </c>
      <c r="G12" s="21">
        <v>14258.600999999995</v>
      </c>
      <c r="H12" s="21">
        <v>3764.5581999999922</v>
      </c>
      <c r="I12" s="21">
        <v>6441.9615141966433</v>
      </c>
      <c r="J12" s="21">
        <v>1319</v>
      </c>
      <c r="K12" s="20">
        <v>3561</v>
      </c>
      <c r="L12" s="27">
        <v>3651.32</v>
      </c>
      <c r="M12" s="21">
        <v>0</v>
      </c>
      <c r="N12" s="13">
        <f t="shared" si="0"/>
        <v>97788.954714196647</v>
      </c>
    </row>
    <row r="13" spans="1:14" x14ac:dyDescent="0.25">
      <c r="A13" s="6" t="s">
        <v>20</v>
      </c>
      <c r="B13" s="1" t="s">
        <v>21</v>
      </c>
      <c r="C13" s="20">
        <v>12665</v>
      </c>
      <c r="D13" s="21">
        <f>D14+D15</f>
        <v>33914</v>
      </c>
      <c r="E13" s="21">
        <v>7622</v>
      </c>
      <c r="F13" s="24">
        <v>153.953</v>
      </c>
      <c r="G13" s="21">
        <v>35431.986000000034</v>
      </c>
      <c r="H13" s="21">
        <v>6693.4909000000043</v>
      </c>
      <c r="I13" s="21">
        <f>I14+I15</f>
        <v>10397.472172834601</v>
      </c>
      <c r="J13" s="21">
        <f t="shared" ref="J13" si="2">SUM(J14:J15)</f>
        <v>5255</v>
      </c>
      <c r="K13" s="20">
        <v>1901</v>
      </c>
      <c r="L13" s="27">
        <f>SUM(L14:L15)</f>
        <v>2913.89</v>
      </c>
      <c r="M13" s="21">
        <v>3</v>
      </c>
      <c r="N13" s="13">
        <f t="shared" si="0"/>
        <v>116950.79207283465</v>
      </c>
    </row>
    <row r="14" spans="1:14" x14ac:dyDescent="0.25">
      <c r="A14" s="6" t="s">
        <v>16</v>
      </c>
      <c r="B14" s="1" t="s">
        <v>22</v>
      </c>
      <c r="C14" s="20">
        <v>1391</v>
      </c>
      <c r="D14" s="21">
        <v>2066</v>
      </c>
      <c r="E14" s="21">
        <v>201</v>
      </c>
      <c r="F14" s="21">
        <v>86.727000000000004</v>
      </c>
      <c r="G14" s="21">
        <v>3685.4200000000019</v>
      </c>
      <c r="H14" s="21">
        <v>2633.8620400000073</v>
      </c>
      <c r="I14" s="21">
        <v>3355.6616870312432</v>
      </c>
      <c r="J14" s="21">
        <v>234</v>
      </c>
      <c r="K14" s="20">
        <v>198</v>
      </c>
      <c r="L14" s="27">
        <v>526.16999999999996</v>
      </c>
      <c r="M14" s="21">
        <v>3</v>
      </c>
      <c r="N14" s="13">
        <f t="shared" si="0"/>
        <v>14380.840727031251</v>
      </c>
    </row>
    <row r="15" spans="1:14" x14ac:dyDescent="0.25">
      <c r="A15" s="6" t="s">
        <v>18</v>
      </c>
      <c r="B15" s="1" t="s">
        <v>23</v>
      </c>
      <c r="C15" s="20">
        <v>11274</v>
      </c>
      <c r="D15" s="21">
        <v>31848</v>
      </c>
      <c r="E15" s="21">
        <v>7421</v>
      </c>
      <c r="F15" s="21">
        <v>67.225999999999999</v>
      </c>
      <c r="G15" s="21">
        <v>31746.565999999992</v>
      </c>
      <c r="H15" s="21">
        <v>4059.6288599999971</v>
      </c>
      <c r="I15" s="21">
        <v>7041.8104858033585</v>
      </c>
      <c r="J15" s="21">
        <v>5021</v>
      </c>
      <c r="K15" s="20">
        <v>1703</v>
      </c>
      <c r="L15" s="27">
        <v>2387.7199999999998</v>
      </c>
      <c r="M15" s="21">
        <v>0</v>
      </c>
      <c r="N15" s="13">
        <f t="shared" si="0"/>
        <v>102569.95134580335</v>
      </c>
    </row>
    <row r="16" spans="1:14" x14ac:dyDescent="0.25">
      <c r="A16" s="6" t="s">
        <v>24</v>
      </c>
      <c r="B16" s="1" t="s">
        <v>25</v>
      </c>
      <c r="C16" s="20">
        <v>19008</v>
      </c>
      <c r="D16" s="21">
        <f>D17+D18</f>
        <v>94226</v>
      </c>
      <c r="E16" s="21">
        <v>11455</v>
      </c>
      <c r="F16" s="24">
        <v>351.08199999999999</v>
      </c>
      <c r="G16" s="21">
        <v>51975.552000000025</v>
      </c>
      <c r="H16" s="21">
        <v>12356.067439999984</v>
      </c>
      <c r="I16" s="21">
        <f t="shared" ref="I16" si="3">I17+I18</f>
        <v>17918.307000000001</v>
      </c>
      <c r="J16" s="21">
        <f t="shared" ref="J16" si="4">SUM(J17:J18)</f>
        <v>7104</v>
      </c>
      <c r="K16" s="20">
        <v>6746</v>
      </c>
      <c r="L16" s="27">
        <f>SUM(L17:L18)</f>
        <v>7053.08</v>
      </c>
      <c r="M16" s="21">
        <f>M10+M13</f>
        <v>11</v>
      </c>
      <c r="N16" s="13">
        <f t="shared" si="0"/>
        <v>228204.08843999999</v>
      </c>
    </row>
    <row r="17" spans="1:14" x14ac:dyDescent="0.25">
      <c r="A17" s="6" t="s">
        <v>16</v>
      </c>
      <c r="B17" s="1" t="s">
        <v>26</v>
      </c>
      <c r="C17" s="20">
        <v>4514</v>
      </c>
      <c r="D17" s="21">
        <f t="shared" ref="D17:D18" si="5">D11+D14</f>
        <v>3837</v>
      </c>
      <c r="E17" s="21">
        <v>1031</v>
      </c>
      <c r="F17" s="24">
        <v>255.34200000000001</v>
      </c>
      <c r="G17" s="21">
        <v>5975.5169999999998</v>
      </c>
      <c r="H17" s="21">
        <v>4531.8803800000169</v>
      </c>
      <c r="I17" s="21">
        <f>I11+I14</f>
        <v>4434.5349999999999</v>
      </c>
      <c r="J17" s="21">
        <f t="shared" ref="J17:J18" si="6">J11+J14</f>
        <v>764</v>
      </c>
      <c r="K17" s="20">
        <v>1482</v>
      </c>
      <c r="L17" s="27">
        <f t="shared" ref="L17:L18" si="7">L11+L14</f>
        <v>1014.04</v>
      </c>
      <c r="M17" s="21">
        <v>11</v>
      </c>
      <c r="N17" s="13">
        <f t="shared" si="0"/>
        <v>27850.314380000018</v>
      </c>
    </row>
    <row r="18" spans="1:14" x14ac:dyDescent="0.25">
      <c r="A18" s="6" t="s">
        <v>18</v>
      </c>
      <c r="B18" s="1" t="s">
        <v>27</v>
      </c>
      <c r="C18" s="20">
        <v>14494</v>
      </c>
      <c r="D18" s="21">
        <f t="shared" si="5"/>
        <v>90389</v>
      </c>
      <c r="E18" s="21">
        <v>10424</v>
      </c>
      <c r="F18" s="24">
        <v>95.74</v>
      </c>
      <c r="G18" s="21">
        <v>46000.035000000033</v>
      </c>
      <c r="H18" s="21">
        <v>7824.1870600000038</v>
      </c>
      <c r="I18" s="21">
        <f>I12+I15</f>
        <v>13483.772000000001</v>
      </c>
      <c r="J18" s="21">
        <f t="shared" si="6"/>
        <v>6340</v>
      </c>
      <c r="K18" s="20">
        <v>5264</v>
      </c>
      <c r="L18" s="27">
        <f t="shared" si="7"/>
        <v>6039.04</v>
      </c>
      <c r="M18" s="21">
        <v>0</v>
      </c>
      <c r="N18" s="13">
        <f t="shared" si="0"/>
        <v>200353.77406000003</v>
      </c>
    </row>
    <row r="19" spans="1:14" x14ac:dyDescent="0.25">
      <c r="A19" s="6" t="s">
        <v>28</v>
      </c>
      <c r="B19" s="1" t="s">
        <v>29</v>
      </c>
      <c r="C19" s="20">
        <v>48049</v>
      </c>
      <c r="D19" s="21">
        <f>D20+D24+D25</f>
        <v>35008</v>
      </c>
      <c r="E19" s="21">
        <v>45023</v>
      </c>
      <c r="F19" s="24">
        <v>46583.441369978187</v>
      </c>
      <c r="G19" s="21">
        <v>68160.236000000034</v>
      </c>
      <c r="H19" s="26">
        <f>H20+H24+H25</f>
        <v>44310.766000000018</v>
      </c>
      <c r="I19" s="21">
        <f t="shared" ref="I19" si="8">I20+I24+I25</f>
        <v>46846.321999999993</v>
      </c>
      <c r="J19" s="21">
        <f t="shared" ref="J19" si="9">SUM(J20,J24:J25)</f>
        <v>75422</v>
      </c>
      <c r="K19" s="20">
        <v>47680</v>
      </c>
      <c r="L19" s="27">
        <f>L20+L24+L25</f>
        <v>32335.940000000002</v>
      </c>
      <c r="M19" s="35">
        <f>M20+M24</f>
        <v>2910</v>
      </c>
      <c r="N19" s="13">
        <f t="shared" si="0"/>
        <v>492328.70536997821</v>
      </c>
    </row>
    <row r="20" spans="1:14" x14ac:dyDescent="0.25">
      <c r="A20" s="6" t="s">
        <v>30</v>
      </c>
      <c r="B20" s="1" t="s">
        <v>31</v>
      </c>
      <c r="C20" s="20">
        <v>46965</v>
      </c>
      <c r="D20" s="21">
        <f>SUM(D21:D23)</f>
        <v>34515</v>
      </c>
      <c r="E20" s="21">
        <v>44310</v>
      </c>
      <c r="F20" s="24">
        <v>46583.441369978187</v>
      </c>
      <c r="G20" s="21">
        <v>66564.679999999935</v>
      </c>
      <c r="H20" s="26">
        <f t="shared" ref="H20:I20" si="10">H21+H22+H23</f>
        <v>41876.915000000015</v>
      </c>
      <c r="I20" s="21">
        <f t="shared" si="10"/>
        <v>43721.897999999994</v>
      </c>
      <c r="J20" s="21">
        <f t="shared" ref="J20" si="11">SUM(J21:J23)</f>
        <v>74750</v>
      </c>
      <c r="K20" s="20">
        <v>46536</v>
      </c>
      <c r="L20" s="27">
        <f>SUM(L21:L23)</f>
        <v>30722.980000000003</v>
      </c>
      <c r="M20" s="36">
        <f>M21+M22+M23+M24</f>
        <v>2910</v>
      </c>
      <c r="N20" s="13">
        <f t="shared" si="0"/>
        <v>479455.91436997813</v>
      </c>
    </row>
    <row r="21" spans="1:14" x14ac:dyDescent="0.25">
      <c r="A21" s="6" t="s">
        <v>32</v>
      </c>
      <c r="B21" s="1" t="s">
        <v>33</v>
      </c>
      <c r="C21" s="20">
        <v>35816</v>
      </c>
      <c r="D21" s="21">
        <v>25572</v>
      </c>
      <c r="E21" s="21">
        <v>23992</v>
      </c>
      <c r="F21" s="21">
        <v>35769.304369978192</v>
      </c>
      <c r="G21" s="21">
        <v>49879.392999999924</v>
      </c>
      <c r="H21" s="21">
        <v>30238.931000000011</v>
      </c>
      <c r="I21" s="21">
        <v>30652.870999999999</v>
      </c>
      <c r="J21" s="21">
        <v>58055</v>
      </c>
      <c r="K21" s="20">
        <v>34379</v>
      </c>
      <c r="L21" s="27">
        <v>22088.49</v>
      </c>
      <c r="M21" s="35">
        <v>1982</v>
      </c>
      <c r="N21" s="13">
        <f t="shared" si="0"/>
        <v>348424.98936997814</v>
      </c>
    </row>
    <row r="22" spans="1:14" x14ac:dyDescent="0.25">
      <c r="A22" s="6" t="s">
        <v>34</v>
      </c>
      <c r="B22" s="1" t="s">
        <v>35</v>
      </c>
      <c r="C22" s="20">
        <v>11112</v>
      </c>
      <c r="D22" s="21">
        <v>8821</v>
      </c>
      <c r="E22" s="21">
        <v>7942</v>
      </c>
      <c r="F22" s="21">
        <v>9818.4879999999994</v>
      </c>
      <c r="G22" s="21">
        <v>15545.144</v>
      </c>
      <c r="H22" s="21">
        <v>11486.092000000004</v>
      </c>
      <c r="I22" s="21">
        <v>12920.812</v>
      </c>
      <c r="J22" s="21">
        <f>16414+1</f>
        <v>16415</v>
      </c>
      <c r="K22" s="20">
        <v>12086</v>
      </c>
      <c r="L22" s="27">
        <v>6901.49</v>
      </c>
      <c r="M22" s="35">
        <v>643</v>
      </c>
      <c r="N22" s="13">
        <f t="shared" si="0"/>
        <v>113691.02600000001</v>
      </c>
    </row>
    <row r="23" spans="1:14" x14ac:dyDescent="0.25">
      <c r="A23" s="6" t="s">
        <v>36</v>
      </c>
      <c r="B23" s="1" t="s">
        <v>37</v>
      </c>
      <c r="C23" s="20">
        <v>37</v>
      </c>
      <c r="D23" s="21">
        <v>122</v>
      </c>
      <c r="E23" s="21">
        <v>12376</v>
      </c>
      <c r="F23" s="21">
        <v>995.649</v>
      </c>
      <c r="G23" s="21">
        <v>1140.143</v>
      </c>
      <c r="H23" s="21">
        <v>151.8919999999996</v>
      </c>
      <c r="I23" s="21">
        <v>148.215</v>
      </c>
      <c r="J23" s="21">
        <v>280</v>
      </c>
      <c r="K23" s="20">
        <v>71</v>
      </c>
      <c r="L23" s="27">
        <v>1733</v>
      </c>
      <c r="M23" s="35">
        <v>285</v>
      </c>
      <c r="N23" s="13">
        <f t="shared" si="0"/>
        <v>17339.898999999998</v>
      </c>
    </row>
    <row r="24" spans="1:14" x14ac:dyDescent="0.25">
      <c r="A24" s="6" t="s">
        <v>38</v>
      </c>
      <c r="B24" s="1" t="s">
        <v>39</v>
      </c>
      <c r="C24" s="20">
        <v>1084</v>
      </c>
      <c r="D24" s="21">
        <v>493</v>
      </c>
      <c r="E24" s="21">
        <v>713</v>
      </c>
      <c r="F24" s="21">
        <v>0</v>
      </c>
      <c r="G24" s="21">
        <v>1595.5559999999987</v>
      </c>
      <c r="H24" s="21">
        <v>2433.8509999999987</v>
      </c>
      <c r="I24" s="21">
        <v>3124.424</v>
      </c>
      <c r="J24" s="21">
        <v>672</v>
      </c>
      <c r="K24" s="20">
        <v>1144</v>
      </c>
      <c r="L24" s="27">
        <v>1612.96</v>
      </c>
      <c r="M24" s="35">
        <v>0</v>
      </c>
      <c r="N24" s="13">
        <f t="shared" si="0"/>
        <v>12872.790999999997</v>
      </c>
    </row>
    <row r="25" spans="1:14" x14ac:dyDescent="0.2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7">
        <v>0</v>
      </c>
      <c r="M25" s="21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20">
        <v>0</v>
      </c>
      <c r="D26" s="21">
        <v>0</v>
      </c>
      <c r="E26" s="21">
        <v>0</v>
      </c>
      <c r="F26" s="21">
        <v>0</v>
      </c>
      <c r="G26" s="21">
        <v>-4.0000000000190994E-3</v>
      </c>
      <c r="H26" s="21">
        <v>0</v>
      </c>
      <c r="I26" s="21">
        <v>14.76</v>
      </c>
      <c r="J26" s="21">
        <v>0</v>
      </c>
      <c r="K26" s="20">
        <v>5</v>
      </c>
      <c r="L26" s="27">
        <v>0</v>
      </c>
      <c r="M26" s="21">
        <v>0</v>
      </c>
      <c r="N26" s="13">
        <f t="shared" si="0"/>
        <v>19.755999999999979</v>
      </c>
    </row>
    <row r="27" spans="1:14" x14ac:dyDescent="0.25">
      <c r="A27" s="6" t="s">
        <v>44</v>
      </c>
      <c r="B27" s="1" t="s">
        <v>45</v>
      </c>
      <c r="C27" s="20">
        <v>0</v>
      </c>
      <c r="D27" s="21">
        <v>26</v>
      </c>
      <c r="E27" s="21">
        <v>0</v>
      </c>
      <c r="F27" s="21">
        <v>0</v>
      </c>
      <c r="G27" s="21">
        <v>17.081000000000017</v>
      </c>
      <c r="H27" s="21">
        <v>20.297000000000025</v>
      </c>
      <c r="I27" s="21">
        <v>6.9</v>
      </c>
      <c r="J27" s="21">
        <v>15</v>
      </c>
      <c r="K27" s="20">
        <v>20</v>
      </c>
      <c r="L27" s="27">
        <v>1.22</v>
      </c>
      <c r="M27" s="21">
        <v>0</v>
      </c>
      <c r="N27" s="13">
        <f t="shared" si="0"/>
        <v>106.49800000000005</v>
      </c>
    </row>
    <row r="28" spans="1:14" x14ac:dyDescent="0.25">
      <c r="A28" s="6" t="s">
        <v>46</v>
      </c>
      <c r="B28" s="1" t="s">
        <v>47</v>
      </c>
      <c r="C28" s="20">
        <v>1067</v>
      </c>
      <c r="D28" s="21">
        <v>6022</v>
      </c>
      <c r="E28" s="21">
        <v>283</v>
      </c>
      <c r="F28" s="21">
        <v>71.861000000000004</v>
      </c>
      <c r="G28" s="21">
        <v>8880.7309999999998</v>
      </c>
      <c r="H28" s="21">
        <v>667.83856000000014</v>
      </c>
      <c r="I28" s="21">
        <v>1919.905</v>
      </c>
      <c r="J28" s="21">
        <v>2075</v>
      </c>
      <c r="K28" s="20">
        <v>1652</v>
      </c>
      <c r="L28" s="27">
        <v>929.07</v>
      </c>
      <c r="M28" s="21">
        <v>1</v>
      </c>
      <c r="N28" s="13">
        <f t="shared" si="0"/>
        <v>23569.405559999999</v>
      </c>
    </row>
    <row r="29" spans="1:14" x14ac:dyDescent="0.25">
      <c r="A29" s="6" t="s">
        <v>48</v>
      </c>
      <c r="B29" s="1" t="s">
        <v>49</v>
      </c>
      <c r="C29" s="20">
        <v>305</v>
      </c>
      <c r="D29" s="21">
        <v>0</v>
      </c>
      <c r="E29" s="21">
        <v>234</v>
      </c>
      <c r="F29" s="21">
        <v>0</v>
      </c>
      <c r="G29" s="21">
        <v>1934.5460000000003</v>
      </c>
      <c r="H29" s="21">
        <v>3294.5400000000009</v>
      </c>
      <c r="I29" s="21">
        <v>2871.2730000000001</v>
      </c>
      <c r="J29" s="21">
        <v>0</v>
      </c>
      <c r="K29" s="20">
        <v>0</v>
      </c>
      <c r="L29" s="27">
        <v>550.39</v>
      </c>
      <c r="M29" s="21">
        <v>0</v>
      </c>
      <c r="N29" s="13">
        <f t="shared" si="0"/>
        <v>9189.7489999999998</v>
      </c>
    </row>
    <row r="30" spans="1:14" x14ac:dyDescent="0.25">
      <c r="A30" s="6" t="s">
        <v>50</v>
      </c>
      <c r="B30" s="1" t="s">
        <v>51</v>
      </c>
      <c r="C30" s="20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0">
        <v>0</v>
      </c>
      <c r="L30" s="27">
        <v>0</v>
      </c>
      <c r="M30" s="21">
        <v>0</v>
      </c>
      <c r="N30" s="13">
        <f t="shared" si="0"/>
        <v>0</v>
      </c>
    </row>
    <row r="31" spans="1:14" x14ac:dyDescent="0.25">
      <c r="A31" s="6" t="s">
        <v>52</v>
      </c>
      <c r="B31" s="1" t="s">
        <v>53</v>
      </c>
      <c r="C31" s="20">
        <v>228</v>
      </c>
      <c r="D31" s="21">
        <v>18</v>
      </c>
      <c r="E31" s="21">
        <v>0</v>
      </c>
      <c r="F31" s="21">
        <v>0</v>
      </c>
      <c r="G31" s="21">
        <v>6128.7530000000006</v>
      </c>
      <c r="H31" s="21">
        <v>43.230999999999767</v>
      </c>
      <c r="I31" s="21">
        <v>1168.105</v>
      </c>
      <c r="J31" s="21">
        <v>123</v>
      </c>
      <c r="K31" s="20">
        <v>0</v>
      </c>
      <c r="L31" s="27">
        <v>81.599999999999994</v>
      </c>
      <c r="M31" s="21">
        <v>0</v>
      </c>
      <c r="N31" s="13">
        <f t="shared" si="0"/>
        <v>7790.6890000000003</v>
      </c>
    </row>
    <row r="32" spans="1:14" x14ac:dyDescent="0.25">
      <c r="A32" s="6" t="s">
        <v>54</v>
      </c>
      <c r="B32" s="1" t="s">
        <v>55</v>
      </c>
      <c r="C32" s="20">
        <v>1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0">
        <v>0</v>
      </c>
      <c r="L32" s="27">
        <v>0</v>
      </c>
      <c r="M32" s="21">
        <v>0</v>
      </c>
      <c r="N32" s="13">
        <f t="shared" si="0"/>
        <v>1</v>
      </c>
    </row>
    <row r="33" spans="1:14" x14ac:dyDescent="0.25">
      <c r="A33" s="6" t="s">
        <v>56</v>
      </c>
      <c r="B33" s="1" t="s">
        <v>57</v>
      </c>
      <c r="C33" s="20">
        <v>2666</v>
      </c>
      <c r="D33" s="21">
        <v>4875</v>
      </c>
      <c r="E33" s="21">
        <v>1439</v>
      </c>
      <c r="F33" s="21">
        <v>584.98368000012351</v>
      </c>
      <c r="G33" s="21">
        <v>2182.4359999999979</v>
      </c>
      <c r="H33" s="21">
        <v>5666.7080000000069</v>
      </c>
      <c r="I33" s="21">
        <v>6924.96</v>
      </c>
      <c r="J33" s="21">
        <v>1933</v>
      </c>
      <c r="K33" s="20">
        <v>2603</v>
      </c>
      <c r="L33" s="27">
        <v>1297.08</v>
      </c>
      <c r="M33" s="21">
        <v>0</v>
      </c>
      <c r="N33" s="13">
        <f t="shared" si="0"/>
        <v>30172.16768000013</v>
      </c>
    </row>
    <row r="34" spans="1:14" x14ac:dyDescent="0.25">
      <c r="A34" s="7" t="s">
        <v>58</v>
      </c>
      <c r="B34" s="8" t="s">
        <v>59</v>
      </c>
      <c r="C34" s="20">
        <v>93640</v>
      </c>
      <c r="D34" s="22">
        <f>D3+D4+D5+D6+D7+D8+D9+D16+D19+D26+D27+D28+D29+D30+D31+D32+D33</f>
        <v>162458</v>
      </c>
      <c r="E34" s="21">
        <v>68646</v>
      </c>
      <c r="F34" s="24">
        <v>51588.067049978301</v>
      </c>
      <c r="G34" s="21">
        <v>180214.25699999998</v>
      </c>
      <c r="H34" s="21">
        <v>96753.514000000025</v>
      </c>
      <c r="I34" s="21">
        <f>I3+I5+I4+I6+I7+I8+I9+I16+I19+I26+I27+I28+I29+I30+I32+I31+I33</f>
        <v>111843.22799999997</v>
      </c>
      <c r="J34" s="25">
        <f>SUM(J3:J10,J13,J19,J26:J33)</f>
        <v>108669</v>
      </c>
      <c r="K34" s="20">
        <v>73853</v>
      </c>
      <c r="L34" s="28">
        <f>SUM(L3:L9)+L16+L19+SUM(L26:L33)</f>
        <v>89973.26</v>
      </c>
      <c r="M34" s="21">
        <v>3259</v>
      </c>
      <c r="N34" s="9">
        <f t="shared" si="0"/>
        <v>1040897.3260499783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O34"/>
  <sheetViews>
    <sheetView zoomScale="90" zoomScaleNormal="90" workbookViewId="0">
      <selection activeCell="G3" sqref="G3:M34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74</v>
      </c>
    </row>
    <row r="2" spans="1:15" s="15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25">
      <c r="A3" s="6" t="s">
        <v>0</v>
      </c>
      <c r="B3" s="1" t="s">
        <v>1</v>
      </c>
      <c r="C3" s="20">
        <v>5674</v>
      </c>
      <c r="D3" s="21">
        <v>5848</v>
      </c>
      <c r="E3" s="21">
        <v>2430</v>
      </c>
      <c r="F3" s="21">
        <v>1725.5070000000001</v>
      </c>
      <c r="G3" s="31">
        <v>3711.54</v>
      </c>
      <c r="H3" s="21">
        <v>6843.6536300000043</v>
      </c>
      <c r="I3" s="21">
        <v>3852.8760000000002</v>
      </c>
      <c r="J3" s="21">
        <v>2102</v>
      </c>
      <c r="K3" s="21">
        <v>7260</v>
      </c>
      <c r="L3" s="21">
        <v>3196</v>
      </c>
      <c r="M3" s="27">
        <v>4824.75</v>
      </c>
      <c r="N3" s="17"/>
      <c r="O3" s="13">
        <f>SUM(C3:N3)</f>
        <v>47468.326630000003</v>
      </c>
    </row>
    <row r="4" spans="1:15" x14ac:dyDescent="0.25">
      <c r="A4" s="6" t="s">
        <v>2</v>
      </c>
      <c r="B4" s="1" t="s">
        <v>3</v>
      </c>
      <c r="C4" s="20">
        <v>7626</v>
      </c>
      <c r="D4" s="21">
        <v>9029</v>
      </c>
      <c r="E4" s="21">
        <v>1559</v>
      </c>
      <c r="F4" s="21">
        <v>0</v>
      </c>
      <c r="G4" s="31">
        <v>19619.41</v>
      </c>
      <c r="H4" s="21">
        <v>3748.4579500000109</v>
      </c>
      <c r="I4" s="21">
        <v>16320.228999999999</v>
      </c>
      <c r="J4" s="21">
        <v>2728</v>
      </c>
      <c r="K4" s="21">
        <v>727</v>
      </c>
      <c r="L4" s="21">
        <v>0</v>
      </c>
      <c r="M4" s="27">
        <v>212.79000000000087</v>
      </c>
      <c r="N4" s="17"/>
      <c r="O4" s="13">
        <f t="shared" ref="O4:O34" si="0">SUM(C4:N4)</f>
        <v>61569.886950000015</v>
      </c>
    </row>
    <row r="5" spans="1:15" x14ac:dyDescent="0.25">
      <c r="A5" s="6" t="s">
        <v>4</v>
      </c>
      <c r="B5" s="1" t="s">
        <v>5</v>
      </c>
      <c r="C5" s="20">
        <v>7904</v>
      </c>
      <c r="D5" s="21">
        <v>9086</v>
      </c>
      <c r="E5" s="21">
        <v>5359</v>
      </c>
      <c r="F5" s="21">
        <v>1289.6079999999999</v>
      </c>
      <c r="G5" s="31">
        <v>5904.55</v>
      </c>
      <c r="H5" s="21">
        <v>15829.554000000004</v>
      </c>
      <c r="I5" s="21">
        <f>14323.944+80.924</f>
        <v>14404.868</v>
      </c>
      <c r="J5" s="21">
        <v>4842</v>
      </c>
      <c r="K5" s="21">
        <v>7458</v>
      </c>
      <c r="L5" s="21">
        <v>8815</v>
      </c>
      <c r="M5" s="27">
        <v>8474.9199999999983</v>
      </c>
      <c r="N5" s="17"/>
      <c r="O5" s="13">
        <f t="shared" si="0"/>
        <v>89367.5</v>
      </c>
    </row>
    <row r="6" spans="1:15" x14ac:dyDescent="0.2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31">
        <v>0</v>
      </c>
      <c r="H6" s="21">
        <v>0</v>
      </c>
      <c r="I6" s="21">
        <v>0</v>
      </c>
      <c r="J6" s="37"/>
      <c r="K6" s="21">
        <v>0</v>
      </c>
      <c r="L6" s="21">
        <v>0</v>
      </c>
      <c r="M6" s="27">
        <v>0</v>
      </c>
      <c r="N6" s="17"/>
      <c r="O6" s="13">
        <f t="shared" si="0"/>
        <v>0</v>
      </c>
    </row>
    <row r="7" spans="1:15" x14ac:dyDescent="0.2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31">
        <v>0</v>
      </c>
      <c r="H7" s="21">
        <v>0</v>
      </c>
      <c r="I7" s="21">
        <v>0</v>
      </c>
      <c r="J7" s="37"/>
      <c r="K7" s="21">
        <v>186</v>
      </c>
      <c r="L7" s="21">
        <v>0</v>
      </c>
      <c r="M7" s="27">
        <v>0</v>
      </c>
      <c r="N7" s="17"/>
      <c r="O7" s="13">
        <f t="shared" si="0"/>
        <v>186</v>
      </c>
    </row>
    <row r="8" spans="1:15" x14ac:dyDescent="0.2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31">
        <v>3.2</v>
      </c>
      <c r="H8" s="21">
        <v>0</v>
      </c>
      <c r="I8" s="21">
        <v>35.040999999999997</v>
      </c>
      <c r="J8" s="37"/>
      <c r="K8" s="21">
        <v>0</v>
      </c>
      <c r="L8" s="21">
        <v>0</v>
      </c>
      <c r="M8" s="27">
        <v>0</v>
      </c>
      <c r="N8" s="17"/>
      <c r="O8" s="13">
        <f t="shared" si="0"/>
        <v>38.241</v>
      </c>
    </row>
    <row r="9" spans="1:15" x14ac:dyDescent="0.25">
      <c r="A9" s="6" t="s">
        <v>12</v>
      </c>
      <c r="B9" s="1" t="s">
        <v>13</v>
      </c>
      <c r="C9" s="20">
        <v>2</v>
      </c>
      <c r="D9" s="21">
        <v>730</v>
      </c>
      <c r="E9" s="21">
        <v>2343</v>
      </c>
      <c r="F9" s="21">
        <v>0</v>
      </c>
      <c r="G9" s="31">
        <v>2528.19</v>
      </c>
      <c r="H9" s="21">
        <v>121.64699999999993</v>
      </c>
      <c r="I9" s="21">
        <v>488.92200000000003</v>
      </c>
      <c r="J9" s="21">
        <v>114</v>
      </c>
      <c r="K9" s="21">
        <v>74</v>
      </c>
      <c r="L9" s="21">
        <v>705.38025999999991</v>
      </c>
      <c r="M9" s="27">
        <v>32.909999999999854</v>
      </c>
      <c r="N9" s="17"/>
      <c r="O9" s="13">
        <f t="shared" si="0"/>
        <v>7140.0492599999998</v>
      </c>
    </row>
    <row r="10" spans="1:15" x14ac:dyDescent="0.25">
      <c r="A10" s="6" t="s">
        <v>14</v>
      </c>
      <c r="B10" s="1" t="s">
        <v>15</v>
      </c>
      <c r="C10" s="20">
        <v>4416</v>
      </c>
      <c r="D10" s="21">
        <f>D11+D12</f>
        <v>3205</v>
      </c>
      <c r="E10" s="21">
        <v>1417</v>
      </c>
      <c r="F10" s="21">
        <v>220.416</v>
      </c>
      <c r="G10" s="31">
        <v>7492.36</v>
      </c>
      <c r="H10" s="21">
        <v>4362.7419399999908</v>
      </c>
      <c r="I10" s="21">
        <f>I11+I12</f>
        <v>4264.8946239051802</v>
      </c>
      <c r="J10" s="21">
        <f t="shared" ref="J10" si="1">SUM(J11:J12)</f>
        <v>1073</v>
      </c>
      <c r="K10" s="21">
        <f>K11+K12</f>
        <v>2132</v>
      </c>
      <c r="L10" s="21">
        <v>5489</v>
      </c>
      <c r="M10" s="27">
        <f>SUM(M11:M12)</f>
        <v>3636.1599999999958</v>
      </c>
      <c r="N10" s="17"/>
      <c r="O10" s="13">
        <f t="shared" si="0"/>
        <v>37708.572563905167</v>
      </c>
    </row>
    <row r="11" spans="1:15" x14ac:dyDescent="0.25">
      <c r="A11" s="6" t="s">
        <v>16</v>
      </c>
      <c r="B11" s="1" t="s">
        <v>17</v>
      </c>
      <c r="C11" s="20">
        <v>2580</v>
      </c>
      <c r="D11" s="21">
        <v>1393</v>
      </c>
      <c r="E11" s="21">
        <v>830</v>
      </c>
      <c r="F11" s="21">
        <v>162.26900000000001</v>
      </c>
      <c r="G11" s="31">
        <v>1644.24</v>
      </c>
      <c r="H11" s="21">
        <v>1865.0803799999994</v>
      </c>
      <c r="I11" s="21">
        <v>811.35990059582616</v>
      </c>
      <c r="J11" s="21">
        <v>478</v>
      </c>
      <c r="K11" s="32">
        <v>330</v>
      </c>
      <c r="L11" s="21">
        <v>1408</v>
      </c>
      <c r="M11" s="27">
        <v>174.17999999999984</v>
      </c>
      <c r="N11" s="17"/>
      <c r="O11" s="13">
        <f t="shared" si="0"/>
        <v>11676.129280595826</v>
      </c>
    </row>
    <row r="12" spans="1:15" x14ac:dyDescent="0.25">
      <c r="A12" s="6" t="s">
        <v>18</v>
      </c>
      <c r="B12" s="1" t="s">
        <v>19</v>
      </c>
      <c r="C12" s="20">
        <v>1836</v>
      </c>
      <c r="D12" s="21">
        <v>1812</v>
      </c>
      <c r="E12" s="21">
        <v>587</v>
      </c>
      <c r="F12" s="21">
        <v>58.146999999999998</v>
      </c>
      <c r="G12" s="31">
        <v>5848.13</v>
      </c>
      <c r="H12" s="21">
        <v>2497.6615600000077</v>
      </c>
      <c r="I12" s="21">
        <v>3453.5347233093539</v>
      </c>
      <c r="J12" s="21">
        <v>595</v>
      </c>
      <c r="K12" s="32">
        <v>1802</v>
      </c>
      <c r="L12" s="21">
        <v>4081</v>
      </c>
      <c r="M12" s="27">
        <v>3461.9799999999959</v>
      </c>
      <c r="N12" s="17"/>
      <c r="O12" s="13">
        <f t="shared" si="0"/>
        <v>26032.453283309358</v>
      </c>
    </row>
    <row r="13" spans="1:15" x14ac:dyDescent="0.25">
      <c r="A13" s="6" t="s">
        <v>20</v>
      </c>
      <c r="B13" s="1" t="s">
        <v>21</v>
      </c>
      <c r="C13" s="20">
        <v>3363</v>
      </c>
      <c r="D13" s="21">
        <f>D14+D15</f>
        <v>3289</v>
      </c>
      <c r="E13" s="21">
        <v>1659</v>
      </c>
      <c r="F13" s="21">
        <v>78.158999999999992</v>
      </c>
      <c r="G13" s="31">
        <v>12833.67</v>
      </c>
      <c r="H13" s="21">
        <v>4916.6794399999781</v>
      </c>
      <c r="I13" s="21">
        <f>I14+I15</f>
        <v>30466.33837609482</v>
      </c>
      <c r="J13" s="21">
        <f t="shared" ref="J13" si="2">SUM(J14:J15)</f>
        <v>716</v>
      </c>
      <c r="K13" s="21">
        <f>K14+K15</f>
        <v>16649</v>
      </c>
      <c r="L13" s="21">
        <v>2642.6197400000001</v>
      </c>
      <c r="M13" s="27">
        <f>SUM(M14:M15)</f>
        <v>1652.5000000000041</v>
      </c>
      <c r="N13" s="17"/>
      <c r="O13" s="13">
        <f t="shared" si="0"/>
        <v>78265.966556094791</v>
      </c>
    </row>
    <row r="14" spans="1:15" x14ac:dyDescent="0.25">
      <c r="A14" s="6" t="s">
        <v>16</v>
      </c>
      <c r="B14" s="1" t="s">
        <v>22</v>
      </c>
      <c r="C14" s="20">
        <v>934</v>
      </c>
      <c r="D14" s="21">
        <v>1798</v>
      </c>
      <c r="E14" s="21">
        <v>164</v>
      </c>
      <c r="F14" s="21">
        <v>65.072999999999993</v>
      </c>
      <c r="G14" s="31">
        <v>2800.27</v>
      </c>
      <c r="H14" s="21">
        <v>2899.2728100000095</v>
      </c>
      <c r="I14" s="21">
        <v>2594.4140994041736</v>
      </c>
      <c r="J14" s="21">
        <v>245</v>
      </c>
      <c r="K14" s="32">
        <v>575</v>
      </c>
      <c r="L14" s="21">
        <v>215</v>
      </c>
      <c r="M14" s="27">
        <v>669.16000000000031</v>
      </c>
      <c r="N14" s="17"/>
      <c r="O14" s="13">
        <f t="shared" si="0"/>
        <v>12959.189909404184</v>
      </c>
    </row>
    <row r="15" spans="1:15" x14ac:dyDescent="0.25">
      <c r="A15" s="6" t="s">
        <v>18</v>
      </c>
      <c r="B15" s="1" t="s">
        <v>23</v>
      </c>
      <c r="C15" s="20">
        <v>2429</v>
      </c>
      <c r="D15" s="21">
        <v>1491</v>
      </c>
      <c r="E15" s="21">
        <v>1495</v>
      </c>
      <c r="F15" s="21">
        <v>13.086</v>
      </c>
      <c r="G15" s="31">
        <v>10033.4</v>
      </c>
      <c r="H15" s="21">
        <v>2017.4066299999977</v>
      </c>
      <c r="I15" s="21">
        <v>27871.924276690646</v>
      </c>
      <c r="J15" s="21">
        <v>471</v>
      </c>
      <c r="K15" s="32">
        <v>16074</v>
      </c>
      <c r="L15" s="21">
        <v>2427.6197400000001</v>
      </c>
      <c r="M15" s="27">
        <v>983.34000000000378</v>
      </c>
      <c r="N15" s="17"/>
      <c r="O15" s="13">
        <f t="shared" si="0"/>
        <v>65306.776646690647</v>
      </c>
    </row>
    <row r="16" spans="1:15" x14ac:dyDescent="0.25">
      <c r="A16" s="6" t="s">
        <v>24</v>
      </c>
      <c r="B16" s="1" t="s">
        <v>25</v>
      </c>
      <c r="C16" s="20">
        <v>7779</v>
      </c>
      <c r="D16" s="21">
        <f>D17+D18</f>
        <v>6494</v>
      </c>
      <c r="E16" s="21">
        <v>3076</v>
      </c>
      <c r="F16" s="21">
        <v>298.57499999999999</v>
      </c>
      <c r="G16" s="31">
        <v>20326.04</v>
      </c>
      <c r="H16" s="21">
        <v>9279.4213799999852</v>
      </c>
      <c r="I16" s="21">
        <f>I17+I18</f>
        <v>34731.233</v>
      </c>
      <c r="J16" s="21">
        <f t="shared" ref="J16" si="3">SUM(J17:J18)</f>
        <v>1789</v>
      </c>
      <c r="K16" s="21">
        <f>K17+K18</f>
        <v>18781</v>
      </c>
      <c r="L16" s="21">
        <v>8131.6197400000001</v>
      </c>
      <c r="M16" s="27">
        <f>SUM(M17:M18)</f>
        <v>5288.66</v>
      </c>
      <c r="N16" s="17"/>
      <c r="O16" s="13">
        <f t="shared" si="0"/>
        <v>115974.54911999998</v>
      </c>
    </row>
    <row r="17" spans="1:15" x14ac:dyDescent="0.25">
      <c r="A17" s="6" t="s">
        <v>16</v>
      </c>
      <c r="B17" s="1" t="s">
        <v>26</v>
      </c>
      <c r="C17" s="20">
        <v>3514</v>
      </c>
      <c r="D17" s="21">
        <f>D11+D14</f>
        <v>3191</v>
      </c>
      <c r="E17" s="21">
        <v>994</v>
      </c>
      <c r="F17" s="21">
        <v>227.34199999999998</v>
      </c>
      <c r="G17" s="31">
        <v>4444.5</v>
      </c>
      <c r="H17" s="21">
        <v>4764.3531899999871</v>
      </c>
      <c r="I17" s="21">
        <f>I11+I14</f>
        <v>3405.7739999999999</v>
      </c>
      <c r="J17" s="21">
        <f t="shared" ref="J17:J18" si="4">J11+J14</f>
        <v>723</v>
      </c>
      <c r="K17" s="33">
        <f>K11+K14</f>
        <v>905</v>
      </c>
      <c r="L17" s="21">
        <v>1623</v>
      </c>
      <c r="M17" s="27">
        <f>M11+M14</f>
        <v>843.34000000000015</v>
      </c>
      <c r="N17" s="17"/>
      <c r="O17" s="13">
        <f t="shared" si="0"/>
        <v>24635.309189999989</v>
      </c>
    </row>
    <row r="18" spans="1:15" x14ac:dyDescent="0.25">
      <c r="A18" s="6" t="s">
        <v>18</v>
      </c>
      <c r="B18" s="1" t="s">
        <v>27</v>
      </c>
      <c r="C18" s="20">
        <v>4265</v>
      </c>
      <c r="D18" s="21">
        <f>D12+D15</f>
        <v>3303</v>
      </c>
      <c r="E18" s="21">
        <v>2082</v>
      </c>
      <c r="F18" s="21">
        <v>71.233000000000004</v>
      </c>
      <c r="G18" s="31">
        <v>15881.54</v>
      </c>
      <c r="H18" s="21">
        <v>4515.0681899999909</v>
      </c>
      <c r="I18" s="21">
        <f>I12+I15</f>
        <v>31325.458999999999</v>
      </c>
      <c r="J18" s="21">
        <f t="shared" si="4"/>
        <v>1066</v>
      </c>
      <c r="K18" s="33">
        <f>K12+K15</f>
        <v>17876</v>
      </c>
      <c r="L18" s="21">
        <v>6508.6197400000001</v>
      </c>
      <c r="M18" s="27">
        <f>M12+M15</f>
        <v>4445.32</v>
      </c>
      <c r="N18" s="17"/>
      <c r="O18" s="13">
        <f t="shared" si="0"/>
        <v>91339.239929999982</v>
      </c>
    </row>
    <row r="19" spans="1:15" x14ac:dyDescent="0.25">
      <c r="A19" s="6" t="s">
        <v>28</v>
      </c>
      <c r="B19" s="1" t="s">
        <v>29</v>
      </c>
      <c r="C19" s="20">
        <v>44987</v>
      </c>
      <c r="D19" s="21">
        <f>D20+D24+D25</f>
        <v>33876</v>
      </c>
      <c r="E19" s="21">
        <v>40795</v>
      </c>
      <c r="F19" s="21">
        <v>42453.169969999595</v>
      </c>
      <c r="G19" s="31">
        <v>22044.94</v>
      </c>
      <c r="H19" s="26">
        <f>H20+H24+H25</f>
        <v>41347.762000000046</v>
      </c>
      <c r="I19" s="21">
        <f t="shared" ref="I19" si="5">I20+I24+I25</f>
        <v>47716.125999999997</v>
      </c>
      <c r="J19" s="21">
        <f t="shared" ref="J19" si="6">SUM(J20,J24:J25)</f>
        <v>57100</v>
      </c>
      <c r="K19" s="21">
        <f>SUM(K21:K25)</f>
        <v>58105</v>
      </c>
      <c r="L19" s="21">
        <v>42258</v>
      </c>
      <c r="M19" s="27">
        <f>M20+M24+M25</f>
        <v>28605.199999999983</v>
      </c>
      <c r="N19" s="17"/>
      <c r="O19" s="13">
        <f t="shared" si="0"/>
        <v>459288.19796999963</v>
      </c>
    </row>
    <row r="20" spans="1:15" x14ac:dyDescent="0.25">
      <c r="A20" s="6" t="s">
        <v>30</v>
      </c>
      <c r="B20" s="1" t="s">
        <v>31</v>
      </c>
      <c r="C20" s="20">
        <v>44260</v>
      </c>
      <c r="D20" s="21">
        <f>SUM(D21:D23)</f>
        <v>33339</v>
      </c>
      <c r="E20" s="21">
        <v>40085</v>
      </c>
      <c r="F20" s="21">
        <v>42453.169969999595</v>
      </c>
      <c r="G20" s="31">
        <v>21215.54</v>
      </c>
      <c r="H20" s="26">
        <f t="shared" ref="H20" si="7">H21+H22+H23</f>
        <v>39201.117000000042</v>
      </c>
      <c r="I20" s="21">
        <f>I21+I22+I23</f>
        <v>45605.947999999997</v>
      </c>
      <c r="J20" s="21">
        <f t="shared" ref="J20" si="8">SUM(J21:J23)</f>
        <v>56823</v>
      </c>
      <c r="K20" s="21">
        <f>K21+K22+K23</f>
        <v>57554</v>
      </c>
      <c r="L20" s="21">
        <v>41310</v>
      </c>
      <c r="M20" s="27">
        <f>SUM(M21:M23)</f>
        <v>27318.779999999981</v>
      </c>
      <c r="N20" s="17"/>
      <c r="O20" s="13">
        <f t="shared" si="0"/>
        <v>449165.55496999959</v>
      </c>
    </row>
    <row r="21" spans="1:15" x14ac:dyDescent="0.25">
      <c r="A21" s="6" t="s">
        <v>32</v>
      </c>
      <c r="B21" s="1" t="s">
        <v>33</v>
      </c>
      <c r="C21" s="20">
        <v>34018</v>
      </c>
      <c r="D21" s="21">
        <v>24852</v>
      </c>
      <c r="E21" s="21">
        <v>20338</v>
      </c>
      <c r="F21" s="21">
        <v>33334.293239999592</v>
      </c>
      <c r="G21" s="31">
        <v>15148.12</v>
      </c>
      <c r="H21" s="21">
        <v>28278.028000000049</v>
      </c>
      <c r="I21" s="21">
        <v>31730.978999999999</v>
      </c>
      <c r="J21" s="21">
        <v>43053</v>
      </c>
      <c r="K21" s="32">
        <v>44971</v>
      </c>
      <c r="L21" s="21">
        <v>30784</v>
      </c>
      <c r="M21" s="27">
        <v>18616.139999999985</v>
      </c>
      <c r="N21" s="17"/>
      <c r="O21" s="13">
        <f t="shared" si="0"/>
        <v>325123.56023999967</v>
      </c>
    </row>
    <row r="22" spans="1:15" x14ac:dyDescent="0.25">
      <c r="A22" s="6" t="s">
        <v>34</v>
      </c>
      <c r="B22" s="1" t="s">
        <v>35</v>
      </c>
      <c r="C22" s="20">
        <v>10164</v>
      </c>
      <c r="D22" s="21">
        <v>8387</v>
      </c>
      <c r="E22" s="21">
        <v>5615</v>
      </c>
      <c r="F22" s="21">
        <v>8948.0290000000005</v>
      </c>
      <c r="G22" s="31">
        <v>4470.16</v>
      </c>
      <c r="H22" s="21">
        <v>10609.372999999996</v>
      </c>
      <c r="I22" s="21">
        <v>13742.144</v>
      </c>
      <c r="J22" s="21">
        <v>13629</v>
      </c>
      <c r="K22" s="32">
        <v>12432</v>
      </c>
      <c r="L22" s="21">
        <v>10439</v>
      </c>
      <c r="M22" s="27">
        <v>6929.8999999999942</v>
      </c>
      <c r="N22" s="17"/>
      <c r="O22" s="13">
        <f t="shared" si="0"/>
        <v>105365.60599999999</v>
      </c>
    </row>
    <row r="23" spans="1:15" x14ac:dyDescent="0.25">
      <c r="A23" s="6" t="s">
        <v>36</v>
      </c>
      <c r="B23" s="1" t="s">
        <v>37</v>
      </c>
      <c r="C23" s="20">
        <v>78</v>
      </c>
      <c r="D23" s="21">
        <v>100</v>
      </c>
      <c r="E23" s="21">
        <v>14132</v>
      </c>
      <c r="F23" s="21">
        <v>170.84773000000416</v>
      </c>
      <c r="G23" s="31">
        <v>1597.25</v>
      </c>
      <c r="H23" s="21">
        <v>313.71599999999853</v>
      </c>
      <c r="I23" s="21">
        <v>132.82499999999999</v>
      </c>
      <c r="J23" s="21">
        <v>141</v>
      </c>
      <c r="K23" s="32">
        <v>151</v>
      </c>
      <c r="L23" s="21">
        <v>87</v>
      </c>
      <c r="M23" s="27">
        <v>1772.7400000000002</v>
      </c>
      <c r="N23" s="17"/>
      <c r="O23" s="13">
        <f t="shared" si="0"/>
        <v>18676.378730000004</v>
      </c>
    </row>
    <row r="24" spans="1:15" x14ac:dyDescent="0.25">
      <c r="A24" s="6" t="s">
        <v>38</v>
      </c>
      <c r="B24" s="1" t="s">
        <v>39</v>
      </c>
      <c r="C24" s="20">
        <v>727</v>
      </c>
      <c r="D24" s="21">
        <v>537</v>
      </c>
      <c r="E24" s="21">
        <v>710</v>
      </c>
      <c r="F24" s="21">
        <v>0</v>
      </c>
      <c r="G24" s="31">
        <v>829.41</v>
      </c>
      <c r="H24" s="21">
        <v>2146.6450000000004</v>
      </c>
      <c r="I24" s="21">
        <v>2110.1779999999999</v>
      </c>
      <c r="J24" s="21">
        <v>277</v>
      </c>
      <c r="K24" s="32">
        <v>551</v>
      </c>
      <c r="L24" s="21">
        <v>948</v>
      </c>
      <c r="M24" s="27">
        <v>1286.42</v>
      </c>
      <c r="N24" s="17"/>
      <c r="O24" s="13">
        <f t="shared" si="0"/>
        <v>10122.653</v>
      </c>
    </row>
    <row r="25" spans="1:15" x14ac:dyDescent="0.2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31">
        <v>0</v>
      </c>
      <c r="H25" s="21">
        <v>0</v>
      </c>
      <c r="I25" s="21">
        <v>0</v>
      </c>
      <c r="J25" s="37"/>
      <c r="K25" s="32">
        <v>0</v>
      </c>
      <c r="L25" s="21">
        <v>0</v>
      </c>
      <c r="M25" s="27">
        <v>0</v>
      </c>
      <c r="N25" s="17"/>
      <c r="O25" s="13">
        <f t="shared" si="0"/>
        <v>0</v>
      </c>
    </row>
    <row r="26" spans="1:15" x14ac:dyDescent="0.25">
      <c r="A26" s="6" t="s">
        <v>42</v>
      </c>
      <c r="B26" s="1" t="s">
        <v>43</v>
      </c>
      <c r="C26" s="20">
        <v>0</v>
      </c>
      <c r="D26" s="21">
        <v>10</v>
      </c>
      <c r="E26" s="21">
        <v>0</v>
      </c>
      <c r="F26" s="21">
        <v>0</v>
      </c>
      <c r="G26" s="31">
        <v>0</v>
      </c>
      <c r="H26" s="21">
        <v>0</v>
      </c>
      <c r="I26" s="21">
        <v>0</v>
      </c>
      <c r="J26" s="37"/>
      <c r="K26" s="21">
        <v>390</v>
      </c>
      <c r="L26" s="21">
        <v>12</v>
      </c>
      <c r="M26" s="27">
        <v>0</v>
      </c>
      <c r="N26" s="17"/>
      <c r="O26" s="13">
        <f t="shared" si="0"/>
        <v>412</v>
      </c>
    </row>
    <row r="27" spans="1:15" x14ac:dyDescent="0.25">
      <c r="A27" s="6" t="s">
        <v>44</v>
      </c>
      <c r="B27" s="1" t="s">
        <v>45</v>
      </c>
      <c r="C27" s="20">
        <v>6</v>
      </c>
      <c r="D27" s="21">
        <v>23</v>
      </c>
      <c r="E27" s="21">
        <v>0</v>
      </c>
      <c r="F27" s="21">
        <v>0</v>
      </c>
      <c r="G27" s="31">
        <v>14.39</v>
      </c>
      <c r="H27" s="21">
        <v>18.335000000000036</v>
      </c>
      <c r="I27" s="21">
        <v>13.8</v>
      </c>
      <c r="J27" s="21">
        <v>12</v>
      </c>
      <c r="K27" s="21">
        <v>7</v>
      </c>
      <c r="L27" s="21">
        <v>51</v>
      </c>
      <c r="M27" s="27">
        <v>8.0300000000000296</v>
      </c>
      <c r="N27" s="17"/>
      <c r="O27" s="13">
        <f t="shared" si="0"/>
        <v>153.55500000000006</v>
      </c>
    </row>
    <row r="28" spans="1:15" x14ac:dyDescent="0.25">
      <c r="A28" s="6" t="s">
        <v>46</v>
      </c>
      <c r="B28" s="1" t="s">
        <v>47</v>
      </c>
      <c r="C28" s="20">
        <v>841</v>
      </c>
      <c r="D28" s="21">
        <v>2375</v>
      </c>
      <c r="E28" s="21">
        <v>2195</v>
      </c>
      <c r="F28" s="21">
        <v>105.652</v>
      </c>
      <c r="G28" s="31">
        <v>1237.72</v>
      </c>
      <c r="H28" s="21">
        <v>512.50018999999884</v>
      </c>
      <c r="I28" s="21">
        <v>2685.6309999999999</v>
      </c>
      <c r="J28" s="21">
        <v>641</v>
      </c>
      <c r="K28" s="21">
        <v>568</v>
      </c>
      <c r="L28" s="21">
        <v>1035</v>
      </c>
      <c r="M28" s="27">
        <v>511.36999999999898</v>
      </c>
      <c r="N28" s="17"/>
      <c r="O28" s="13">
        <f t="shared" si="0"/>
        <v>12707.873189999998</v>
      </c>
    </row>
    <row r="29" spans="1:15" x14ac:dyDescent="0.25">
      <c r="A29" s="6" t="s">
        <v>48</v>
      </c>
      <c r="B29" s="1" t="s">
        <v>49</v>
      </c>
      <c r="C29" s="20">
        <v>32</v>
      </c>
      <c r="D29" s="21">
        <v>0</v>
      </c>
      <c r="E29" s="21">
        <v>89</v>
      </c>
      <c r="F29" s="21">
        <v>0</v>
      </c>
      <c r="G29" s="31">
        <v>239.41</v>
      </c>
      <c r="H29" s="21">
        <v>3123.7090000000007</v>
      </c>
      <c r="I29" s="21">
        <v>2013.8430000000001</v>
      </c>
      <c r="J29" s="37"/>
      <c r="K29" s="21">
        <v>1025</v>
      </c>
      <c r="L29" s="21">
        <v>0</v>
      </c>
      <c r="M29" s="27">
        <v>24.599999999999994</v>
      </c>
      <c r="N29" s="17"/>
      <c r="O29" s="13">
        <f t="shared" si="0"/>
        <v>6547.5620000000008</v>
      </c>
    </row>
    <row r="30" spans="1:15" x14ac:dyDescent="0.25">
      <c r="A30" s="6" t="s">
        <v>50</v>
      </c>
      <c r="B30" s="1" t="s">
        <v>51</v>
      </c>
      <c r="C30" s="20">
        <v>0</v>
      </c>
      <c r="D30" s="21">
        <v>2</v>
      </c>
      <c r="E30" s="21">
        <v>0</v>
      </c>
      <c r="F30" s="21">
        <v>0</v>
      </c>
      <c r="G30" s="31">
        <v>0</v>
      </c>
      <c r="H30" s="21">
        <v>0</v>
      </c>
      <c r="I30" s="21">
        <v>123.75</v>
      </c>
      <c r="J30" s="37"/>
      <c r="K30" s="21">
        <v>0</v>
      </c>
      <c r="L30" s="21">
        <v>0</v>
      </c>
      <c r="M30" s="27">
        <v>0</v>
      </c>
      <c r="N30" s="17"/>
      <c r="O30" s="13">
        <f t="shared" si="0"/>
        <v>125.75</v>
      </c>
    </row>
    <row r="31" spans="1:15" x14ac:dyDescent="0.25">
      <c r="A31" s="6" t="s">
        <v>52</v>
      </c>
      <c r="B31" s="1" t="s">
        <v>53</v>
      </c>
      <c r="C31" s="20">
        <v>0</v>
      </c>
      <c r="D31" s="21">
        <v>16</v>
      </c>
      <c r="E31" s="21">
        <v>0</v>
      </c>
      <c r="F31" s="21">
        <v>0</v>
      </c>
      <c r="G31" s="31">
        <v>31.5</v>
      </c>
      <c r="H31" s="21">
        <v>0</v>
      </c>
      <c r="I31" s="21">
        <v>23110.733</v>
      </c>
      <c r="J31" s="37"/>
      <c r="K31" s="21">
        <v>0</v>
      </c>
      <c r="L31" s="21">
        <v>0</v>
      </c>
      <c r="M31" s="27">
        <v>0</v>
      </c>
      <c r="N31" s="17"/>
      <c r="O31" s="13">
        <f t="shared" si="0"/>
        <v>23158.233</v>
      </c>
    </row>
    <row r="32" spans="1:15" x14ac:dyDescent="0.25">
      <c r="A32" s="6" t="s">
        <v>54</v>
      </c>
      <c r="B32" s="1" t="s">
        <v>55</v>
      </c>
      <c r="C32" s="20">
        <v>1</v>
      </c>
      <c r="D32" s="21">
        <v>0</v>
      </c>
      <c r="E32" s="21">
        <v>0</v>
      </c>
      <c r="F32" s="21">
        <v>0</v>
      </c>
      <c r="G32" s="31">
        <v>0</v>
      </c>
      <c r="H32" s="21">
        <v>0</v>
      </c>
      <c r="I32" s="21">
        <v>0</v>
      </c>
      <c r="J32" s="37"/>
      <c r="K32" s="21">
        <v>0</v>
      </c>
      <c r="L32" s="21">
        <v>0</v>
      </c>
      <c r="M32" s="27">
        <v>0</v>
      </c>
      <c r="N32" s="17"/>
      <c r="O32" s="13">
        <f t="shared" si="0"/>
        <v>1</v>
      </c>
    </row>
    <row r="33" spans="1:15" x14ac:dyDescent="0.25">
      <c r="A33" s="6" t="s">
        <v>56</v>
      </c>
      <c r="B33" s="1" t="s">
        <v>57</v>
      </c>
      <c r="C33" s="20">
        <v>2671</v>
      </c>
      <c r="D33" s="21">
        <v>4484</v>
      </c>
      <c r="E33" s="21">
        <v>1580</v>
      </c>
      <c r="F33" s="21">
        <v>568.96185999993054</v>
      </c>
      <c r="G33" s="31">
        <v>1272.46</v>
      </c>
      <c r="H33" s="21">
        <v>4805.0219999999954</v>
      </c>
      <c r="I33" s="21">
        <v>6646.7349999999997</v>
      </c>
      <c r="J33" s="21">
        <v>1769</v>
      </c>
      <c r="K33" s="21">
        <v>1123</v>
      </c>
      <c r="L33" s="21">
        <v>2281</v>
      </c>
      <c r="M33" s="27">
        <v>1120.8999999999996</v>
      </c>
      <c r="N33" s="17"/>
      <c r="O33" s="13">
        <f t="shared" si="0"/>
        <v>28322.078859999921</v>
      </c>
    </row>
    <row r="34" spans="1:15" x14ac:dyDescent="0.25">
      <c r="A34" s="7" t="s">
        <v>58</v>
      </c>
      <c r="B34" s="8" t="s">
        <v>59</v>
      </c>
      <c r="C34" s="20">
        <v>77523</v>
      </c>
      <c r="D34" s="22">
        <f>D3+D4+D5+D6+D7+D8+D9+D16+D19+D26+D27+D28+D29+D30+D31+D32+D33</f>
        <v>71973</v>
      </c>
      <c r="E34" s="21">
        <v>59426</v>
      </c>
      <c r="F34" s="21">
        <v>46441.47382999953</v>
      </c>
      <c r="G34" s="38">
        <v>76933.33</v>
      </c>
      <c r="H34" s="21">
        <v>85630.062149999896</v>
      </c>
      <c r="I34" s="21">
        <f>I3+I5+I4+I6+I7+I8+I9+I16+I19+I26+I27+I28+I29+I30+I32+I31+I33</f>
        <v>152143.78699999995</v>
      </c>
      <c r="J34" s="25">
        <f>SUM(J3:J10,J13,J19,J26:J33)</f>
        <v>71097</v>
      </c>
      <c r="K34" s="25">
        <f>SUM(K3:K10)+K13+K19+SUM(K26:K33)</f>
        <v>95704</v>
      </c>
      <c r="L34" s="21">
        <v>66485</v>
      </c>
      <c r="M34" s="28">
        <f>SUM(M3:M9)+M16+M19+SUM(M26:M33)</f>
        <v>49104.129999999983</v>
      </c>
      <c r="N34" s="18"/>
      <c r="O34" s="9">
        <f t="shared" si="0"/>
        <v>852460.78297999932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tabSelected="1" zoomScale="90" zoomScaleNormal="90" workbookViewId="0">
      <selection activeCell="G3" sqref="G3:G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75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25">
      <c r="A3" s="6" t="s">
        <v>0</v>
      </c>
      <c r="B3" s="1" t="s">
        <v>1</v>
      </c>
      <c r="C3" s="20">
        <v>1876</v>
      </c>
      <c r="D3" s="21">
        <v>3365</v>
      </c>
      <c r="E3" s="21">
        <v>315</v>
      </c>
      <c r="F3" s="21">
        <v>182.18</v>
      </c>
      <c r="G3" s="21">
        <v>3095.7599999999948</v>
      </c>
      <c r="H3" s="21">
        <v>2247.7640000000038</v>
      </c>
      <c r="I3" s="21">
        <v>2847.3119999999999</v>
      </c>
      <c r="J3" s="21">
        <v>1774</v>
      </c>
      <c r="K3" s="20">
        <v>652</v>
      </c>
      <c r="L3" s="27">
        <v>2103.2800000000002</v>
      </c>
      <c r="M3" s="21">
        <v>0</v>
      </c>
      <c r="N3" s="13">
        <f>SUM(C3:M3)</f>
        <v>18458.295999999998</v>
      </c>
    </row>
    <row r="4" spans="1:14" x14ac:dyDescent="0.25">
      <c r="A4" s="6" t="s">
        <v>2</v>
      </c>
      <c r="B4" s="1" t="s">
        <v>3</v>
      </c>
      <c r="C4" s="20">
        <v>22886</v>
      </c>
      <c r="D4" s="21">
        <v>9013</v>
      </c>
      <c r="E4" s="21">
        <v>1356</v>
      </c>
      <c r="F4" s="21">
        <v>0</v>
      </c>
      <c r="G4" s="21">
        <v>11173.570000000007</v>
      </c>
      <c r="H4" s="21">
        <v>4551.194000000005</v>
      </c>
      <c r="I4" s="21">
        <v>9325.2649999999994</v>
      </c>
      <c r="J4" s="21">
        <v>6207</v>
      </c>
      <c r="K4" s="20">
        <v>0</v>
      </c>
      <c r="L4" s="27">
        <v>2022.31</v>
      </c>
      <c r="M4" s="21">
        <v>0</v>
      </c>
      <c r="N4" s="13">
        <f t="shared" ref="N4:N34" si="0">SUM(C4:M4)</f>
        <v>66534.339000000007</v>
      </c>
    </row>
    <row r="5" spans="1:14" x14ac:dyDescent="0.25">
      <c r="A5" s="6" t="s">
        <v>4</v>
      </c>
      <c r="B5" s="1" t="s">
        <v>5</v>
      </c>
      <c r="C5" s="20">
        <v>4248</v>
      </c>
      <c r="D5" s="21">
        <v>4095</v>
      </c>
      <c r="E5" s="21">
        <v>2658</v>
      </c>
      <c r="F5" s="21">
        <v>1395.4580000000001</v>
      </c>
      <c r="G5" s="21">
        <v>5544.9300000000076</v>
      </c>
      <c r="H5" s="21">
        <v>10203.273999999998</v>
      </c>
      <c r="I5" s="21">
        <v>7197.192</v>
      </c>
      <c r="J5" s="21">
        <v>4263</v>
      </c>
      <c r="K5" s="20">
        <v>10407</v>
      </c>
      <c r="L5" s="27">
        <v>7836.71</v>
      </c>
      <c r="M5" s="21">
        <v>146</v>
      </c>
      <c r="N5" s="13">
        <f t="shared" si="0"/>
        <v>57994.564000000006</v>
      </c>
    </row>
    <row r="6" spans="1:14" x14ac:dyDescent="0.2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0">
        <v>0</v>
      </c>
      <c r="L6" s="27">
        <v>0</v>
      </c>
      <c r="M6" s="21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0">
        <v>0</v>
      </c>
      <c r="L7" s="27">
        <v>0</v>
      </c>
      <c r="M7" s="21">
        <v>0</v>
      </c>
      <c r="N7" s="13">
        <f t="shared" si="0"/>
        <v>0</v>
      </c>
    </row>
    <row r="8" spans="1:14" x14ac:dyDescent="0.2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0">
        <v>0</v>
      </c>
      <c r="L8" s="27">
        <v>0</v>
      </c>
      <c r="M8" s="21">
        <v>0</v>
      </c>
      <c r="N8" s="13">
        <f t="shared" si="0"/>
        <v>0</v>
      </c>
    </row>
    <row r="9" spans="1:14" x14ac:dyDescent="0.25">
      <c r="A9" s="6" t="s">
        <v>12</v>
      </c>
      <c r="B9" s="1" t="s">
        <v>13</v>
      </c>
      <c r="C9" s="20">
        <v>0</v>
      </c>
      <c r="D9" s="21">
        <v>0</v>
      </c>
      <c r="E9" s="21">
        <v>0</v>
      </c>
      <c r="F9" s="21">
        <v>0</v>
      </c>
      <c r="G9" s="21">
        <v>142.88999999999999</v>
      </c>
      <c r="H9" s="21">
        <v>0</v>
      </c>
      <c r="I9" s="21">
        <v>0</v>
      </c>
      <c r="J9" s="21">
        <v>0</v>
      </c>
      <c r="K9" s="20">
        <v>0</v>
      </c>
      <c r="L9" s="27">
        <v>0</v>
      </c>
      <c r="M9" s="21">
        <v>0</v>
      </c>
      <c r="N9" s="13">
        <f t="shared" si="0"/>
        <v>142.88999999999999</v>
      </c>
    </row>
    <row r="10" spans="1:14" x14ac:dyDescent="0.25">
      <c r="A10" s="6" t="s">
        <v>14</v>
      </c>
      <c r="B10" s="1" t="s">
        <v>15</v>
      </c>
      <c r="C10" s="20">
        <v>914</v>
      </c>
      <c r="D10" s="21">
        <f>D11+D12</f>
        <v>3876</v>
      </c>
      <c r="E10" s="21">
        <v>15</v>
      </c>
      <c r="F10" s="21">
        <v>50.16</v>
      </c>
      <c r="G10" s="21">
        <v>4257.84</v>
      </c>
      <c r="H10" s="21">
        <v>1518.1920000000027</v>
      </c>
      <c r="I10" s="21">
        <f t="shared" ref="I10" si="1">I11+I12</f>
        <v>5186.5319999999992</v>
      </c>
      <c r="J10" s="21">
        <f t="shared" ref="J10" si="2">SUM(J11:J12)</f>
        <v>875</v>
      </c>
      <c r="K10" s="20">
        <v>254</v>
      </c>
      <c r="L10" s="27">
        <f>SUM(L11:L12)</f>
        <v>588.88</v>
      </c>
      <c r="M10" s="21">
        <v>0</v>
      </c>
      <c r="N10" s="13">
        <f t="shared" si="0"/>
        <v>17535.604000000003</v>
      </c>
    </row>
    <row r="11" spans="1:14" x14ac:dyDescent="0.25">
      <c r="A11" s="6" t="s">
        <v>16</v>
      </c>
      <c r="B11" s="1" t="s">
        <v>17</v>
      </c>
      <c r="C11" s="20">
        <v>36</v>
      </c>
      <c r="D11" s="21">
        <v>2374</v>
      </c>
      <c r="E11" s="21">
        <v>15</v>
      </c>
      <c r="F11" s="21">
        <v>0</v>
      </c>
      <c r="G11" s="21">
        <v>143.34999999999991</v>
      </c>
      <c r="H11" s="21">
        <v>374.77000000000044</v>
      </c>
      <c r="I11" s="21">
        <v>831.41300000000001</v>
      </c>
      <c r="J11" s="21">
        <v>156</v>
      </c>
      <c r="K11" s="20">
        <v>58</v>
      </c>
      <c r="L11" s="27">
        <v>0</v>
      </c>
      <c r="M11" s="21">
        <v>0</v>
      </c>
      <c r="N11" s="13">
        <f t="shared" si="0"/>
        <v>3988.5330000000004</v>
      </c>
    </row>
    <row r="12" spans="1:14" x14ac:dyDescent="0.25">
      <c r="A12" s="6" t="s">
        <v>18</v>
      </c>
      <c r="B12" s="1" t="s">
        <v>19</v>
      </c>
      <c r="C12" s="20">
        <v>878</v>
      </c>
      <c r="D12" s="21">
        <v>1502</v>
      </c>
      <c r="E12" s="21">
        <v>0</v>
      </c>
      <c r="F12" s="21">
        <v>50.16</v>
      </c>
      <c r="G12" s="21">
        <v>4114.489999999998</v>
      </c>
      <c r="H12" s="21">
        <v>1143.4219999999978</v>
      </c>
      <c r="I12" s="21">
        <v>4355.1189999999997</v>
      </c>
      <c r="J12" s="21">
        <v>719</v>
      </c>
      <c r="K12" s="20">
        <v>196</v>
      </c>
      <c r="L12" s="27">
        <v>588.88</v>
      </c>
      <c r="M12" s="21">
        <v>0</v>
      </c>
      <c r="N12" s="13">
        <f t="shared" si="0"/>
        <v>13547.070999999994</v>
      </c>
    </row>
    <row r="13" spans="1:14" x14ac:dyDescent="0.25">
      <c r="A13" s="6" t="s">
        <v>20</v>
      </c>
      <c r="B13" s="1" t="s">
        <v>21</v>
      </c>
      <c r="C13" s="20">
        <v>1863</v>
      </c>
      <c r="D13" s="21">
        <f>D14+D15</f>
        <v>322</v>
      </c>
      <c r="E13" s="21">
        <v>17318</v>
      </c>
      <c r="F13" s="21">
        <v>11.89</v>
      </c>
      <c r="G13" s="21">
        <v>4656.489999999998</v>
      </c>
      <c r="H13" s="21">
        <v>4513.0480000000025</v>
      </c>
      <c r="I13" s="21">
        <f>I14+I15</f>
        <v>3765.8860000000004</v>
      </c>
      <c r="J13" s="21">
        <f t="shared" ref="J13" si="3">SUM(J14:J15)</f>
        <v>639</v>
      </c>
      <c r="K13" s="20">
        <v>326</v>
      </c>
      <c r="L13" s="27">
        <f>SUM(L14:L15)</f>
        <v>176.89</v>
      </c>
      <c r="M13" s="21">
        <v>0</v>
      </c>
      <c r="N13" s="13">
        <f t="shared" si="0"/>
        <v>33592.203999999998</v>
      </c>
    </row>
    <row r="14" spans="1:14" x14ac:dyDescent="0.25">
      <c r="A14" s="6" t="s">
        <v>16</v>
      </c>
      <c r="B14" s="1" t="s">
        <v>22</v>
      </c>
      <c r="C14" s="20">
        <v>812</v>
      </c>
      <c r="D14" s="21">
        <v>136</v>
      </c>
      <c r="E14" s="21">
        <v>15516</v>
      </c>
      <c r="F14" s="21">
        <v>11.89</v>
      </c>
      <c r="G14" s="21">
        <v>236.27000000000044</v>
      </c>
      <c r="H14" s="21">
        <v>4008.1030000000028</v>
      </c>
      <c r="I14" s="21">
        <v>2627.2640000000001</v>
      </c>
      <c r="J14" s="21">
        <v>257</v>
      </c>
      <c r="K14" s="20">
        <v>0</v>
      </c>
      <c r="L14" s="27">
        <v>38.880000000000003</v>
      </c>
      <c r="M14" s="21">
        <v>0</v>
      </c>
      <c r="N14" s="13">
        <f t="shared" si="0"/>
        <v>23643.407000000003</v>
      </c>
    </row>
    <row r="15" spans="1:14" x14ac:dyDescent="0.25">
      <c r="A15" s="6" t="s">
        <v>18</v>
      </c>
      <c r="B15" s="1" t="s">
        <v>23</v>
      </c>
      <c r="C15" s="20">
        <v>1051</v>
      </c>
      <c r="D15" s="21">
        <v>186</v>
      </c>
      <c r="E15" s="21">
        <v>1802</v>
      </c>
      <c r="F15" s="21">
        <v>0</v>
      </c>
      <c r="G15" s="21">
        <v>4420.2199999999939</v>
      </c>
      <c r="H15" s="21">
        <v>504.94499999999971</v>
      </c>
      <c r="I15" s="21">
        <v>1138.6220000000001</v>
      </c>
      <c r="J15" s="21">
        <v>382</v>
      </c>
      <c r="K15" s="20">
        <v>326</v>
      </c>
      <c r="L15" s="27">
        <v>138.01</v>
      </c>
      <c r="M15" s="21">
        <v>0</v>
      </c>
      <c r="N15" s="13">
        <f t="shared" si="0"/>
        <v>9948.7969999999932</v>
      </c>
    </row>
    <row r="16" spans="1:14" x14ac:dyDescent="0.25">
      <c r="A16" s="6" t="s">
        <v>24</v>
      </c>
      <c r="B16" s="1" t="s">
        <v>25</v>
      </c>
      <c r="C16" s="20">
        <v>2777</v>
      </c>
      <c r="D16" s="21">
        <f>D10+D13</f>
        <v>4198</v>
      </c>
      <c r="E16" s="21">
        <v>17333</v>
      </c>
      <c r="F16" s="21">
        <v>62.05</v>
      </c>
      <c r="G16" s="21">
        <v>8914.3299999999945</v>
      </c>
      <c r="H16" s="21">
        <v>6031.2399999999961</v>
      </c>
      <c r="I16" s="21">
        <f>I17+I18</f>
        <v>8952.4179999999997</v>
      </c>
      <c r="J16" s="21">
        <f t="shared" ref="J16" si="4">SUM(J17:J18)</f>
        <v>1514</v>
      </c>
      <c r="K16" s="20">
        <v>580</v>
      </c>
      <c r="L16" s="27">
        <f>SUM(L17:L18)</f>
        <v>765.77</v>
      </c>
      <c r="M16" s="21">
        <v>0</v>
      </c>
      <c r="N16" s="13">
        <f t="shared" si="0"/>
        <v>51127.807999999983</v>
      </c>
    </row>
    <row r="17" spans="1:14" x14ac:dyDescent="0.25">
      <c r="A17" s="6" t="s">
        <v>16</v>
      </c>
      <c r="B17" s="1" t="s">
        <v>26</v>
      </c>
      <c r="C17" s="20">
        <v>848</v>
      </c>
      <c r="D17" s="21">
        <f t="shared" ref="D17:D18" si="5">D11+D14</f>
        <v>2510</v>
      </c>
      <c r="E17" s="21">
        <v>15531</v>
      </c>
      <c r="F17" s="21">
        <v>12</v>
      </c>
      <c r="G17" s="21">
        <v>379.61999999999989</v>
      </c>
      <c r="H17" s="21">
        <v>4382.8730000000014</v>
      </c>
      <c r="I17" s="21">
        <f t="shared" ref="I17:I18" si="6">I11+I14</f>
        <v>3458.6770000000001</v>
      </c>
      <c r="J17" s="21">
        <f t="shared" ref="J17:J18" si="7">J11+J14</f>
        <v>413</v>
      </c>
      <c r="K17" s="20">
        <v>58</v>
      </c>
      <c r="L17" s="27">
        <f t="shared" ref="L17:L18" si="8">L11+L14</f>
        <v>38.880000000000003</v>
      </c>
      <c r="M17" s="21">
        <v>0</v>
      </c>
      <c r="N17" s="13">
        <f t="shared" si="0"/>
        <v>27632.050000000003</v>
      </c>
    </row>
    <row r="18" spans="1:14" x14ac:dyDescent="0.25">
      <c r="A18" s="6" t="s">
        <v>18</v>
      </c>
      <c r="B18" s="1" t="s">
        <v>27</v>
      </c>
      <c r="C18" s="20">
        <v>1929</v>
      </c>
      <c r="D18" s="21">
        <f t="shared" si="5"/>
        <v>1688</v>
      </c>
      <c r="E18" s="21">
        <v>1802</v>
      </c>
      <c r="F18" s="21">
        <v>50</v>
      </c>
      <c r="G18" s="21">
        <v>8534.7099999999991</v>
      </c>
      <c r="H18" s="21">
        <v>1648.367000000002</v>
      </c>
      <c r="I18" s="21">
        <f t="shared" si="6"/>
        <v>5493.741</v>
      </c>
      <c r="J18" s="21">
        <f t="shared" si="7"/>
        <v>1101</v>
      </c>
      <c r="K18" s="20">
        <v>522</v>
      </c>
      <c r="L18" s="27">
        <f t="shared" si="8"/>
        <v>726.89</v>
      </c>
      <c r="M18" s="21">
        <v>0</v>
      </c>
      <c r="N18" s="13">
        <f t="shared" si="0"/>
        <v>23495.707999999999</v>
      </c>
    </row>
    <row r="19" spans="1:14" x14ac:dyDescent="0.25">
      <c r="A19" s="6" t="s">
        <v>28</v>
      </c>
      <c r="B19" s="1" t="s">
        <v>29</v>
      </c>
      <c r="C19" s="20">
        <v>9440</v>
      </c>
      <c r="D19" s="21">
        <f>D20+D24+D25</f>
        <v>10651</v>
      </c>
      <c r="E19" s="21">
        <v>7999</v>
      </c>
      <c r="F19" s="21">
        <v>16981.223019999998</v>
      </c>
      <c r="G19" s="21">
        <v>31568.100000000035</v>
      </c>
      <c r="H19" s="26">
        <f>H20+H24+H25</f>
        <v>16668.233129999986</v>
      </c>
      <c r="I19" s="21">
        <f t="shared" ref="I19" si="9">I20+I24+I25</f>
        <v>13848.318729999999</v>
      </c>
      <c r="J19" s="21">
        <f t="shared" ref="J19" si="10">SUM(J20,J24:J25)</f>
        <v>43102</v>
      </c>
      <c r="K19" s="20">
        <v>11187.6</v>
      </c>
      <c r="L19" s="27">
        <f>L20+L24+L25</f>
        <v>27072.160000000003</v>
      </c>
      <c r="M19" s="21">
        <v>63</v>
      </c>
      <c r="N19" s="13">
        <f t="shared" si="0"/>
        <v>188580.63488000003</v>
      </c>
    </row>
    <row r="20" spans="1:14" x14ac:dyDescent="0.25">
      <c r="A20" s="6" t="s">
        <v>30</v>
      </c>
      <c r="B20" s="1" t="s">
        <v>31</v>
      </c>
      <c r="C20" s="20">
        <v>9440</v>
      </c>
      <c r="D20" s="21">
        <f>SUM(D21:D23)</f>
        <v>7926</v>
      </c>
      <c r="E20" s="21">
        <v>7814</v>
      </c>
      <c r="F20" s="21">
        <v>16981.223019999998</v>
      </c>
      <c r="G20" s="21">
        <v>31351.260000000009</v>
      </c>
      <c r="H20" s="26">
        <f>H21+H22+H23</f>
        <v>16668.233129999986</v>
      </c>
      <c r="I20" s="21">
        <f t="shared" ref="I20" si="11">I21+I22+I23</f>
        <v>10719.266729999999</v>
      </c>
      <c r="J20" s="21">
        <f t="shared" ref="J20" si="12">SUM(J21:J23)</f>
        <v>42852</v>
      </c>
      <c r="K20" s="20">
        <v>11187.6</v>
      </c>
      <c r="L20" s="27">
        <f>SUM(L21:L23)</f>
        <v>16694.29</v>
      </c>
      <c r="M20" s="21">
        <v>63</v>
      </c>
      <c r="N20" s="13">
        <f t="shared" si="0"/>
        <v>171696.87288000001</v>
      </c>
    </row>
    <row r="21" spans="1:14" x14ac:dyDescent="0.25">
      <c r="A21" s="6" t="s">
        <v>32</v>
      </c>
      <c r="B21" s="1" t="s">
        <v>33</v>
      </c>
      <c r="C21" s="20">
        <v>8022</v>
      </c>
      <c r="D21" s="21">
        <v>7476</v>
      </c>
      <c r="E21" s="21">
        <v>6674</v>
      </c>
      <c r="F21" s="21">
        <v>15171.457</v>
      </c>
      <c r="G21" s="21">
        <v>29609.74000000002</v>
      </c>
      <c r="H21" s="21">
        <v>12567.845139999983</v>
      </c>
      <c r="I21" s="21">
        <v>8134.7671200000004</v>
      </c>
      <c r="J21" s="21">
        <v>25688</v>
      </c>
      <c r="K21" s="20">
        <v>10908.6</v>
      </c>
      <c r="L21" s="27">
        <v>16307.27</v>
      </c>
      <c r="M21" s="21">
        <v>63</v>
      </c>
      <c r="N21" s="13">
        <f t="shared" si="0"/>
        <v>140622.67926</v>
      </c>
    </row>
    <row r="22" spans="1:14" x14ac:dyDescent="0.25">
      <c r="A22" s="6" t="s">
        <v>34</v>
      </c>
      <c r="B22" s="1" t="s">
        <v>35</v>
      </c>
      <c r="C22" s="20">
        <v>1418</v>
      </c>
      <c r="D22" s="21">
        <v>450</v>
      </c>
      <c r="E22" s="21">
        <v>1138</v>
      </c>
      <c r="F22" s="21">
        <v>1809.7660199999991</v>
      </c>
      <c r="G22" s="21">
        <v>1741.1399999999921</v>
      </c>
      <c r="H22" s="21">
        <v>4084.9179900000017</v>
      </c>
      <c r="I22" s="21">
        <v>2584.4996099999998</v>
      </c>
      <c r="J22" s="21">
        <v>17164</v>
      </c>
      <c r="K22" s="20">
        <v>279</v>
      </c>
      <c r="L22" s="27">
        <v>387.02</v>
      </c>
      <c r="M22" s="21">
        <v>0</v>
      </c>
      <c r="N22" s="13">
        <f t="shared" si="0"/>
        <v>31056.343619999992</v>
      </c>
    </row>
    <row r="23" spans="1:14" x14ac:dyDescent="0.25">
      <c r="A23" s="6" t="s">
        <v>36</v>
      </c>
      <c r="B23" s="1" t="s">
        <v>37</v>
      </c>
      <c r="C23" s="20">
        <v>0</v>
      </c>
      <c r="D23" s="21">
        <v>0</v>
      </c>
      <c r="E23" s="21">
        <v>2</v>
      </c>
      <c r="F23" s="21">
        <v>0</v>
      </c>
      <c r="G23" s="21">
        <v>0.37999999999999545</v>
      </c>
      <c r="H23" s="21">
        <v>15.470000000000027</v>
      </c>
      <c r="I23" s="21">
        <v>0</v>
      </c>
      <c r="J23" s="21">
        <v>0</v>
      </c>
      <c r="K23" s="20">
        <v>0</v>
      </c>
      <c r="L23" s="27">
        <v>0</v>
      </c>
      <c r="M23" s="21">
        <v>0</v>
      </c>
      <c r="N23" s="13">
        <f t="shared" si="0"/>
        <v>17.850000000000023</v>
      </c>
    </row>
    <row r="24" spans="1:14" x14ac:dyDescent="0.25">
      <c r="A24" s="6" t="s">
        <v>38</v>
      </c>
      <c r="B24" s="1" t="s">
        <v>39</v>
      </c>
      <c r="C24" s="20">
        <v>0</v>
      </c>
      <c r="D24" s="21">
        <v>2725</v>
      </c>
      <c r="E24" s="21">
        <v>185</v>
      </c>
      <c r="F24" s="21">
        <v>0</v>
      </c>
      <c r="G24" s="21">
        <v>216.84000000000015</v>
      </c>
      <c r="H24" s="21">
        <v>0</v>
      </c>
      <c r="I24" s="21">
        <v>3129.0520000000001</v>
      </c>
      <c r="J24" s="21">
        <v>250</v>
      </c>
      <c r="K24" s="20">
        <v>0</v>
      </c>
      <c r="L24" s="27">
        <v>10377.870000000001</v>
      </c>
      <c r="M24" s="21">
        <v>0</v>
      </c>
      <c r="N24" s="13">
        <f t="shared" si="0"/>
        <v>16883.762000000002</v>
      </c>
    </row>
    <row r="25" spans="1:14" x14ac:dyDescent="0.2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7">
        <v>0</v>
      </c>
      <c r="M25" s="21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20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0">
        <v>0</v>
      </c>
      <c r="L26" s="27">
        <v>0</v>
      </c>
      <c r="M26" s="21">
        <v>0</v>
      </c>
      <c r="N26" s="13">
        <f t="shared" si="0"/>
        <v>0</v>
      </c>
    </row>
    <row r="27" spans="1:14" x14ac:dyDescent="0.25">
      <c r="A27" s="6" t="s">
        <v>44</v>
      </c>
      <c r="B27" s="1" t="s">
        <v>45</v>
      </c>
      <c r="C27" s="20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0">
        <v>0</v>
      </c>
      <c r="L27" s="27">
        <v>0</v>
      </c>
      <c r="M27" s="21">
        <v>0</v>
      </c>
      <c r="N27" s="13">
        <f t="shared" si="0"/>
        <v>0</v>
      </c>
    </row>
    <row r="28" spans="1:14" x14ac:dyDescent="0.25">
      <c r="A28" s="6" t="s">
        <v>46</v>
      </c>
      <c r="B28" s="1" t="s">
        <v>47</v>
      </c>
      <c r="C28" s="20">
        <v>30</v>
      </c>
      <c r="D28" s="21">
        <v>22</v>
      </c>
      <c r="E28" s="21">
        <v>8</v>
      </c>
      <c r="F28" s="21">
        <v>0</v>
      </c>
      <c r="G28" s="21">
        <v>892.02</v>
      </c>
      <c r="H28" s="21">
        <v>430.49999999999994</v>
      </c>
      <c r="I28" s="21">
        <v>107.542</v>
      </c>
      <c r="J28" s="21">
        <v>6</v>
      </c>
      <c r="K28" s="20">
        <v>77</v>
      </c>
      <c r="L28" s="27">
        <v>20.440000000000001</v>
      </c>
      <c r="M28" s="21">
        <v>0</v>
      </c>
      <c r="N28" s="13">
        <f t="shared" si="0"/>
        <v>1593.502</v>
      </c>
    </row>
    <row r="29" spans="1:14" x14ac:dyDescent="0.25">
      <c r="A29" s="6" t="s">
        <v>48</v>
      </c>
      <c r="B29" s="1" t="s">
        <v>49</v>
      </c>
      <c r="C29" s="20">
        <v>0</v>
      </c>
      <c r="D29" s="21">
        <v>0</v>
      </c>
      <c r="E29" s="21">
        <v>0</v>
      </c>
      <c r="F29" s="21">
        <v>0</v>
      </c>
      <c r="G29" s="21">
        <v>0.25999999999999091</v>
      </c>
      <c r="H29" s="21">
        <v>0</v>
      </c>
      <c r="I29" s="21">
        <v>29.157</v>
      </c>
      <c r="J29" s="21">
        <v>0</v>
      </c>
      <c r="K29" s="20">
        <v>0</v>
      </c>
      <c r="L29" s="27">
        <v>0</v>
      </c>
      <c r="M29" s="21">
        <v>0</v>
      </c>
      <c r="N29" s="13">
        <f t="shared" si="0"/>
        <v>29.416999999999991</v>
      </c>
    </row>
    <row r="30" spans="1:14" x14ac:dyDescent="0.25">
      <c r="A30" s="6" t="s">
        <v>50</v>
      </c>
      <c r="B30" s="1" t="s">
        <v>51</v>
      </c>
      <c r="C30" s="20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0">
        <v>0</v>
      </c>
      <c r="L30" s="27">
        <v>0</v>
      </c>
      <c r="M30" s="21">
        <v>0</v>
      </c>
      <c r="N30" s="13">
        <f t="shared" si="0"/>
        <v>0</v>
      </c>
    </row>
    <row r="31" spans="1:14" x14ac:dyDescent="0.25">
      <c r="A31" s="6" t="s">
        <v>52</v>
      </c>
      <c r="B31" s="1" t="s">
        <v>53</v>
      </c>
      <c r="C31" s="20">
        <v>0</v>
      </c>
      <c r="D31" s="21">
        <v>0</v>
      </c>
      <c r="E31" s="21">
        <v>0</v>
      </c>
      <c r="F31" s="21">
        <v>0</v>
      </c>
      <c r="G31" s="21">
        <v>3.3200000000000003</v>
      </c>
      <c r="H31" s="21">
        <v>0</v>
      </c>
      <c r="I31" s="21">
        <v>0</v>
      </c>
      <c r="J31" s="21">
        <v>0</v>
      </c>
      <c r="K31" s="20">
        <v>0</v>
      </c>
      <c r="L31" s="27">
        <v>0</v>
      </c>
      <c r="M31" s="21">
        <v>0</v>
      </c>
      <c r="N31" s="13">
        <f t="shared" si="0"/>
        <v>3.3200000000000003</v>
      </c>
    </row>
    <row r="32" spans="1:14" x14ac:dyDescent="0.2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0">
        <v>0</v>
      </c>
      <c r="L32" s="27">
        <v>0</v>
      </c>
      <c r="M32" s="21">
        <v>0</v>
      </c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20">
        <v>1336</v>
      </c>
      <c r="D33" s="21">
        <v>1780</v>
      </c>
      <c r="E33" s="21">
        <v>175</v>
      </c>
      <c r="F33" s="21">
        <v>157.73599999999999</v>
      </c>
      <c r="G33" s="21">
        <v>526.36000000000013</v>
      </c>
      <c r="H33" s="21">
        <v>3023.3131000000003</v>
      </c>
      <c r="I33" s="21">
        <v>3839.1178200000008</v>
      </c>
      <c r="J33" s="21">
        <v>753</v>
      </c>
      <c r="K33" s="20">
        <v>238</v>
      </c>
      <c r="L33" s="27">
        <v>417.25</v>
      </c>
      <c r="M33" s="21">
        <v>0</v>
      </c>
      <c r="N33" s="13">
        <f t="shared" si="0"/>
        <v>12245.776920000002</v>
      </c>
    </row>
    <row r="34" spans="1:14" x14ac:dyDescent="0.25">
      <c r="A34" s="7" t="s">
        <v>58</v>
      </c>
      <c r="B34" s="8" t="s">
        <v>59</v>
      </c>
      <c r="C34" s="20">
        <v>42593</v>
      </c>
      <c r="D34" s="22">
        <f>D3+D4+D5+D6+D7+D8+D9+D16+D19+D26+D27+D28+D29+D30+D31+D32+D33</f>
        <v>33124</v>
      </c>
      <c r="E34" s="21">
        <v>29844</v>
      </c>
      <c r="F34" s="21">
        <v>18778.64702</v>
      </c>
      <c r="G34" s="21">
        <v>61861.540000000037</v>
      </c>
      <c r="H34" s="21">
        <v>43155.518230000031</v>
      </c>
      <c r="I34" s="21">
        <f>I3+I5+I4+I6+I7+I8+I9+I16+I19+I26+I27+I28+I29+I30+I32+I31+I33</f>
        <v>46146.322549999997</v>
      </c>
      <c r="J34" s="25">
        <f t="shared" ref="J34" si="13">SUM(J3:J10,J13,J19,J26:J33)</f>
        <v>57619</v>
      </c>
      <c r="K34" s="20">
        <v>23141.599999999999</v>
      </c>
      <c r="L34" s="28">
        <f>SUM(L3:L9)+L16+L19+SUM(L26:L33)</f>
        <v>40237.920000000006</v>
      </c>
      <c r="M34" s="21">
        <f>M5+M19</f>
        <v>209</v>
      </c>
      <c r="N34" s="9">
        <f t="shared" si="0"/>
        <v>396710.5478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O34"/>
  <sheetViews>
    <sheetView zoomScale="90" zoomScaleNormal="90" workbookViewId="0">
      <selection activeCell="G3" sqref="G3:M34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76</v>
      </c>
    </row>
    <row r="2" spans="1:15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25">
      <c r="A3" s="6" t="s">
        <v>0</v>
      </c>
      <c r="B3" s="1" t="s">
        <v>1</v>
      </c>
      <c r="C3" s="20">
        <v>3081</v>
      </c>
      <c r="D3" s="21">
        <v>2278</v>
      </c>
      <c r="E3" s="21">
        <v>224</v>
      </c>
      <c r="F3" s="21">
        <v>930.29899999999998</v>
      </c>
      <c r="G3" s="31">
        <v>3136.53</v>
      </c>
      <c r="H3" s="21">
        <v>1430.3330000000001</v>
      </c>
      <c r="I3" s="21">
        <v>3631.3890000000001</v>
      </c>
      <c r="J3" s="21">
        <v>1188</v>
      </c>
      <c r="K3" s="21">
        <v>2735</v>
      </c>
      <c r="L3" s="21">
        <v>773</v>
      </c>
      <c r="M3" s="27">
        <v>1520.6599999999999</v>
      </c>
      <c r="N3" s="17"/>
      <c r="O3" s="13">
        <f>SUM(C3:N3)</f>
        <v>20928.210999999999</v>
      </c>
    </row>
    <row r="4" spans="1:15" x14ac:dyDescent="0.25">
      <c r="A4" s="6" t="s">
        <v>2</v>
      </c>
      <c r="B4" s="1" t="s">
        <v>3</v>
      </c>
      <c r="C4" s="20">
        <v>6468</v>
      </c>
      <c r="D4" s="21">
        <v>6790</v>
      </c>
      <c r="E4" s="21">
        <v>1329</v>
      </c>
      <c r="F4" s="21">
        <v>0</v>
      </c>
      <c r="G4" s="31">
        <v>4603.76</v>
      </c>
      <c r="H4" s="21">
        <v>8112.9180000000015</v>
      </c>
      <c r="I4" s="21">
        <v>6270.8959999999997</v>
      </c>
      <c r="J4" s="21">
        <v>1985</v>
      </c>
      <c r="K4" s="21">
        <v>774</v>
      </c>
      <c r="L4" s="21">
        <v>0</v>
      </c>
      <c r="M4" s="27">
        <v>3375.369999999999</v>
      </c>
      <c r="N4" s="17"/>
      <c r="O4" s="13">
        <f t="shared" ref="O4:O34" si="0">SUM(C4:N4)</f>
        <v>39708.944000000003</v>
      </c>
    </row>
    <row r="5" spans="1:15" x14ac:dyDescent="0.25">
      <c r="A5" s="6" t="s">
        <v>4</v>
      </c>
      <c r="B5" s="1" t="s">
        <v>5</v>
      </c>
      <c r="C5" s="20">
        <v>6279</v>
      </c>
      <c r="D5" s="21">
        <v>7314</v>
      </c>
      <c r="E5" s="21">
        <v>3798</v>
      </c>
      <c r="F5" s="21">
        <v>859.24</v>
      </c>
      <c r="G5" s="31">
        <v>3230.47</v>
      </c>
      <c r="H5" s="21">
        <v>12452.044999999998</v>
      </c>
      <c r="I5" s="21">
        <v>11473.138000000001</v>
      </c>
      <c r="J5" s="21">
        <v>4725</v>
      </c>
      <c r="K5" s="21">
        <v>8940</v>
      </c>
      <c r="L5" s="21">
        <v>6346</v>
      </c>
      <c r="M5" s="27">
        <v>6941.9599999999991</v>
      </c>
      <c r="N5" s="17"/>
      <c r="O5" s="13">
        <f t="shared" si="0"/>
        <v>72358.853000000003</v>
      </c>
    </row>
    <row r="6" spans="1:15" x14ac:dyDescent="0.2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31">
        <v>0</v>
      </c>
      <c r="H6" s="21">
        <v>0</v>
      </c>
      <c r="I6" s="21">
        <v>0</v>
      </c>
      <c r="J6" s="21"/>
      <c r="K6" s="21">
        <v>0</v>
      </c>
      <c r="L6" s="21">
        <v>0</v>
      </c>
      <c r="M6" s="27">
        <v>0</v>
      </c>
      <c r="N6" s="17"/>
      <c r="O6" s="13">
        <f t="shared" si="0"/>
        <v>0</v>
      </c>
    </row>
    <row r="7" spans="1:15" x14ac:dyDescent="0.2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31">
        <v>0</v>
      </c>
      <c r="H7" s="21">
        <v>0</v>
      </c>
      <c r="I7" s="21">
        <v>0</v>
      </c>
      <c r="J7" s="21"/>
      <c r="K7" s="21">
        <v>0</v>
      </c>
      <c r="L7" s="21">
        <v>0</v>
      </c>
      <c r="M7" s="27">
        <v>0</v>
      </c>
      <c r="N7" s="17"/>
      <c r="O7" s="13">
        <f t="shared" si="0"/>
        <v>0</v>
      </c>
    </row>
    <row r="8" spans="1:15" x14ac:dyDescent="0.2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31">
        <v>0</v>
      </c>
      <c r="H8" s="21">
        <v>0</v>
      </c>
      <c r="I8" s="21">
        <v>0</v>
      </c>
      <c r="J8" s="21"/>
      <c r="K8" s="21">
        <v>0</v>
      </c>
      <c r="L8" s="21">
        <v>0</v>
      </c>
      <c r="M8" s="27">
        <v>0</v>
      </c>
      <c r="N8" s="17"/>
      <c r="O8" s="13">
        <f t="shared" si="0"/>
        <v>0</v>
      </c>
    </row>
    <row r="9" spans="1:15" x14ac:dyDescent="0.25">
      <c r="A9" s="6" t="s">
        <v>12</v>
      </c>
      <c r="B9" s="1" t="s">
        <v>13</v>
      </c>
      <c r="C9" s="20">
        <v>0</v>
      </c>
      <c r="D9" s="21">
        <v>0</v>
      </c>
      <c r="E9" s="21">
        <v>0</v>
      </c>
      <c r="F9" s="21">
        <v>0</v>
      </c>
      <c r="G9" s="31">
        <v>-0.15</v>
      </c>
      <c r="H9" s="21">
        <v>0</v>
      </c>
      <c r="I9" s="21">
        <v>17.567</v>
      </c>
      <c r="J9" s="21"/>
      <c r="K9" s="21">
        <v>0</v>
      </c>
      <c r="L9" s="21">
        <v>0</v>
      </c>
      <c r="M9" s="27">
        <v>0</v>
      </c>
      <c r="N9" s="17"/>
      <c r="O9" s="13">
        <f t="shared" si="0"/>
        <v>17.417000000000002</v>
      </c>
    </row>
    <row r="10" spans="1:15" x14ac:dyDescent="0.25">
      <c r="A10" s="6" t="s">
        <v>14</v>
      </c>
      <c r="B10" s="1" t="s">
        <v>15</v>
      </c>
      <c r="C10" s="20">
        <v>2177</v>
      </c>
      <c r="D10" s="21">
        <f>D11+D12</f>
        <v>2408</v>
      </c>
      <c r="E10" s="21">
        <v>9</v>
      </c>
      <c r="F10" s="21">
        <v>70</v>
      </c>
      <c r="G10" s="31">
        <v>20056.439999999999</v>
      </c>
      <c r="H10" s="21">
        <v>4336.7390000000032</v>
      </c>
      <c r="I10" s="21">
        <f t="shared" ref="I10" si="1">I11+I12</f>
        <v>141.904</v>
      </c>
      <c r="J10" s="21">
        <f t="shared" ref="J10" si="2">SUM(J11:J12)</f>
        <v>246</v>
      </c>
      <c r="K10" s="21">
        <f t="shared" ref="K10" si="3">K11+K12</f>
        <v>49</v>
      </c>
      <c r="L10" s="21">
        <v>409</v>
      </c>
      <c r="M10" s="27">
        <f>SUM(M11:M12)</f>
        <v>466.92000000000024</v>
      </c>
      <c r="N10" s="17"/>
      <c r="O10" s="13">
        <f t="shared" si="0"/>
        <v>30370.003000000004</v>
      </c>
    </row>
    <row r="11" spans="1:15" x14ac:dyDescent="0.25">
      <c r="A11" s="6" t="s">
        <v>16</v>
      </c>
      <c r="B11" s="1" t="s">
        <v>17</v>
      </c>
      <c r="C11" s="20">
        <v>0</v>
      </c>
      <c r="D11" s="21">
        <v>1518</v>
      </c>
      <c r="E11" s="21">
        <v>8</v>
      </c>
      <c r="F11" s="21">
        <v>70</v>
      </c>
      <c r="G11" s="31">
        <v>3292.01</v>
      </c>
      <c r="H11" s="21">
        <v>2269.8080000000014</v>
      </c>
      <c r="I11" s="21">
        <v>51.697000000000003</v>
      </c>
      <c r="J11" s="21">
        <v>140</v>
      </c>
      <c r="K11" s="32">
        <v>0</v>
      </c>
      <c r="L11" s="21">
        <v>328</v>
      </c>
      <c r="M11" s="27">
        <v>2.9500000000000028</v>
      </c>
      <c r="N11" s="17"/>
      <c r="O11" s="13">
        <f t="shared" si="0"/>
        <v>7680.4650000000011</v>
      </c>
    </row>
    <row r="12" spans="1:15" x14ac:dyDescent="0.25">
      <c r="A12" s="6" t="s">
        <v>18</v>
      </c>
      <c r="B12" s="1" t="s">
        <v>19</v>
      </c>
      <c r="C12" s="20">
        <v>2177</v>
      </c>
      <c r="D12" s="21">
        <v>890</v>
      </c>
      <c r="E12" s="21">
        <v>1</v>
      </c>
      <c r="F12" s="21">
        <v>0</v>
      </c>
      <c r="G12" s="31">
        <v>16764.43</v>
      </c>
      <c r="H12" s="21">
        <v>2066.9310000000005</v>
      </c>
      <c r="I12" s="21">
        <v>90.206999999999994</v>
      </c>
      <c r="J12" s="21">
        <v>106</v>
      </c>
      <c r="K12" s="32">
        <v>49</v>
      </c>
      <c r="L12" s="21">
        <v>81</v>
      </c>
      <c r="M12" s="27">
        <v>463.97000000000025</v>
      </c>
      <c r="N12" s="17"/>
      <c r="O12" s="13">
        <f t="shared" si="0"/>
        <v>22689.538</v>
      </c>
    </row>
    <row r="13" spans="1:15" x14ac:dyDescent="0.25">
      <c r="A13" s="6" t="s">
        <v>20</v>
      </c>
      <c r="B13" s="1" t="s">
        <v>21</v>
      </c>
      <c r="C13" s="20">
        <v>501</v>
      </c>
      <c r="D13" s="21">
        <f>D14+D15</f>
        <v>1340</v>
      </c>
      <c r="E13" s="21">
        <v>42977</v>
      </c>
      <c r="F13" s="21">
        <v>0</v>
      </c>
      <c r="G13" s="31">
        <v>4988</v>
      </c>
      <c r="H13" s="21">
        <v>4967.5230000000029</v>
      </c>
      <c r="I13" s="21">
        <f>I14+I15</f>
        <v>10358.079</v>
      </c>
      <c r="J13" s="21">
        <f t="shared" ref="J13" si="4">SUM(J14:J15)</f>
        <v>922</v>
      </c>
      <c r="K13" s="21">
        <f t="shared" ref="K13" si="5">K14+K15</f>
        <v>1825</v>
      </c>
      <c r="L13" s="21">
        <v>336</v>
      </c>
      <c r="M13" s="27">
        <f>SUM(M14:M15)</f>
        <v>10667.18</v>
      </c>
      <c r="N13" s="17"/>
      <c r="O13" s="13">
        <f t="shared" si="0"/>
        <v>78881.782000000007</v>
      </c>
    </row>
    <row r="14" spans="1:15" x14ac:dyDescent="0.25">
      <c r="A14" s="6" t="s">
        <v>16</v>
      </c>
      <c r="B14" s="1" t="s">
        <v>22</v>
      </c>
      <c r="C14" s="20">
        <v>297</v>
      </c>
      <c r="D14" s="21">
        <v>74</v>
      </c>
      <c r="E14" s="21">
        <v>37901</v>
      </c>
      <c r="F14" s="21">
        <v>0</v>
      </c>
      <c r="G14" s="31">
        <v>225.32</v>
      </c>
      <c r="H14" s="21">
        <v>4132.760000000002</v>
      </c>
      <c r="I14" s="21">
        <v>4602.4470000000001</v>
      </c>
      <c r="J14" s="21">
        <v>86</v>
      </c>
      <c r="K14" s="32">
        <v>592</v>
      </c>
      <c r="L14" s="21">
        <v>0</v>
      </c>
      <c r="M14" s="27">
        <v>19.380000000000109</v>
      </c>
      <c r="N14" s="17"/>
      <c r="O14" s="13">
        <f t="shared" si="0"/>
        <v>47929.906999999999</v>
      </c>
    </row>
    <row r="15" spans="1:15" x14ac:dyDescent="0.25">
      <c r="A15" s="6" t="s">
        <v>18</v>
      </c>
      <c r="B15" s="1" t="s">
        <v>23</v>
      </c>
      <c r="C15" s="20">
        <v>204</v>
      </c>
      <c r="D15" s="21">
        <v>1266</v>
      </c>
      <c r="E15" s="21">
        <v>5076</v>
      </c>
      <c r="F15" s="21">
        <v>0</v>
      </c>
      <c r="G15" s="31">
        <v>4762.68</v>
      </c>
      <c r="H15" s="21">
        <v>834.76299999999992</v>
      </c>
      <c r="I15" s="21">
        <v>5755.6319999999996</v>
      </c>
      <c r="J15" s="21">
        <v>836</v>
      </c>
      <c r="K15" s="32">
        <v>1233</v>
      </c>
      <c r="L15" s="21">
        <v>336</v>
      </c>
      <c r="M15" s="27">
        <v>10647.8</v>
      </c>
      <c r="N15" s="17"/>
      <c r="O15" s="13">
        <f t="shared" si="0"/>
        <v>30951.874999999996</v>
      </c>
    </row>
    <row r="16" spans="1:15" x14ac:dyDescent="0.25">
      <c r="A16" s="6" t="s">
        <v>24</v>
      </c>
      <c r="B16" s="1" t="s">
        <v>25</v>
      </c>
      <c r="C16" s="20">
        <v>2678</v>
      </c>
      <c r="D16" s="21">
        <f t="shared" ref="D16:D18" si="6">D10+D13</f>
        <v>3748</v>
      </c>
      <c r="E16" s="21">
        <v>42986</v>
      </c>
      <c r="F16" s="21">
        <v>70</v>
      </c>
      <c r="G16" s="31">
        <v>25044.44</v>
      </c>
      <c r="H16" s="21">
        <v>9304.2620000000061</v>
      </c>
      <c r="I16" s="21">
        <f t="shared" ref="I16" si="7">I17+I18</f>
        <v>10499.983</v>
      </c>
      <c r="J16" s="21">
        <f t="shared" ref="J16" si="8">SUM(J17:J18)</f>
        <v>1168</v>
      </c>
      <c r="K16" s="21">
        <f t="shared" ref="K16" si="9">K17+K18</f>
        <v>1874</v>
      </c>
      <c r="L16" s="21">
        <v>745</v>
      </c>
      <c r="M16" s="27">
        <f>SUM(M17:M18)</f>
        <v>11134.1</v>
      </c>
      <c r="N16" s="17"/>
      <c r="O16" s="13">
        <f t="shared" si="0"/>
        <v>109251.785</v>
      </c>
    </row>
    <row r="17" spans="1:15" x14ac:dyDescent="0.25">
      <c r="A17" s="6" t="s">
        <v>16</v>
      </c>
      <c r="B17" s="1" t="s">
        <v>26</v>
      </c>
      <c r="C17" s="20">
        <v>297</v>
      </c>
      <c r="D17" s="21">
        <f t="shared" si="6"/>
        <v>1592</v>
      </c>
      <c r="E17" s="21">
        <v>37909</v>
      </c>
      <c r="F17" s="21">
        <v>70</v>
      </c>
      <c r="G17" s="31">
        <v>3517.33</v>
      </c>
      <c r="H17" s="21">
        <v>6402.5680000000002</v>
      </c>
      <c r="I17" s="21">
        <f t="shared" ref="I17:K18" si="10">I11+I14</f>
        <v>4654.1440000000002</v>
      </c>
      <c r="J17" s="21">
        <f t="shared" si="10"/>
        <v>226</v>
      </c>
      <c r="K17" s="33">
        <f t="shared" si="10"/>
        <v>592</v>
      </c>
      <c r="L17" s="21">
        <v>328</v>
      </c>
      <c r="M17" s="27">
        <f>M11+M14</f>
        <v>22.330000000000112</v>
      </c>
      <c r="N17" s="17"/>
      <c r="O17" s="13">
        <f t="shared" si="0"/>
        <v>55610.372000000003</v>
      </c>
    </row>
    <row r="18" spans="1:15" x14ac:dyDescent="0.25">
      <c r="A18" s="6" t="s">
        <v>18</v>
      </c>
      <c r="B18" s="1" t="s">
        <v>27</v>
      </c>
      <c r="C18" s="20">
        <v>2381</v>
      </c>
      <c r="D18" s="21">
        <f t="shared" si="6"/>
        <v>2156</v>
      </c>
      <c r="E18" s="21">
        <v>5077</v>
      </c>
      <c r="F18" s="21">
        <v>0</v>
      </c>
      <c r="G18" s="31">
        <v>21527.11</v>
      </c>
      <c r="H18" s="21">
        <v>2901.6939999999995</v>
      </c>
      <c r="I18" s="21">
        <f t="shared" si="10"/>
        <v>5845.8389999999999</v>
      </c>
      <c r="J18" s="21">
        <f t="shared" si="10"/>
        <v>942</v>
      </c>
      <c r="K18" s="33">
        <f t="shared" si="10"/>
        <v>1282</v>
      </c>
      <c r="L18" s="21">
        <v>417</v>
      </c>
      <c r="M18" s="27">
        <f>M12+M15</f>
        <v>11111.77</v>
      </c>
      <c r="N18" s="17"/>
      <c r="O18" s="13">
        <f t="shared" si="0"/>
        <v>53641.413</v>
      </c>
    </row>
    <row r="19" spans="1:15" x14ac:dyDescent="0.25">
      <c r="A19" s="6" t="s">
        <v>28</v>
      </c>
      <c r="B19" s="1" t="s">
        <v>29</v>
      </c>
      <c r="C19" s="20">
        <v>10094</v>
      </c>
      <c r="D19" s="21">
        <f>D20+D25+D24</f>
        <v>11380</v>
      </c>
      <c r="E19" s="21">
        <v>6277</v>
      </c>
      <c r="F19" s="21">
        <v>9260.2121400000105</v>
      </c>
      <c r="G19" s="31">
        <v>9236.91</v>
      </c>
      <c r="H19" s="26">
        <f>H20+H24+H25</f>
        <v>24886.30417000001</v>
      </c>
      <c r="I19" s="21">
        <f t="shared" ref="I19" si="11">I20+I24+I25</f>
        <v>19504.97741</v>
      </c>
      <c r="J19" s="21">
        <f t="shared" ref="J19" si="12">SUM(J20,J24:J25)</f>
        <v>32796</v>
      </c>
      <c r="K19" s="21">
        <f t="shared" ref="K19" si="13">SUM(K21:K25)</f>
        <v>42598</v>
      </c>
      <c r="L19" s="21">
        <v>11939</v>
      </c>
      <c r="M19" s="27">
        <f>M20+M24+M25</f>
        <v>7854.4399999999932</v>
      </c>
      <c r="N19" s="17"/>
      <c r="O19" s="13">
        <f t="shared" si="0"/>
        <v>185826.84372</v>
      </c>
    </row>
    <row r="20" spans="1:15" x14ac:dyDescent="0.25">
      <c r="A20" s="6" t="s">
        <v>30</v>
      </c>
      <c r="B20" s="1" t="s">
        <v>31</v>
      </c>
      <c r="C20" s="20">
        <v>9894</v>
      </c>
      <c r="D20" s="21">
        <f>D21+D22+D23</f>
        <v>11380</v>
      </c>
      <c r="E20" s="21">
        <v>6207</v>
      </c>
      <c r="F20" s="21">
        <v>9260.2121400000105</v>
      </c>
      <c r="G20" s="31">
        <v>9120.6299999999992</v>
      </c>
      <c r="H20" s="26">
        <f>H21+H22+H23</f>
        <v>24669.234170000011</v>
      </c>
      <c r="I20" s="21">
        <f t="shared" ref="I20" si="14">I21+I22+I23</f>
        <v>19504.97741</v>
      </c>
      <c r="J20" s="21">
        <f t="shared" ref="J20" si="15">SUM(J21:J23)</f>
        <v>32796</v>
      </c>
      <c r="K20" s="21">
        <f t="shared" ref="K20" si="16">K21+K22+K23</f>
        <v>42598</v>
      </c>
      <c r="L20" s="21">
        <v>11935</v>
      </c>
      <c r="M20" s="27">
        <f>SUM(M21:M23)</f>
        <v>7754.4999999999927</v>
      </c>
      <c r="N20" s="17"/>
      <c r="O20" s="13">
        <f t="shared" si="0"/>
        <v>185119.55372000003</v>
      </c>
    </row>
    <row r="21" spans="1:15" x14ac:dyDescent="0.25">
      <c r="A21" s="6" t="s">
        <v>32</v>
      </c>
      <c r="B21" s="1" t="s">
        <v>33</v>
      </c>
      <c r="C21" s="20">
        <v>9101</v>
      </c>
      <c r="D21" s="21">
        <v>10898</v>
      </c>
      <c r="E21" s="21">
        <v>4702</v>
      </c>
      <c r="F21" s="21">
        <v>8511.4484200000097</v>
      </c>
      <c r="G21" s="31">
        <v>8065.2</v>
      </c>
      <c r="H21" s="21">
        <v>10865.065310000005</v>
      </c>
      <c r="I21" s="21">
        <v>12450.59484</v>
      </c>
      <c r="J21" s="21">
        <v>29597</v>
      </c>
      <c r="K21" s="32">
        <v>33259</v>
      </c>
      <c r="L21" s="21">
        <v>10279</v>
      </c>
      <c r="M21" s="27">
        <v>7378.1999999999971</v>
      </c>
      <c r="N21" s="17"/>
      <c r="O21" s="13">
        <f t="shared" si="0"/>
        <v>145106.50857000001</v>
      </c>
    </row>
    <row r="22" spans="1:15" x14ac:dyDescent="0.25">
      <c r="A22" s="6" t="s">
        <v>34</v>
      </c>
      <c r="B22" s="1" t="s">
        <v>35</v>
      </c>
      <c r="C22" s="20">
        <v>793</v>
      </c>
      <c r="D22" s="21">
        <v>482</v>
      </c>
      <c r="E22" s="21">
        <v>2</v>
      </c>
      <c r="F22" s="21">
        <v>748.76371999999992</v>
      </c>
      <c r="G22" s="31">
        <v>1055.07</v>
      </c>
      <c r="H22" s="21">
        <v>13741.761860000006</v>
      </c>
      <c r="I22" s="21">
        <v>7054.3825699999998</v>
      </c>
      <c r="J22" s="21">
        <v>3199</v>
      </c>
      <c r="K22" s="32">
        <v>9339</v>
      </c>
      <c r="L22" s="21">
        <v>1656</v>
      </c>
      <c r="M22" s="27">
        <v>376.29999999999563</v>
      </c>
      <c r="N22" s="17"/>
      <c r="O22" s="13">
        <f t="shared" si="0"/>
        <v>38447.278149999998</v>
      </c>
    </row>
    <row r="23" spans="1:15" x14ac:dyDescent="0.25">
      <c r="A23" s="6" t="s">
        <v>36</v>
      </c>
      <c r="B23" s="1" t="s">
        <v>37</v>
      </c>
      <c r="C23" s="20">
        <v>0</v>
      </c>
      <c r="D23" s="21">
        <v>0</v>
      </c>
      <c r="E23" s="21">
        <v>1503</v>
      </c>
      <c r="F23" s="21">
        <v>0</v>
      </c>
      <c r="G23" s="31">
        <v>0.36</v>
      </c>
      <c r="H23" s="21">
        <v>62.406999999999989</v>
      </c>
      <c r="I23" s="21">
        <v>0</v>
      </c>
      <c r="J23" s="21"/>
      <c r="K23" s="32">
        <v>0</v>
      </c>
      <c r="L23" s="21">
        <v>0</v>
      </c>
      <c r="M23" s="27">
        <v>0</v>
      </c>
      <c r="N23" s="17"/>
      <c r="O23" s="13">
        <f t="shared" si="0"/>
        <v>1565.7669999999998</v>
      </c>
    </row>
    <row r="24" spans="1:15" x14ac:dyDescent="0.25">
      <c r="A24" s="6" t="s">
        <v>38</v>
      </c>
      <c r="B24" s="1" t="s">
        <v>39</v>
      </c>
      <c r="C24" s="20">
        <v>200</v>
      </c>
      <c r="D24" s="37">
        <v>0</v>
      </c>
      <c r="E24" s="21">
        <v>70</v>
      </c>
      <c r="F24" s="21">
        <v>0</v>
      </c>
      <c r="G24" s="31">
        <v>116.28</v>
      </c>
      <c r="H24" s="21">
        <v>217.07000000000011</v>
      </c>
      <c r="I24" s="21">
        <v>0</v>
      </c>
      <c r="J24" s="21"/>
      <c r="K24" s="32">
        <v>0</v>
      </c>
      <c r="L24" s="21">
        <v>4</v>
      </c>
      <c r="M24" s="27">
        <v>99.940000000000055</v>
      </c>
      <c r="N24" s="17"/>
      <c r="O24" s="13">
        <f t="shared" si="0"/>
        <v>707.29000000000019</v>
      </c>
    </row>
    <row r="25" spans="1:15" x14ac:dyDescent="0.2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31">
        <v>0</v>
      </c>
      <c r="H25" s="21">
        <v>0</v>
      </c>
      <c r="I25" s="21">
        <v>0</v>
      </c>
      <c r="J25" s="21"/>
      <c r="K25" s="32">
        <v>0</v>
      </c>
      <c r="L25" s="21">
        <v>0</v>
      </c>
      <c r="M25" s="27">
        <v>0</v>
      </c>
      <c r="N25" s="17"/>
      <c r="O25" s="13">
        <f t="shared" si="0"/>
        <v>0</v>
      </c>
    </row>
    <row r="26" spans="1:15" x14ac:dyDescent="0.25">
      <c r="A26" s="6" t="s">
        <v>42</v>
      </c>
      <c r="B26" s="1" t="s">
        <v>43</v>
      </c>
      <c r="C26" s="20">
        <v>0</v>
      </c>
      <c r="D26" s="21">
        <v>0</v>
      </c>
      <c r="E26" s="21">
        <v>0</v>
      </c>
      <c r="F26" s="21">
        <v>0</v>
      </c>
      <c r="G26" s="31">
        <v>0</v>
      </c>
      <c r="H26" s="21">
        <v>0</v>
      </c>
      <c r="I26" s="21">
        <v>0</v>
      </c>
      <c r="J26" s="21"/>
      <c r="K26" s="21">
        <v>0</v>
      </c>
      <c r="L26" s="21">
        <v>0</v>
      </c>
      <c r="M26" s="27">
        <v>0</v>
      </c>
      <c r="N26" s="17"/>
      <c r="O26" s="13">
        <f t="shared" si="0"/>
        <v>0</v>
      </c>
    </row>
    <row r="27" spans="1:15" x14ac:dyDescent="0.25">
      <c r="A27" s="6" t="s">
        <v>44</v>
      </c>
      <c r="B27" s="1" t="s">
        <v>45</v>
      </c>
      <c r="C27" s="20">
        <v>0</v>
      </c>
      <c r="D27" s="21">
        <v>0</v>
      </c>
      <c r="E27" s="21">
        <v>0</v>
      </c>
      <c r="F27" s="21">
        <v>0</v>
      </c>
      <c r="G27" s="31">
        <v>0</v>
      </c>
      <c r="H27" s="21">
        <v>0</v>
      </c>
      <c r="I27" s="21">
        <v>0</v>
      </c>
      <c r="J27" s="21"/>
      <c r="K27" s="21">
        <v>0</v>
      </c>
      <c r="L27" s="21">
        <v>0</v>
      </c>
      <c r="M27" s="27">
        <v>0</v>
      </c>
      <c r="N27" s="17"/>
      <c r="O27" s="13">
        <f t="shared" si="0"/>
        <v>0</v>
      </c>
    </row>
    <row r="28" spans="1:15" x14ac:dyDescent="0.25">
      <c r="A28" s="6" t="s">
        <v>46</v>
      </c>
      <c r="B28" s="1" t="s">
        <v>47</v>
      </c>
      <c r="C28" s="20">
        <v>9</v>
      </c>
      <c r="D28" s="21">
        <v>611</v>
      </c>
      <c r="E28" s="21">
        <v>0</v>
      </c>
      <c r="F28" s="21">
        <v>0</v>
      </c>
      <c r="G28" s="31">
        <v>77.38</v>
      </c>
      <c r="H28" s="21">
        <v>41.650000000000091</v>
      </c>
      <c r="I28" s="21">
        <v>0</v>
      </c>
      <c r="J28" s="21">
        <v>11</v>
      </c>
      <c r="K28" s="21">
        <v>645</v>
      </c>
      <c r="L28" s="21">
        <v>11</v>
      </c>
      <c r="M28" s="27">
        <v>0</v>
      </c>
      <c r="N28" s="17"/>
      <c r="O28" s="13">
        <f t="shared" si="0"/>
        <v>1406.0300000000002</v>
      </c>
    </row>
    <row r="29" spans="1:15" x14ac:dyDescent="0.25">
      <c r="A29" s="6" t="s">
        <v>48</v>
      </c>
      <c r="B29" s="1" t="s">
        <v>49</v>
      </c>
      <c r="C29" s="20">
        <v>0</v>
      </c>
      <c r="D29" s="21">
        <v>0</v>
      </c>
      <c r="E29" s="21">
        <v>0</v>
      </c>
      <c r="F29" s="21">
        <v>0</v>
      </c>
      <c r="G29" s="31">
        <v>0</v>
      </c>
      <c r="H29" s="21">
        <v>0</v>
      </c>
      <c r="I29" s="21">
        <v>3.698</v>
      </c>
      <c r="J29" s="21"/>
      <c r="K29" s="21">
        <v>0</v>
      </c>
      <c r="L29" s="21">
        <v>0</v>
      </c>
      <c r="M29" s="27">
        <v>0</v>
      </c>
      <c r="N29" s="17"/>
      <c r="O29" s="13">
        <f t="shared" si="0"/>
        <v>3.698</v>
      </c>
    </row>
    <row r="30" spans="1:15" x14ac:dyDescent="0.25">
      <c r="A30" s="6" t="s">
        <v>50</v>
      </c>
      <c r="B30" s="1" t="s">
        <v>51</v>
      </c>
      <c r="C30" s="20">
        <v>0</v>
      </c>
      <c r="D30" s="21">
        <v>0</v>
      </c>
      <c r="E30" s="21">
        <v>0</v>
      </c>
      <c r="F30" s="21">
        <v>0</v>
      </c>
      <c r="G30" s="31">
        <v>0</v>
      </c>
      <c r="H30" s="21">
        <v>0</v>
      </c>
      <c r="I30" s="21">
        <v>0</v>
      </c>
      <c r="J30" s="21"/>
      <c r="K30" s="21">
        <v>0</v>
      </c>
      <c r="L30" s="21">
        <v>0</v>
      </c>
      <c r="M30" s="27">
        <v>0</v>
      </c>
      <c r="N30" s="17"/>
      <c r="O30" s="13">
        <f t="shared" si="0"/>
        <v>0</v>
      </c>
    </row>
    <row r="31" spans="1:15" x14ac:dyDescent="0.25">
      <c r="A31" s="6" t="s">
        <v>52</v>
      </c>
      <c r="B31" s="1" t="s">
        <v>53</v>
      </c>
      <c r="C31" s="20">
        <v>0</v>
      </c>
      <c r="D31" s="21">
        <v>0</v>
      </c>
      <c r="E31" s="21">
        <v>0</v>
      </c>
      <c r="F31" s="21">
        <v>0</v>
      </c>
      <c r="G31" s="31">
        <v>32.75</v>
      </c>
      <c r="H31" s="21">
        <v>0</v>
      </c>
      <c r="I31" s="21">
        <v>0</v>
      </c>
      <c r="J31" s="21"/>
      <c r="K31" s="21">
        <v>0</v>
      </c>
      <c r="L31" s="21">
        <v>0</v>
      </c>
      <c r="M31" s="27">
        <v>0</v>
      </c>
      <c r="N31" s="17"/>
      <c r="O31" s="13">
        <f t="shared" si="0"/>
        <v>32.75</v>
      </c>
    </row>
    <row r="32" spans="1:15" x14ac:dyDescent="0.2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21">
        <v>0</v>
      </c>
      <c r="G32" s="31">
        <v>0</v>
      </c>
      <c r="H32" s="21">
        <v>0</v>
      </c>
      <c r="I32" s="21">
        <v>0</v>
      </c>
      <c r="J32" s="21"/>
      <c r="K32" s="21">
        <v>0</v>
      </c>
      <c r="L32" s="21">
        <v>0</v>
      </c>
      <c r="M32" s="27">
        <v>0</v>
      </c>
      <c r="N32" s="17"/>
      <c r="O32" s="13">
        <f t="shared" si="0"/>
        <v>0</v>
      </c>
    </row>
    <row r="33" spans="1:15" x14ac:dyDescent="0.25">
      <c r="A33" s="6" t="s">
        <v>56</v>
      </c>
      <c r="B33" s="1" t="s">
        <v>57</v>
      </c>
      <c r="C33" s="20">
        <v>263</v>
      </c>
      <c r="D33" s="21">
        <v>2943</v>
      </c>
      <c r="E33" s="21">
        <v>68</v>
      </c>
      <c r="F33" s="21">
        <v>172.66057999999961</v>
      </c>
      <c r="G33" s="31">
        <v>310.10000000000002</v>
      </c>
      <c r="H33" s="21">
        <v>1457.5784999999996</v>
      </c>
      <c r="I33" s="21">
        <v>1768.24027</v>
      </c>
      <c r="J33" s="21">
        <v>489</v>
      </c>
      <c r="K33" s="21">
        <v>828</v>
      </c>
      <c r="L33" s="21">
        <v>408</v>
      </c>
      <c r="M33" s="27">
        <v>318.51</v>
      </c>
      <c r="N33" s="17"/>
      <c r="O33" s="13">
        <f t="shared" si="0"/>
        <v>9026.0893500000002</v>
      </c>
    </row>
    <row r="34" spans="1:15" x14ac:dyDescent="0.25">
      <c r="A34" s="7" t="s">
        <v>58</v>
      </c>
      <c r="B34" s="8" t="s">
        <v>59</v>
      </c>
      <c r="C34" s="20">
        <v>28872</v>
      </c>
      <c r="D34" s="22">
        <f>D3+D4+D5+D6+D7+D8+D9+D16+D19+D26+D27+D28+D29+D30+D31+D32+D33</f>
        <v>35064</v>
      </c>
      <c r="E34" s="21">
        <v>54682</v>
      </c>
      <c r="F34" s="21">
        <v>11292.411720000011</v>
      </c>
      <c r="G34" s="38">
        <v>45672.19</v>
      </c>
      <c r="H34" s="21">
        <v>57685.090670000005</v>
      </c>
      <c r="I34" s="21">
        <f>I3+I5+I4+I6+I7+I8+I9+I16+I19+I26+I27+I28+I29+I30+I32+I31+I33</f>
        <v>53169.888680000004</v>
      </c>
      <c r="J34" s="25">
        <f t="shared" ref="J34" si="17">SUM(J3:J10,J13,J19,J26:J33)</f>
        <v>42362</v>
      </c>
      <c r="K34" s="25">
        <f>SUM(K3:K10)+K13+K19+SUM(K26:K33)</f>
        <v>58394</v>
      </c>
      <c r="L34" s="21">
        <v>20222</v>
      </c>
      <c r="M34" s="28">
        <f>SUM(M3:M9)+M16+M19+SUM(M26:M33)</f>
        <v>31145.03999999999</v>
      </c>
      <c r="N34" s="18"/>
      <c r="O34" s="9">
        <f t="shared" si="0"/>
        <v>438560.62106999999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zoomScale="90" zoomScaleNormal="90" workbookViewId="0">
      <selection activeCell="G3" sqref="G3:G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77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25">
      <c r="A3" s="6" t="s">
        <v>0</v>
      </c>
      <c r="B3" s="1" t="s">
        <v>1</v>
      </c>
      <c r="C3" s="20">
        <v>9106</v>
      </c>
      <c r="D3" s="21">
        <v>4834</v>
      </c>
      <c r="E3" s="21">
        <v>3137</v>
      </c>
      <c r="F3" s="21">
        <v>5443</v>
      </c>
      <c r="G3" s="21">
        <v>8300</v>
      </c>
      <c r="H3" s="21">
        <v>14560</v>
      </c>
      <c r="I3" s="21">
        <v>4480</v>
      </c>
      <c r="J3" s="21">
        <v>7331</v>
      </c>
      <c r="K3" s="20">
        <v>5445</v>
      </c>
      <c r="L3" s="29">
        <v>4947</v>
      </c>
      <c r="M3" s="21">
        <v>285</v>
      </c>
      <c r="N3" s="13">
        <f>SUM(C3:M3)</f>
        <v>67868</v>
      </c>
    </row>
    <row r="4" spans="1:14" x14ac:dyDescent="0.25">
      <c r="A4" s="6" t="s">
        <v>2</v>
      </c>
      <c r="B4" s="1" t="s">
        <v>3</v>
      </c>
      <c r="C4" s="20">
        <v>61</v>
      </c>
      <c r="D4" s="21">
        <v>76</v>
      </c>
      <c r="E4" s="21">
        <v>7</v>
      </c>
      <c r="F4" s="21">
        <v>0</v>
      </c>
      <c r="G4" s="21">
        <v>205</v>
      </c>
      <c r="H4" s="21">
        <v>317</v>
      </c>
      <c r="I4" s="21">
        <v>1370</v>
      </c>
      <c r="J4" s="21">
        <v>41</v>
      </c>
      <c r="K4" s="20">
        <v>0</v>
      </c>
      <c r="L4" s="29">
        <v>17</v>
      </c>
      <c r="M4" s="21">
        <v>0</v>
      </c>
      <c r="N4" s="13">
        <f t="shared" ref="N4:N34" si="0">SUM(C4:M4)</f>
        <v>2094</v>
      </c>
    </row>
    <row r="5" spans="1:14" x14ac:dyDescent="0.25">
      <c r="A5" s="6" t="s">
        <v>4</v>
      </c>
      <c r="B5" s="1" t="s">
        <v>5</v>
      </c>
      <c r="C5" s="20">
        <v>331</v>
      </c>
      <c r="D5" s="21">
        <v>413</v>
      </c>
      <c r="E5" s="21">
        <v>856</v>
      </c>
      <c r="F5" s="21">
        <v>72</v>
      </c>
      <c r="G5" s="21">
        <v>596</v>
      </c>
      <c r="H5" s="21">
        <v>663</v>
      </c>
      <c r="I5" s="21">
        <v>740</v>
      </c>
      <c r="J5" s="21">
        <v>231</v>
      </c>
      <c r="K5" s="20">
        <v>520</v>
      </c>
      <c r="L5" s="29">
        <v>385</v>
      </c>
      <c r="M5" s="21">
        <v>10</v>
      </c>
      <c r="N5" s="13">
        <f t="shared" si="0"/>
        <v>4817</v>
      </c>
    </row>
    <row r="6" spans="1:14" x14ac:dyDescent="0.2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0">
        <v>0</v>
      </c>
      <c r="L6" s="29">
        <v>0</v>
      </c>
      <c r="M6" s="21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0">
        <v>0</v>
      </c>
      <c r="L7" s="29">
        <v>0</v>
      </c>
      <c r="M7" s="21">
        <v>0</v>
      </c>
      <c r="N7" s="13">
        <f t="shared" si="0"/>
        <v>0</v>
      </c>
    </row>
    <row r="8" spans="1:14" x14ac:dyDescent="0.2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21">
        <v>1</v>
      </c>
      <c r="H8" s="21">
        <v>0</v>
      </c>
      <c r="I8" s="21">
        <v>1</v>
      </c>
      <c r="J8" s="21">
        <v>0</v>
      </c>
      <c r="K8" s="20">
        <v>0</v>
      </c>
      <c r="L8" s="29">
        <v>0</v>
      </c>
      <c r="M8" s="21">
        <v>0</v>
      </c>
      <c r="N8" s="13">
        <f t="shared" si="0"/>
        <v>2</v>
      </c>
    </row>
    <row r="9" spans="1:14" x14ac:dyDescent="0.25">
      <c r="A9" s="6" t="s">
        <v>12</v>
      </c>
      <c r="B9" s="1" t="s">
        <v>13</v>
      </c>
      <c r="C9" s="20">
        <v>3</v>
      </c>
      <c r="D9" s="21">
        <v>56</v>
      </c>
      <c r="E9" s="21">
        <v>31</v>
      </c>
      <c r="F9" s="21">
        <v>0</v>
      </c>
      <c r="G9" s="21">
        <v>14</v>
      </c>
      <c r="H9" s="21">
        <v>21</v>
      </c>
      <c r="I9" s="21">
        <v>87</v>
      </c>
      <c r="J9" s="21">
        <v>18</v>
      </c>
      <c r="K9" s="20">
        <v>16</v>
      </c>
      <c r="L9" s="29">
        <v>3</v>
      </c>
      <c r="M9" s="21">
        <v>0</v>
      </c>
      <c r="N9" s="13">
        <f t="shared" si="0"/>
        <v>249</v>
      </c>
    </row>
    <row r="10" spans="1:14" x14ac:dyDescent="0.25">
      <c r="A10" s="6" t="s">
        <v>14</v>
      </c>
      <c r="B10" s="1" t="s">
        <v>15</v>
      </c>
      <c r="C10" s="20">
        <v>1806</v>
      </c>
      <c r="D10" s="21">
        <f>D11+D12</f>
        <v>1302</v>
      </c>
      <c r="E10" s="21">
        <v>511</v>
      </c>
      <c r="F10" s="24">
        <v>142</v>
      </c>
      <c r="G10" s="21">
        <v>1436</v>
      </c>
      <c r="H10" s="21">
        <v>1934</v>
      </c>
      <c r="I10" s="21">
        <f>I11+I12</f>
        <v>2060</v>
      </c>
      <c r="J10" s="21">
        <f t="shared" ref="J10" si="1">SUM(J11:J12)</f>
        <v>277</v>
      </c>
      <c r="K10" s="20">
        <v>665</v>
      </c>
      <c r="L10" s="29">
        <f>SUM(L11:L12)</f>
        <v>659</v>
      </c>
      <c r="M10" s="21">
        <v>3</v>
      </c>
      <c r="N10" s="13">
        <f t="shared" si="0"/>
        <v>10795</v>
      </c>
    </row>
    <row r="11" spans="1:14" x14ac:dyDescent="0.25">
      <c r="A11" s="6" t="s">
        <v>16</v>
      </c>
      <c r="B11" s="1" t="s">
        <v>17</v>
      </c>
      <c r="C11" s="20">
        <v>1686</v>
      </c>
      <c r="D11" s="21">
        <v>1102</v>
      </c>
      <c r="E11" s="21">
        <v>404</v>
      </c>
      <c r="F11" s="21">
        <v>138</v>
      </c>
      <c r="G11" s="21">
        <v>1218</v>
      </c>
      <c r="H11" s="21">
        <v>1526</v>
      </c>
      <c r="I11" s="21">
        <v>1874</v>
      </c>
      <c r="J11" s="21">
        <v>199</v>
      </c>
      <c r="K11" s="20">
        <v>501</v>
      </c>
      <c r="L11" s="29">
        <v>233</v>
      </c>
      <c r="M11" s="21">
        <v>3</v>
      </c>
      <c r="N11" s="13">
        <f t="shared" si="0"/>
        <v>8884</v>
      </c>
    </row>
    <row r="12" spans="1:14" x14ac:dyDescent="0.25">
      <c r="A12" s="6" t="s">
        <v>18</v>
      </c>
      <c r="B12" s="1" t="s">
        <v>19</v>
      </c>
      <c r="C12" s="20">
        <v>120</v>
      </c>
      <c r="D12" s="21">
        <v>200</v>
      </c>
      <c r="E12" s="21">
        <v>107</v>
      </c>
      <c r="F12" s="21">
        <v>4</v>
      </c>
      <c r="G12" s="21">
        <v>218</v>
      </c>
      <c r="H12" s="21">
        <v>408</v>
      </c>
      <c r="I12" s="21">
        <v>186</v>
      </c>
      <c r="J12" s="21">
        <v>78</v>
      </c>
      <c r="K12" s="20">
        <v>164</v>
      </c>
      <c r="L12" s="29">
        <v>426</v>
      </c>
      <c r="M12" s="21">
        <v>0</v>
      </c>
      <c r="N12" s="13">
        <f t="shared" si="0"/>
        <v>1911</v>
      </c>
    </row>
    <row r="13" spans="1:14" x14ac:dyDescent="0.25">
      <c r="A13" s="6" t="s">
        <v>20</v>
      </c>
      <c r="B13" s="1" t="s">
        <v>21</v>
      </c>
      <c r="C13" s="20">
        <v>1308</v>
      </c>
      <c r="D13" s="21">
        <f>D14+D15</f>
        <v>1153</v>
      </c>
      <c r="E13" s="21">
        <v>158</v>
      </c>
      <c r="F13" s="24">
        <v>33</v>
      </c>
      <c r="G13" s="21">
        <v>1555</v>
      </c>
      <c r="H13" s="21">
        <v>3355</v>
      </c>
      <c r="I13" s="21">
        <f>I14+I15</f>
        <v>2409</v>
      </c>
      <c r="J13" s="21">
        <f t="shared" ref="J13" si="2">SUM(J14:J15)</f>
        <v>159</v>
      </c>
      <c r="K13" s="20">
        <v>323</v>
      </c>
      <c r="L13" s="29">
        <f>SUM(L14:L15)</f>
        <v>679</v>
      </c>
      <c r="M13" s="21">
        <v>3</v>
      </c>
      <c r="N13" s="13">
        <f t="shared" si="0"/>
        <v>11135</v>
      </c>
    </row>
    <row r="14" spans="1:14" x14ac:dyDescent="0.25">
      <c r="A14" s="6" t="s">
        <v>16</v>
      </c>
      <c r="B14" s="1" t="s">
        <v>22</v>
      </c>
      <c r="C14" s="20">
        <v>1223</v>
      </c>
      <c r="D14" s="21">
        <v>1032</v>
      </c>
      <c r="E14" s="21">
        <v>105</v>
      </c>
      <c r="F14" s="21">
        <v>30</v>
      </c>
      <c r="G14" s="21">
        <v>1224</v>
      </c>
      <c r="H14" s="21">
        <v>2912</v>
      </c>
      <c r="I14" s="21">
        <v>1953</v>
      </c>
      <c r="J14" s="21">
        <v>122</v>
      </c>
      <c r="K14" s="20">
        <v>249</v>
      </c>
      <c r="L14" s="29">
        <v>231</v>
      </c>
      <c r="M14" s="21">
        <v>3</v>
      </c>
      <c r="N14" s="13">
        <f t="shared" si="0"/>
        <v>9084</v>
      </c>
    </row>
    <row r="15" spans="1:14" x14ac:dyDescent="0.25">
      <c r="A15" s="6" t="s">
        <v>18</v>
      </c>
      <c r="B15" s="1" t="s">
        <v>23</v>
      </c>
      <c r="C15" s="20">
        <v>85</v>
      </c>
      <c r="D15" s="21">
        <v>121</v>
      </c>
      <c r="E15" s="21">
        <v>53</v>
      </c>
      <c r="F15" s="21">
        <v>3</v>
      </c>
      <c r="G15" s="21">
        <v>331</v>
      </c>
      <c r="H15" s="21">
        <v>443</v>
      </c>
      <c r="I15" s="21">
        <v>456</v>
      </c>
      <c r="J15" s="21">
        <v>37</v>
      </c>
      <c r="K15" s="20">
        <v>74</v>
      </c>
      <c r="L15" s="29">
        <v>448</v>
      </c>
      <c r="M15" s="21">
        <v>0</v>
      </c>
      <c r="N15" s="13">
        <f t="shared" si="0"/>
        <v>2051</v>
      </c>
    </row>
    <row r="16" spans="1:14" x14ac:dyDescent="0.25">
      <c r="A16" s="6" t="s">
        <v>24</v>
      </c>
      <c r="B16" s="1" t="s">
        <v>25</v>
      </c>
      <c r="C16" s="20">
        <v>1897</v>
      </c>
      <c r="D16" s="21">
        <f>D17+D18</f>
        <v>1324</v>
      </c>
      <c r="E16" s="21">
        <v>565</v>
      </c>
      <c r="F16" s="24">
        <v>175</v>
      </c>
      <c r="G16" s="21">
        <v>2147</v>
      </c>
      <c r="H16" s="21">
        <v>3371</v>
      </c>
      <c r="I16" s="21">
        <f>I17+I18</f>
        <v>2409</v>
      </c>
      <c r="J16" s="21">
        <f t="shared" ref="J16" si="3">SUM(J17:J18)</f>
        <v>306</v>
      </c>
      <c r="K16" s="20">
        <v>722</v>
      </c>
      <c r="L16" s="29">
        <f>SUM(L17:L18)</f>
        <v>681</v>
      </c>
      <c r="M16" s="21">
        <v>3</v>
      </c>
      <c r="N16" s="13">
        <f t="shared" si="0"/>
        <v>13600</v>
      </c>
    </row>
    <row r="17" spans="1:14" x14ac:dyDescent="0.25">
      <c r="A17" s="6" t="s">
        <v>16</v>
      </c>
      <c r="B17" s="1" t="s">
        <v>26</v>
      </c>
      <c r="C17" s="20">
        <v>1697</v>
      </c>
      <c r="D17" s="21">
        <v>1106</v>
      </c>
      <c r="E17" s="21">
        <v>405</v>
      </c>
      <c r="F17" s="24">
        <v>168</v>
      </c>
      <c r="G17" s="21">
        <v>1389</v>
      </c>
      <c r="H17" s="21">
        <v>2922</v>
      </c>
      <c r="I17" s="21">
        <f>I14</f>
        <v>1953</v>
      </c>
      <c r="J17" s="21">
        <v>209</v>
      </c>
      <c r="K17" s="20">
        <v>503</v>
      </c>
      <c r="L17" s="29">
        <v>233</v>
      </c>
      <c r="M17" s="21">
        <v>3</v>
      </c>
      <c r="N17" s="13">
        <f t="shared" si="0"/>
        <v>10588</v>
      </c>
    </row>
    <row r="18" spans="1:14" x14ac:dyDescent="0.25">
      <c r="A18" s="6" t="s">
        <v>18</v>
      </c>
      <c r="B18" s="1" t="s">
        <v>27</v>
      </c>
      <c r="C18" s="20">
        <v>200</v>
      </c>
      <c r="D18" s="21">
        <v>218</v>
      </c>
      <c r="E18" s="21">
        <v>160</v>
      </c>
      <c r="F18" s="24">
        <v>7</v>
      </c>
      <c r="G18" s="21">
        <v>758</v>
      </c>
      <c r="H18" s="21">
        <v>449</v>
      </c>
      <c r="I18" s="21">
        <f>I15</f>
        <v>456</v>
      </c>
      <c r="J18" s="21">
        <v>97</v>
      </c>
      <c r="K18" s="20">
        <v>219</v>
      </c>
      <c r="L18" s="29">
        <v>448</v>
      </c>
      <c r="M18" s="21">
        <f>M12+M15</f>
        <v>0</v>
      </c>
      <c r="N18" s="13">
        <f t="shared" si="0"/>
        <v>3012</v>
      </c>
    </row>
    <row r="19" spans="1:14" x14ac:dyDescent="0.25">
      <c r="A19" s="6" t="s">
        <v>28</v>
      </c>
      <c r="B19" s="1" t="s">
        <v>29</v>
      </c>
      <c r="C19" s="20">
        <v>8959</v>
      </c>
      <c r="D19" s="21">
        <f>D20+D24+D25</f>
        <v>7154</v>
      </c>
      <c r="E19" s="21">
        <v>9211</v>
      </c>
      <c r="F19" s="24">
        <v>8875</v>
      </c>
      <c r="G19" s="21">
        <v>12224</v>
      </c>
      <c r="H19" s="26">
        <f>H20+H24+H25</f>
        <v>6938</v>
      </c>
      <c r="I19" s="21">
        <f>I20+I24+I25</f>
        <v>7584</v>
      </c>
      <c r="J19" s="21">
        <f t="shared" ref="J19" si="4">SUM(J20,J24:J25)</f>
        <v>13347</v>
      </c>
      <c r="K19" s="20">
        <v>8657</v>
      </c>
      <c r="L19" s="29">
        <f>L20+L24+L25</f>
        <v>5404</v>
      </c>
      <c r="M19" s="35">
        <f>M20+M25</f>
        <v>546</v>
      </c>
      <c r="N19" s="13">
        <f t="shared" si="0"/>
        <v>88899</v>
      </c>
    </row>
    <row r="20" spans="1:14" x14ac:dyDescent="0.25">
      <c r="A20" s="6" t="s">
        <v>30</v>
      </c>
      <c r="B20" s="1" t="s">
        <v>31</v>
      </c>
      <c r="C20" s="20">
        <v>8922</v>
      </c>
      <c r="D20" s="21">
        <f>SUM(D21:D23)</f>
        <v>7134</v>
      </c>
      <c r="E20" s="21">
        <v>9178</v>
      </c>
      <c r="F20" s="24">
        <v>8875</v>
      </c>
      <c r="G20" s="21">
        <v>12171</v>
      </c>
      <c r="H20" s="26">
        <f>H21+H22+H23</f>
        <v>6848</v>
      </c>
      <c r="I20" s="21">
        <f>I21+I22+I23</f>
        <v>7464</v>
      </c>
      <c r="J20" s="21">
        <f t="shared" ref="J20" si="5">SUM(J21:J23)</f>
        <v>13324</v>
      </c>
      <c r="K20" s="20">
        <v>8610</v>
      </c>
      <c r="L20" s="29">
        <f>SUM(L21:L23)</f>
        <v>5351</v>
      </c>
      <c r="M20" s="36">
        <f>M21+M22+M23+M24</f>
        <v>546</v>
      </c>
      <c r="N20" s="13">
        <f t="shared" si="0"/>
        <v>88423</v>
      </c>
    </row>
    <row r="21" spans="1:14" x14ac:dyDescent="0.25">
      <c r="A21" s="6" t="s">
        <v>32</v>
      </c>
      <c r="B21" s="1" t="s">
        <v>33</v>
      </c>
      <c r="C21" s="20">
        <v>6551</v>
      </c>
      <c r="D21" s="21">
        <v>5044</v>
      </c>
      <c r="E21" s="21">
        <v>3922</v>
      </c>
      <c r="F21" s="21">
        <v>6343</v>
      </c>
      <c r="G21" s="21">
        <v>8827</v>
      </c>
      <c r="H21" s="21">
        <v>4756</v>
      </c>
      <c r="I21" s="21">
        <v>5119</v>
      </c>
      <c r="J21" s="21">
        <v>9871</v>
      </c>
      <c r="K21" s="20">
        <v>6082</v>
      </c>
      <c r="L21" s="29">
        <v>3683</v>
      </c>
      <c r="M21" s="35">
        <v>330</v>
      </c>
      <c r="N21" s="13">
        <f t="shared" si="0"/>
        <v>60528</v>
      </c>
    </row>
    <row r="22" spans="1:14" x14ac:dyDescent="0.25">
      <c r="A22" s="6" t="s">
        <v>34</v>
      </c>
      <c r="B22" s="1" t="s">
        <v>35</v>
      </c>
      <c r="C22" s="20">
        <v>2361</v>
      </c>
      <c r="D22" s="21">
        <v>2059</v>
      </c>
      <c r="E22" s="21">
        <v>1495</v>
      </c>
      <c r="F22" s="21">
        <v>2201</v>
      </c>
      <c r="G22" s="21">
        <v>3021</v>
      </c>
      <c r="H22" s="21">
        <v>2067</v>
      </c>
      <c r="I22" s="21">
        <v>2323</v>
      </c>
      <c r="J22" s="21">
        <v>3404</v>
      </c>
      <c r="K22" s="20">
        <v>2520</v>
      </c>
      <c r="L22" s="29">
        <v>1136</v>
      </c>
      <c r="M22" s="35">
        <v>124</v>
      </c>
      <c r="N22" s="13">
        <f t="shared" si="0"/>
        <v>22711</v>
      </c>
    </row>
    <row r="23" spans="1:14" x14ac:dyDescent="0.25">
      <c r="A23" s="6" t="s">
        <v>36</v>
      </c>
      <c r="B23" s="1" t="s">
        <v>37</v>
      </c>
      <c r="C23" s="20">
        <v>10</v>
      </c>
      <c r="D23" s="21">
        <v>31</v>
      </c>
      <c r="E23" s="21">
        <v>3761</v>
      </c>
      <c r="F23" s="21">
        <v>331</v>
      </c>
      <c r="G23" s="21">
        <v>323</v>
      </c>
      <c r="H23" s="21">
        <v>25</v>
      </c>
      <c r="I23" s="21">
        <v>22</v>
      </c>
      <c r="J23" s="21">
        <v>49</v>
      </c>
      <c r="K23" s="20">
        <v>8</v>
      </c>
      <c r="L23" s="29">
        <v>532</v>
      </c>
      <c r="M23" s="35">
        <v>92</v>
      </c>
      <c r="N23" s="13">
        <f t="shared" si="0"/>
        <v>5184</v>
      </c>
    </row>
    <row r="24" spans="1:14" x14ac:dyDescent="0.25">
      <c r="A24" s="6" t="s">
        <v>38</v>
      </c>
      <c r="B24" s="1" t="s">
        <v>39</v>
      </c>
      <c r="C24" s="20">
        <v>37</v>
      </c>
      <c r="D24" s="21">
        <v>20</v>
      </c>
      <c r="E24" s="21">
        <v>33</v>
      </c>
      <c r="F24" s="21">
        <v>0</v>
      </c>
      <c r="G24" s="21">
        <v>53</v>
      </c>
      <c r="H24" s="21">
        <v>90</v>
      </c>
      <c r="I24" s="21">
        <v>120</v>
      </c>
      <c r="J24" s="21">
        <v>23</v>
      </c>
      <c r="K24" s="20">
        <v>47</v>
      </c>
      <c r="L24" s="29">
        <v>53</v>
      </c>
      <c r="M24" s="35">
        <v>0</v>
      </c>
      <c r="N24" s="13">
        <f t="shared" si="0"/>
        <v>476</v>
      </c>
    </row>
    <row r="25" spans="1:14" x14ac:dyDescent="0.2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9">
        <v>0</v>
      </c>
      <c r="M25" s="21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20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1</v>
      </c>
      <c r="J26" s="21">
        <v>0</v>
      </c>
      <c r="K26" s="20">
        <v>1</v>
      </c>
      <c r="L26" s="29">
        <v>0</v>
      </c>
      <c r="M26" s="21">
        <v>0</v>
      </c>
      <c r="N26" s="13">
        <f t="shared" si="0"/>
        <v>2</v>
      </c>
    </row>
    <row r="27" spans="1:14" x14ac:dyDescent="0.25">
      <c r="A27" s="6" t="s">
        <v>44</v>
      </c>
      <c r="B27" s="1" t="s">
        <v>45</v>
      </c>
      <c r="C27" s="20">
        <v>0</v>
      </c>
      <c r="D27" s="21">
        <v>7</v>
      </c>
      <c r="E27" s="21">
        <v>5</v>
      </c>
      <c r="F27" s="21">
        <v>0</v>
      </c>
      <c r="G27" s="21">
        <v>8</v>
      </c>
      <c r="H27" s="21">
        <v>8</v>
      </c>
      <c r="I27" s="21">
        <v>1</v>
      </c>
      <c r="J27" s="21">
        <v>4</v>
      </c>
      <c r="K27" s="20">
        <v>6</v>
      </c>
      <c r="L27" s="29">
        <v>1</v>
      </c>
      <c r="M27" s="21">
        <v>0</v>
      </c>
      <c r="N27" s="13">
        <f t="shared" si="0"/>
        <v>40</v>
      </c>
    </row>
    <row r="28" spans="1:14" x14ac:dyDescent="0.25">
      <c r="A28" s="6" t="s">
        <v>46</v>
      </c>
      <c r="B28" s="1" t="s">
        <v>47</v>
      </c>
      <c r="C28" s="20">
        <v>1269</v>
      </c>
      <c r="D28" s="21">
        <v>1294</v>
      </c>
      <c r="E28" s="21">
        <v>97</v>
      </c>
      <c r="F28" s="21">
        <v>45</v>
      </c>
      <c r="G28" s="21">
        <v>832</v>
      </c>
      <c r="H28" s="21">
        <v>1264</v>
      </c>
      <c r="I28" s="21">
        <v>906</v>
      </c>
      <c r="J28" s="21">
        <v>135</v>
      </c>
      <c r="K28" s="20">
        <v>371</v>
      </c>
      <c r="L28" s="29">
        <v>45</v>
      </c>
      <c r="M28" s="21">
        <v>3</v>
      </c>
      <c r="N28" s="13">
        <f t="shared" si="0"/>
        <v>6261</v>
      </c>
    </row>
    <row r="29" spans="1:14" x14ac:dyDescent="0.25">
      <c r="A29" s="6" t="s">
        <v>48</v>
      </c>
      <c r="B29" s="1" t="s">
        <v>49</v>
      </c>
      <c r="C29" s="20">
        <v>37</v>
      </c>
      <c r="D29" s="21">
        <v>0</v>
      </c>
      <c r="E29" s="21">
        <v>7</v>
      </c>
      <c r="F29" s="21">
        <v>0</v>
      </c>
      <c r="G29" s="21">
        <v>214</v>
      </c>
      <c r="H29" s="21">
        <v>5</v>
      </c>
      <c r="I29" s="21">
        <v>940</v>
      </c>
      <c r="J29" s="21">
        <v>0</v>
      </c>
      <c r="K29" s="20">
        <v>0</v>
      </c>
      <c r="L29" s="29">
        <v>149</v>
      </c>
      <c r="M29" s="21">
        <v>0</v>
      </c>
      <c r="N29" s="13">
        <f t="shared" si="0"/>
        <v>1352</v>
      </c>
    </row>
    <row r="30" spans="1:14" x14ac:dyDescent="0.25">
      <c r="A30" s="6" t="s">
        <v>50</v>
      </c>
      <c r="B30" s="1" t="s">
        <v>51</v>
      </c>
      <c r="C30" s="20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0">
        <v>0</v>
      </c>
      <c r="L30" s="29">
        <v>0</v>
      </c>
      <c r="M30" s="21">
        <v>0</v>
      </c>
      <c r="N30" s="13">
        <f t="shared" si="0"/>
        <v>0</v>
      </c>
    </row>
    <row r="31" spans="1:14" x14ac:dyDescent="0.25">
      <c r="A31" s="6" t="s">
        <v>52</v>
      </c>
      <c r="B31" s="1" t="s">
        <v>53</v>
      </c>
      <c r="C31" s="20">
        <v>3</v>
      </c>
      <c r="D31" s="21">
        <v>71</v>
      </c>
      <c r="E31" s="21">
        <v>0</v>
      </c>
      <c r="F31" s="21">
        <v>0</v>
      </c>
      <c r="G31" s="21">
        <v>5</v>
      </c>
      <c r="H31" s="21">
        <v>4</v>
      </c>
      <c r="I31" s="21">
        <v>2</v>
      </c>
      <c r="J31" s="21">
        <v>1</v>
      </c>
      <c r="K31" s="20">
        <v>0</v>
      </c>
      <c r="L31" s="29">
        <v>1</v>
      </c>
      <c r="M31" s="21">
        <v>0</v>
      </c>
      <c r="N31" s="13">
        <f t="shared" si="0"/>
        <v>87</v>
      </c>
    </row>
    <row r="32" spans="1:14" x14ac:dyDescent="0.25">
      <c r="A32" s="6" t="s">
        <v>54</v>
      </c>
      <c r="B32" s="1" t="s">
        <v>55</v>
      </c>
      <c r="C32" s="20">
        <v>1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0">
        <v>0</v>
      </c>
      <c r="L32" s="29">
        <v>0</v>
      </c>
      <c r="M32" s="21">
        <v>0</v>
      </c>
      <c r="N32" s="13">
        <f t="shared" si="0"/>
        <v>1</v>
      </c>
    </row>
    <row r="33" spans="1:14" x14ac:dyDescent="0.25">
      <c r="A33" s="6" t="s">
        <v>56</v>
      </c>
      <c r="B33" s="1" t="s">
        <v>57</v>
      </c>
      <c r="C33" s="20">
        <v>3896</v>
      </c>
      <c r="D33" s="21">
        <v>11468</v>
      </c>
      <c r="E33" s="21">
        <v>2147</v>
      </c>
      <c r="F33" s="21">
        <v>1361</v>
      </c>
      <c r="G33" s="21">
        <v>3745</v>
      </c>
      <c r="H33" s="21">
        <v>9549</v>
      </c>
      <c r="I33" s="21">
        <v>12553</v>
      </c>
      <c r="J33" s="21">
        <v>4182</v>
      </c>
      <c r="K33" s="20">
        <v>4302</v>
      </c>
      <c r="L33" s="29">
        <v>1733</v>
      </c>
      <c r="M33" s="21">
        <v>0</v>
      </c>
      <c r="N33" s="13">
        <f t="shared" si="0"/>
        <v>54936</v>
      </c>
    </row>
    <row r="34" spans="1:14" x14ac:dyDescent="0.25">
      <c r="A34" s="7" t="s">
        <v>58</v>
      </c>
      <c r="B34" s="8" t="s">
        <v>59</v>
      </c>
      <c r="C34" s="20">
        <v>18715</v>
      </c>
      <c r="D34" s="23">
        <v>21742</v>
      </c>
      <c r="E34" s="21">
        <v>12848</v>
      </c>
      <c r="F34" s="24">
        <v>10408</v>
      </c>
      <c r="G34" s="21">
        <v>18785</v>
      </c>
      <c r="H34" s="21">
        <v>22446</v>
      </c>
      <c r="I34" s="21">
        <v>25717</v>
      </c>
      <c r="J34" s="25">
        <v>18148</v>
      </c>
      <c r="K34" s="20">
        <v>14462</v>
      </c>
      <c r="L34" s="30">
        <v>9964</v>
      </c>
      <c r="M34" s="21">
        <v>561</v>
      </c>
      <c r="N34" s="9">
        <f t="shared" si="0"/>
        <v>173796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O34"/>
  <sheetViews>
    <sheetView zoomScale="90" zoomScaleNormal="90" workbookViewId="0">
      <selection activeCell="G3" sqref="G3:M34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78</v>
      </c>
    </row>
    <row r="2" spans="1:15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25">
      <c r="A3" s="6" t="s">
        <v>0</v>
      </c>
      <c r="B3" s="1" t="s">
        <v>1</v>
      </c>
      <c r="C3" s="20">
        <v>9579</v>
      </c>
      <c r="D3" s="21">
        <v>4438</v>
      </c>
      <c r="E3" s="21">
        <v>2646</v>
      </c>
      <c r="F3" s="21">
        <v>4607</v>
      </c>
      <c r="G3" s="31">
        <v>2594</v>
      </c>
      <c r="H3" s="21">
        <v>13079</v>
      </c>
      <c r="I3" s="21">
        <v>4462</v>
      </c>
      <c r="J3" s="21">
        <v>5669</v>
      </c>
      <c r="K3" s="21">
        <v>6599</v>
      </c>
      <c r="L3" s="21">
        <v>5044</v>
      </c>
      <c r="M3" s="29">
        <v>4722</v>
      </c>
      <c r="N3" s="17"/>
      <c r="O3" s="13">
        <f>SUM(C3:N3)</f>
        <v>63439</v>
      </c>
    </row>
    <row r="4" spans="1:15" x14ac:dyDescent="0.25">
      <c r="A4" s="6" t="s">
        <v>2</v>
      </c>
      <c r="B4" s="1" t="s">
        <v>3</v>
      </c>
      <c r="C4" s="20">
        <v>88</v>
      </c>
      <c r="D4" s="21">
        <v>78</v>
      </c>
      <c r="E4" s="21">
        <v>89</v>
      </c>
      <c r="F4" s="21">
        <v>0</v>
      </c>
      <c r="G4" s="31">
        <v>274</v>
      </c>
      <c r="H4" s="21">
        <v>381</v>
      </c>
      <c r="I4" s="21">
        <v>1324</v>
      </c>
      <c r="J4" s="21">
        <v>24</v>
      </c>
      <c r="K4" s="21">
        <v>9</v>
      </c>
      <c r="L4" s="21">
        <v>0</v>
      </c>
      <c r="M4" s="29">
        <v>2</v>
      </c>
      <c r="N4" s="17"/>
      <c r="O4" s="13">
        <f t="shared" ref="O4:O34" si="0">SUM(C4:N4)</f>
        <v>2269</v>
      </c>
    </row>
    <row r="5" spans="1:15" x14ac:dyDescent="0.25">
      <c r="A5" s="6" t="s">
        <v>4</v>
      </c>
      <c r="B5" s="1" t="s">
        <v>5</v>
      </c>
      <c r="C5" s="20">
        <v>332</v>
      </c>
      <c r="D5" s="21">
        <v>376</v>
      </c>
      <c r="E5" s="21">
        <v>785</v>
      </c>
      <c r="F5" s="21">
        <v>82</v>
      </c>
      <c r="G5" s="31">
        <v>222</v>
      </c>
      <c r="H5" s="21">
        <v>573</v>
      </c>
      <c r="I5" s="21">
        <v>583</v>
      </c>
      <c r="J5" s="21">
        <v>180</v>
      </c>
      <c r="K5" s="21">
        <v>320</v>
      </c>
      <c r="L5" s="21">
        <v>417</v>
      </c>
      <c r="M5" s="29">
        <v>348</v>
      </c>
      <c r="N5" s="17"/>
      <c r="O5" s="13">
        <f t="shared" si="0"/>
        <v>4218</v>
      </c>
    </row>
    <row r="6" spans="1:15" x14ac:dyDescent="0.2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31">
        <v>0</v>
      </c>
      <c r="H6" s="21">
        <v>0</v>
      </c>
      <c r="I6" s="21">
        <v>0</v>
      </c>
      <c r="J6" s="21"/>
      <c r="K6" s="21">
        <v>0</v>
      </c>
      <c r="L6" s="21">
        <v>0</v>
      </c>
      <c r="M6" s="29">
        <v>0</v>
      </c>
      <c r="N6" s="17"/>
      <c r="O6" s="13">
        <f t="shared" si="0"/>
        <v>0</v>
      </c>
    </row>
    <row r="7" spans="1:15" x14ac:dyDescent="0.2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31">
        <v>0</v>
      </c>
      <c r="H7" s="21">
        <v>0</v>
      </c>
      <c r="I7" s="21">
        <v>0</v>
      </c>
      <c r="J7" s="21"/>
      <c r="K7" s="21">
        <v>1</v>
      </c>
      <c r="L7" s="21">
        <v>0</v>
      </c>
      <c r="M7" s="29">
        <v>0</v>
      </c>
      <c r="N7" s="17"/>
      <c r="O7" s="13">
        <f t="shared" si="0"/>
        <v>1</v>
      </c>
    </row>
    <row r="8" spans="1:15" x14ac:dyDescent="0.2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31">
        <v>1</v>
      </c>
      <c r="H8" s="21">
        <v>0</v>
      </c>
      <c r="I8" s="21">
        <v>1</v>
      </c>
      <c r="J8" s="21"/>
      <c r="K8" s="21">
        <v>0</v>
      </c>
      <c r="L8" s="21">
        <v>0</v>
      </c>
      <c r="M8" s="29">
        <v>0</v>
      </c>
      <c r="N8" s="17"/>
      <c r="O8" s="13">
        <f t="shared" si="0"/>
        <v>2</v>
      </c>
    </row>
    <row r="9" spans="1:15" x14ac:dyDescent="0.25">
      <c r="A9" s="6" t="s">
        <v>12</v>
      </c>
      <c r="B9" s="1" t="s">
        <v>13</v>
      </c>
      <c r="C9" s="20">
        <v>1</v>
      </c>
      <c r="D9" s="21">
        <v>78</v>
      </c>
      <c r="E9" s="21">
        <v>32</v>
      </c>
      <c r="F9" s="21">
        <v>0</v>
      </c>
      <c r="G9" s="31">
        <v>32</v>
      </c>
      <c r="H9" s="21">
        <v>9</v>
      </c>
      <c r="I9" s="21">
        <v>80</v>
      </c>
      <c r="J9" s="21">
        <v>14</v>
      </c>
      <c r="K9" s="21">
        <v>22</v>
      </c>
      <c r="L9" s="21">
        <v>31</v>
      </c>
      <c r="M9" s="29">
        <v>3</v>
      </c>
      <c r="N9" s="17"/>
      <c r="O9" s="13">
        <f t="shared" si="0"/>
        <v>302</v>
      </c>
    </row>
    <row r="10" spans="1:15" x14ac:dyDescent="0.25">
      <c r="A10" s="6" t="s">
        <v>14</v>
      </c>
      <c r="B10" s="1" t="s">
        <v>15</v>
      </c>
      <c r="C10" s="20">
        <v>1546</v>
      </c>
      <c r="D10" s="21">
        <f>D11+D12</f>
        <v>1159</v>
      </c>
      <c r="E10" s="21">
        <v>475</v>
      </c>
      <c r="F10" s="21">
        <v>127</v>
      </c>
      <c r="G10" s="31">
        <v>1011</v>
      </c>
      <c r="H10" s="21">
        <v>1558</v>
      </c>
      <c r="I10" s="21">
        <f>I11+I12</f>
        <v>1467</v>
      </c>
      <c r="J10" s="21">
        <f t="shared" ref="J10" si="1">SUM(J11:J12)</f>
        <v>247</v>
      </c>
      <c r="K10" s="21">
        <f>K11+K12</f>
        <v>501</v>
      </c>
      <c r="L10" s="21">
        <v>732</v>
      </c>
      <c r="M10" s="29">
        <f>SUM(M11:M12)</f>
        <v>576</v>
      </c>
      <c r="N10" s="17"/>
      <c r="O10" s="13">
        <f t="shared" si="0"/>
        <v>9399</v>
      </c>
    </row>
    <row r="11" spans="1:15" x14ac:dyDescent="0.25">
      <c r="A11" s="6" t="s">
        <v>16</v>
      </c>
      <c r="B11" s="1" t="s">
        <v>17</v>
      </c>
      <c r="C11" s="20">
        <v>1446</v>
      </c>
      <c r="D11" s="21">
        <v>987</v>
      </c>
      <c r="E11" s="21">
        <v>395</v>
      </c>
      <c r="F11" s="21">
        <v>121</v>
      </c>
      <c r="G11" s="31">
        <v>814</v>
      </c>
      <c r="H11" s="21">
        <v>1259</v>
      </c>
      <c r="I11" s="21">
        <v>1317</v>
      </c>
      <c r="J11" s="21">
        <v>195</v>
      </c>
      <c r="K11" s="32">
        <v>327</v>
      </c>
      <c r="L11" s="21">
        <v>562</v>
      </c>
      <c r="M11" s="29">
        <v>185</v>
      </c>
      <c r="N11" s="17"/>
      <c r="O11" s="13">
        <f t="shared" si="0"/>
        <v>7608</v>
      </c>
    </row>
    <row r="12" spans="1:15" x14ac:dyDescent="0.25">
      <c r="A12" s="6" t="s">
        <v>18</v>
      </c>
      <c r="B12" s="1" t="s">
        <v>19</v>
      </c>
      <c r="C12" s="20">
        <v>100</v>
      </c>
      <c r="D12" s="21">
        <v>172</v>
      </c>
      <c r="E12" s="21">
        <v>80</v>
      </c>
      <c r="F12" s="21">
        <v>6</v>
      </c>
      <c r="G12" s="31">
        <v>197</v>
      </c>
      <c r="H12" s="21">
        <v>299</v>
      </c>
      <c r="I12" s="21">
        <v>150</v>
      </c>
      <c r="J12" s="21">
        <v>52</v>
      </c>
      <c r="K12" s="32">
        <v>174</v>
      </c>
      <c r="L12" s="21">
        <v>170</v>
      </c>
      <c r="M12" s="29">
        <v>391</v>
      </c>
      <c r="N12" s="17"/>
      <c r="O12" s="13">
        <f t="shared" si="0"/>
        <v>1791</v>
      </c>
    </row>
    <row r="13" spans="1:15" x14ac:dyDescent="0.25">
      <c r="A13" s="6" t="s">
        <v>20</v>
      </c>
      <c r="B13" s="1" t="s">
        <v>21</v>
      </c>
      <c r="C13" s="20">
        <v>1011</v>
      </c>
      <c r="D13" s="21">
        <f>D14+D15</f>
        <v>1012</v>
      </c>
      <c r="E13" s="21">
        <v>116</v>
      </c>
      <c r="F13" s="21">
        <v>31</v>
      </c>
      <c r="G13" s="31">
        <v>1079</v>
      </c>
      <c r="H13" s="21">
        <v>2679</v>
      </c>
      <c r="I13" s="21">
        <f>I14+I15</f>
        <v>1784</v>
      </c>
      <c r="J13" s="21">
        <f t="shared" ref="J13" si="2">SUM(J14:J15)</f>
        <v>173</v>
      </c>
      <c r="K13" s="21">
        <f>K14+K15</f>
        <v>559</v>
      </c>
      <c r="L13" s="21">
        <v>339</v>
      </c>
      <c r="M13" s="29">
        <f>SUM(M14:M15)</f>
        <v>197</v>
      </c>
      <c r="N13" s="17"/>
      <c r="O13" s="13">
        <f t="shared" si="0"/>
        <v>8980</v>
      </c>
    </row>
    <row r="14" spans="1:15" x14ac:dyDescent="0.25">
      <c r="A14" s="6" t="s">
        <v>16</v>
      </c>
      <c r="B14" s="1" t="s">
        <v>22</v>
      </c>
      <c r="C14" s="20">
        <v>933</v>
      </c>
      <c r="D14" s="21">
        <v>910</v>
      </c>
      <c r="E14" s="21">
        <v>92</v>
      </c>
      <c r="F14" s="21">
        <v>28</v>
      </c>
      <c r="G14" s="31">
        <v>817</v>
      </c>
      <c r="H14" s="21">
        <v>2377</v>
      </c>
      <c r="I14" s="21">
        <v>1392</v>
      </c>
      <c r="J14" s="21">
        <v>121</v>
      </c>
      <c r="K14" s="32">
        <v>337</v>
      </c>
      <c r="L14" s="21">
        <v>246</v>
      </c>
      <c r="M14" s="29">
        <v>118</v>
      </c>
      <c r="N14" s="17"/>
      <c r="O14" s="13">
        <f t="shared" si="0"/>
        <v>7371</v>
      </c>
    </row>
    <row r="15" spans="1:15" x14ac:dyDescent="0.25">
      <c r="A15" s="6" t="s">
        <v>18</v>
      </c>
      <c r="B15" s="1" t="s">
        <v>23</v>
      </c>
      <c r="C15" s="20">
        <v>78</v>
      </c>
      <c r="D15" s="21">
        <v>102</v>
      </c>
      <c r="E15" s="21">
        <v>24</v>
      </c>
      <c r="F15" s="21">
        <v>3</v>
      </c>
      <c r="G15" s="31">
        <v>262</v>
      </c>
      <c r="H15" s="21">
        <v>302</v>
      </c>
      <c r="I15" s="21">
        <v>392</v>
      </c>
      <c r="J15" s="21">
        <v>52</v>
      </c>
      <c r="K15" s="32">
        <v>222</v>
      </c>
      <c r="L15" s="21">
        <v>93</v>
      </c>
      <c r="M15" s="29">
        <v>79</v>
      </c>
      <c r="N15" s="17"/>
      <c r="O15" s="13">
        <f t="shared" si="0"/>
        <v>1609</v>
      </c>
    </row>
    <row r="16" spans="1:15" x14ac:dyDescent="0.25">
      <c r="A16" s="6" t="s">
        <v>24</v>
      </c>
      <c r="B16" s="1" t="s">
        <v>25</v>
      </c>
      <c r="C16" s="20">
        <v>1635</v>
      </c>
      <c r="D16" s="21">
        <f>D17+D18</f>
        <v>1177</v>
      </c>
      <c r="E16" s="21">
        <v>499</v>
      </c>
      <c r="F16" s="21">
        <v>158</v>
      </c>
      <c r="G16" s="31">
        <v>1079</v>
      </c>
      <c r="H16" s="21">
        <v>2695</v>
      </c>
      <c r="I16" s="21">
        <f>I17+I18</f>
        <v>1784</v>
      </c>
      <c r="J16" s="21">
        <f t="shared" ref="J16" si="3">SUM(J17:J18)</f>
        <v>295</v>
      </c>
      <c r="K16" s="21">
        <f>K17+K18</f>
        <v>1060</v>
      </c>
      <c r="L16" s="21">
        <v>806</v>
      </c>
      <c r="M16" s="29">
        <f>SUM(M17:M18)</f>
        <v>779</v>
      </c>
      <c r="N16" s="17"/>
      <c r="O16" s="13">
        <f t="shared" si="0"/>
        <v>11967</v>
      </c>
    </row>
    <row r="17" spans="1:15" x14ac:dyDescent="0.25">
      <c r="A17" s="6" t="s">
        <v>16</v>
      </c>
      <c r="B17" s="1" t="s">
        <v>26</v>
      </c>
      <c r="C17" s="20">
        <v>1461</v>
      </c>
      <c r="D17" s="21">
        <v>993</v>
      </c>
      <c r="E17" s="21">
        <v>395</v>
      </c>
      <c r="F17" s="21">
        <v>149</v>
      </c>
      <c r="G17" s="31">
        <v>817</v>
      </c>
      <c r="H17" s="21">
        <v>2378</v>
      </c>
      <c r="I17" s="21">
        <f>I14</f>
        <v>1392</v>
      </c>
      <c r="J17" s="21">
        <v>203</v>
      </c>
      <c r="K17" s="33">
        <f>K11+K14</f>
        <v>664</v>
      </c>
      <c r="L17" s="21">
        <v>566</v>
      </c>
      <c r="M17" s="29">
        <v>211</v>
      </c>
      <c r="N17" s="17"/>
      <c r="O17" s="13">
        <f t="shared" si="0"/>
        <v>9229</v>
      </c>
    </row>
    <row r="18" spans="1:15" x14ac:dyDescent="0.25">
      <c r="A18" s="6" t="s">
        <v>18</v>
      </c>
      <c r="B18" s="1" t="s">
        <v>27</v>
      </c>
      <c r="C18" s="20">
        <v>174</v>
      </c>
      <c r="D18" s="21">
        <v>184</v>
      </c>
      <c r="E18" s="21">
        <v>104</v>
      </c>
      <c r="F18" s="21">
        <v>9</v>
      </c>
      <c r="G18" s="31">
        <v>262</v>
      </c>
      <c r="H18" s="21">
        <v>317</v>
      </c>
      <c r="I18" s="21">
        <f>I15</f>
        <v>392</v>
      </c>
      <c r="J18" s="21">
        <v>92</v>
      </c>
      <c r="K18" s="33">
        <f>K12+K15</f>
        <v>396</v>
      </c>
      <c r="L18" s="21">
        <v>240</v>
      </c>
      <c r="M18" s="29">
        <v>568</v>
      </c>
      <c r="N18" s="17"/>
      <c r="O18" s="13">
        <f t="shared" si="0"/>
        <v>2738</v>
      </c>
    </row>
    <row r="19" spans="1:15" x14ac:dyDescent="0.25">
      <c r="A19" s="6" t="s">
        <v>28</v>
      </c>
      <c r="B19" s="1" t="s">
        <v>29</v>
      </c>
      <c r="C19" s="20">
        <v>8517</v>
      </c>
      <c r="D19" s="21">
        <f>D20+D24+D25</f>
        <v>6554</v>
      </c>
      <c r="E19" s="21">
        <v>8815</v>
      </c>
      <c r="F19" s="21">
        <v>7784</v>
      </c>
      <c r="G19" s="31">
        <v>4098</v>
      </c>
      <c r="H19" s="26">
        <f>H20+H24+H25</f>
        <v>6575</v>
      </c>
      <c r="I19" s="21">
        <f>I20+I24+I25</f>
        <v>7903</v>
      </c>
      <c r="J19" s="21">
        <f t="shared" ref="J19" si="4">SUM(J20,J24:J25)</f>
        <v>10515</v>
      </c>
      <c r="K19" s="21">
        <f>SUM(K21:K25)</f>
        <v>10429</v>
      </c>
      <c r="L19" s="21">
        <v>7934</v>
      </c>
      <c r="M19" s="29">
        <f>M20+M24+M25</f>
        <v>4961</v>
      </c>
      <c r="N19" s="17"/>
      <c r="O19" s="13">
        <f t="shared" si="0"/>
        <v>84085</v>
      </c>
    </row>
    <row r="20" spans="1:15" x14ac:dyDescent="0.25">
      <c r="A20" s="6" t="s">
        <v>30</v>
      </c>
      <c r="B20" s="1" t="s">
        <v>31</v>
      </c>
      <c r="C20" s="20">
        <v>8485</v>
      </c>
      <c r="D20" s="21">
        <f>SUM(D21:D23)</f>
        <v>6529</v>
      </c>
      <c r="E20" s="21">
        <v>8789</v>
      </c>
      <c r="F20" s="21">
        <v>7784</v>
      </c>
      <c r="G20" s="31">
        <v>4077</v>
      </c>
      <c r="H20" s="26">
        <f>H21+H22+H23</f>
        <v>6493</v>
      </c>
      <c r="I20" s="21">
        <f>I21+I22+I23</f>
        <v>7814</v>
      </c>
      <c r="J20" s="21">
        <f t="shared" ref="J20" si="5">SUM(J21:J23)</f>
        <v>10500</v>
      </c>
      <c r="K20" s="21">
        <f>K21+K22+K23</f>
        <v>10403</v>
      </c>
      <c r="L20" s="21">
        <v>7898</v>
      </c>
      <c r="M20" s="29">
        <f>SUM(M21:M23)</f>
        <v>4884</v>
      </c>
      <c r="N20" s="17"/>
      <c r="O20" s="13">
        <f t="shared" si="0"/>
        <v>83656</v>
      </c>
    </row>
    <row r="21" spans="1:15" x14ac:dyDescent="0.25">
      <c r="A21" s="6" t="s">
        <v>32</v>
      </c>
      <c r="B21" s="1" t="s">
        <v>33</v>
      </c>
      <c r="C21" s="20">
        <v>6314</v>
      </c>
      <c r="D21" s="21">
        <v>4693</v>
      </c>
      <c r="E21" s="21">
        <v>3317</v>
      </c>
      <c r="F21" s="21">
        <v>5764</v>
      </c>
      <c r="G21" s="31">
        <v>2752</v>
      </c>
      <c r="H21" s="21">
        <v>4495</v>
      </c>
      <c r="I21" s="21">
        <v>5215</v>
      </c>
      <c r="J21" s="21">
        <v>7526</v>
      </c>
      <c r="K21" s="34">
        <v>7682</v>
      </c>
      <c r="L21" s="21">
        <v>5674</v>
      </c>
      <c r="M21" s="29">
        <v>3064</v>
      </c>
      <c r="N21" s="17"/>
      <c r="O21" s="13">
        <f t="shared" si="0"/>
        <v>56496</v>
      </c>
    </row>
    <row r="22" spans="1:15" x14ac:dyDescent="0.25">
      <c r="A22" s="6" t="s">
        <v>34</v>
      </c>
      <c r="B22" s="1" t="s">
        <v>35</v>
      </c>
      <c r="C22" s="20">
        <v>2161</v>
      </c>
      <c r="D22" s="21">
        <v>1802</v>
      </c>
      <c r="E22" s="21">
        <v>1107</v>
      </c>
      <c r="F22" s="21">
        <v>1983</v>
      </c>
      <c r="G22" s="31">
        <v>832</v>
      </c>
      <c r="H22" s="21">
        <v>1919</v>
      </c>
      <c r="I22" s="21">
        <v>2575</v>
      </c>
      <c r="J22" s="21">
        <v>2928</v>
      </c>
      <c r="K22" s="34">
        <v>2701</v>
      </c>
      <c r="L22" s="21">
        <v>2212</v>
      </c>
      <c r="M22" s="29">
        <v>1292</v>
      </c>
      <c r="N22" s="17"/>
      <c r="O22" s="13">
        <f t="shared" si="0"/>
        <v>21512</v>
      </c>
    </row>
    <row r="23" spans="1:15" x14ac:dyDescent="0.25">
      <c r="A23" s="6" t="s">
        <v>36</v>
      </c>
      <c r="B23" s="1" t="s">
        <v>37</v>
      </c>
      <c r="C23" s="20">
        <v>10</v>
      </c>
      <c r="D23" s="21">
        <v>34</v>
      </c>
      <c r="E23" s="21">
        <v>4365</v>
      </c>
      <c r="F23" s="21">
        <v>37</v>
      </c>
      <c r="G23" s="31">
        <v>493</v>
      </c>
      <c r="H23" s="21">
        <v>79</v>
      </c>
      <c r="I23" s="21">
        <v>24</v>
      </c>
      <c r="J23" s="21">
        <v>46</v>
      </c>
      <c r="K23" s="34">
        <v>20</v>
      </c>
      <c r="L23" s="21">
        <v>12</v>
      </c>
      <c r="M23" s="29">
        <v>528</v>
      </c>
      <c r="N23" s="17"/>
      <c r="O23" s="13">
        <f t="shared" si="0"/>
        <v>5648</v>
      </c>
    </row>
    <row r="24" spans="1:15" x14ac:dyDescent="0.25">
      <c r="A24" s="6" t="s">
        <v>38</v>
      </c>
      <c r="B24" s="1" t="s">
        <v>39</v>
      </c>
      <c r="C24" s="20">
        <v>32</v>
      </c>
      <c r="D24" s="37">
        <v>25</v>
      </c>
      <c r="E24" s="21">
        <v>26</v>
      </c>
      <c r="F24" s="21">
        <v>0</v>
      </c>
      <c r="G24" s="31">
        <v>21</v>
      </c>
      <c r="H24" s="21">
        <v>82</v>
      </c>
      <c r="I24" s="21">
        <v>89</v>
      </c>
      <c r="J24" s="21">
        <v>15</v>
      </c>
      <c r="K24" s="34">
        <v>26</v>
      </c>
      <c r="L24" s="21">
        <v>36</v>
      </c>
      <c r="M24" s="29">
        <v>77</v>
      </c>
      <c r="N24" s="17"/>
      <c r="O24" s="13">
        <f t="shared" si="0"/>
        <v>429</v>
      </c>
    </row>
    <row r="25" spans="1:15" x14ac:dyDescent="0.2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31">
        <v>0</v>
      </c>
      <c r="H25" s="21">
        <v>0</v>
      </c>
      <c r="I25" s="21">
        <v>0</v>
      </c>
      <c r="J25" s="37"/>
      <c r="K25" s="34">
        <v>0</v>
      </c>
      <c r="L25" s="21">
        <v>0</v>
      </c>
      <c r="M25" s="29">
        <v>0</v>
      </c>
      <c r="N25" s="17"/>
      <c r="O25" s="13">
        <f t="shared" si="0"/>
        <v>0</v>
      </c>
    </row>
    <row r="26" spans="1:15" x14ac:dyDescent="0.25">
      <c r="A26" s="6" t="s">
        <v>42</v>
      </c>
      <c r="B26" s="1" t="s">
        <v>43</v>
      </c>
      <c r="C26" s="20">
        <v>0</v>
      </c>
      <c r="D26" s="21">
        <v>2</v>
      </c>
      <c r="E26" s="21">
        <v>0</v>
      </c>
      <c r="F26" s="21">
        <v>0</v>
      </c>
      <c r="G26" s="31">
        <v>0</v>
      </c>
      <c r="H26" s="21">
        <v>0</v>
      </c>
      <c r="I26" s="21">
        <v>0</v>
      </c>
      <c r="J26" s="37"/>
      <c r="K26" s="21">
        <v>6</v>
      </c>
      <c r="L26" s="21">
        <v>2</v>
      </c>
      <c r="M26" s="29">
        <v>0</v>
      </c>
      <c r="N26" s="17"/>
      <c r="O26" s="13">
        <f t="shared" si="0"/>
        <v>10</v>
      </c>
    </row>
    <row r="27" spans="1:15" x14ac:dyDescent="0.25">
      <c r="A27" s="6" t="s">
        <v>44</v>
      </c>
      <c r="B27" s="1" t="s">
        <v>45</v>
      </c>
      <c r="C27" s="20">
        <v>1</v>
      </c>
      <c r="D27" s="21">
        <v>4</v>
      </c>
      <c r="E27" s="21">
        <v>0</v>
      </c>
      <c r="F27" s="21">
        <v>0</v>
      </c>
      <c r="G27" s="31">
        <v>3</v>
      </c>
      <c r="H27" s="21">
        <v>4</v>
      </c>
      <c r="I27" s="21">
        <v>2</v>
      </c>
      <c r="J27" s="21">
        <v>2</v>
      </c>
      <c r="K27" s="21">
        <v>2</v>
      </c>
      <c r="L27" s="21">
        <v>14</v>
      </c>
      <c r="M27" s="29">
        <v>2</v>
      </c>
      <c r="N27" s="17"/>
      <c r="O27" s="13">
        <f t="shared" si="0"/>
        <v>34</v>
      </c>
    </row>
    <row r="28" spans="1:15" x14ac:dyDescent="0.25">
      <c r="A28" s="6" t="s">
        <v>46</v>
      </c>
      <c r="B28" s="1" t="s">
        <v>47</v>
      </c>
      <c r="C28" s="20">
        <v>957</v>
      </c>
      <c r="D28" s="21">
        <v>1158</v>
      </c>
      <c r="E28" s="21">
        <v>93</v>
      </c>
      <c r="F28" s="21">
        <v>41</v>
      </c>
      <c r="G28" s="31">
        <v>353</v>
      </c>
      <c r="H28" s="21">
        <v>1058</v>
      </c>
      <c r="I28" s="21">
        <v>722</v>
      </c>
      <c r="J28" s="21">
        <v>140</v>
      </c>
      <c r="K28" s="21">
        <v>272</v>
      </c>
      <c r="L28" s="21">
        <v>362</v>
      </c>
      <c r="M28" s="29">
        <v>35</v>
      </c>
      <c r="N28" s="17"/>
      <c r="O28" s="13">
        <f t="shared" si="0"/>
        <v>5191</v>
      </c>
    </row>
    <row r="29" spans="1:15" x14ac:dyDescent="0.25">
      <c r="A29" s="6" t="s">
        <v>48</v>
      </c>
      <c r="B29" s="1" t="s">
        <v>49</v>
      </c>
      <c r="C29" s="20">
        <v>6</v>
      </c>
      <c r="D29" s="21">
        <v>0</v>
      </c>
      <c r="E29" s="21">
        <v>10</v>
      </c>
      <c r="F29" s="21">
        <v>0</v>
      </c>
      <c r="G29" s="31">
        <v>0</v>
      </c>
      <c r="H29" s="21">
        <v>3</v>
      </c>
      <c r="I29" s="21">
        <v>824</v>
      </c>
      <c r="J29" s="21"/>
      <c r="K29" s="21">
        <v>130</v>
      </c>
      <c r="L29" s="21">
        <v>0</v>
      </c>
      <c r="M29" s="29">
        <v>10</v>
      </c>
      <c r="N29" s="17"/>
      <c r="O29" s="13">
        <f t="shared" si="0"/>
        <v>983</v>
      </c>
    </row>
    <row r="30" spans="1:15" x14ac:dyDescent="0.25">
      <c r="A30" s="6" t="s">
        <v>50</v>
      </c>
      <c r="B30" s="1" t="s">
        <v>51</v>
      </c>
      <c r="C30" s="20">
        <v>0</v>
      </c>
      <c r="D30" s="21">
        <v>1</v>
      </c>
      <c r="E30" s="21">
        <v>0</v>
      </c>
      <c r="F30" s="21">
        <v>0</v>
      </c>
      <c r="G30" s="31">
        <v>0</v>
      </c>
      <c r="H30" s="21">
        <v>0</v>
      </c>
      <c r="I30" s="21">
        <v>1</v>
      </c>
      <c r="J30" s="21"/>
      <c r="K30" s="21">
        <v>0</v>
      </c>
      <c r="L30" s="21">
        <v>0</v>
      </c>
      <c r="M30" s="29">
        <v>0</v>
      </c>
      <c r="N30" s="17"/>
      <c r="O30" s="13">
        <f t="shared" si="0"/>
        <v>2</v>
      </c>
    </row>
    <row r="31" spans="1:15" x14ac:dyDescent="0.25">
      <c r="A31" s="6" t="s">
        <v>52</v>
      </c>
      <c r="B31" s="1" t="s">
        <v>53</v>
      </c>
      <c r="C31" s="20">
        <v>0</v>
      </c>
      <c r="D31" s="21">
        <v>56</v>
      </c>
      <c r="E31" s="21">
        <v>0</v>
      </c>
      <c r="F31" s="21">
        <v>0</v>
      </c>
      <c r="G31" s="31">
        <v>0</v>
      </c>
      <c r="H31" s="21">
        <v>0</v>
      </c>
      <c r="I31" s="21">
        <v>5</v>
      </c>
      <c r="J31" s="21"/>
      <c r="K31" s="21">
        <v>0</v>
      </c>
      <c r="L31" s="21">
        <v>0</v>
      </c>
      <c r="M31" s="29">
        <v>0</v>
      </c>
      <c r="N31" s="17"/>
      <c r="O31" s="13">
        <f t="shared" si="0"/>
        <v>61</v>
      </c>
    </row>
    <row r="32" spans="1:15" x14ac:dyDescent="0.25">
      <c r="A32" s="6" t="s">
        <v>54</v>
      </c>
      <c r="B32" s="1" t="s">
        <v>55</v>
      </c>
      <c r="C32" s="20">
        <v>1</v>
      </c>
      <c r="D32" s="21">
        <v>0</v>
      </c>
      <c r="E32" s="21">
        <v>0</v>
      </c>
      <c r="F32" s="21">
        <v>0</v>
      </c>
      <c r="G32" s="31">
        <v>0</v>
      </c>
      <c r="H32" s="21">
        <v>0</v>
      </c>
      <c r="I32" s="21">
        <v>0</v>
      </c>
      <c r="J32" s="21"/>
      <c r="K32" s="21">
        <v>0</v>
      </c>
      <c r="L32" s="21">
        <v>0</v>
      </c>
      <c r="M32" s="29">
        <v>0</v>
      </c>
      <c r="N32" s="17"/>
      <c r="O32" s="13">
        <f t="shared" si="0"/>
        <v>1</v>
      </c>
    </row>
    <row r="33" spans="1:15" x14ac:dyDescent="0.25">
      <c r="A33" s="6" t="s">
        <v>56</v>
      </c>
      <c r="B33" s="1" t="s">
        <v>57</v>
      </c>
      <c r="C33" s="20">
        <v>4949</v>
      </c>
      <c r="D33" s="21">
        <v>10266</v>
      </c>
      <c r="E33" s="21">
        <v>2251</v>
      </c>
      <c r="F33" s="21">
        <v>1106</v>
      </c>
      <c r="G33" s="31">
        <v>1585</v>
      </c>
      <c r="H33" s="21">
        <v>8325</v>
      </c>
      <c r="I33" s="21">
        <v>12330</v>
      </c>
      <c r="J33" s="21">
        <v>3821</v>
      </c>
      <c r="K33" s="21">
        <v>2393</v>
      </c>
      <c r="L33" s="21">
        <v>4094</v>
      </c>
      <c r="M33" s="29">
        <v>1906</v>
      </c>
      <c r="N33" s="17"/>
      <c r="O33" s="13">
        <f t="shared" si="0"/>
        <v>53026</v>
      </c>
    </row>
    <row r="34" spans="1:15" x14ac:dyDescent="0.25">
      <c r="A34" s="7" t="s">
        <v>58</v>
      </c>
      <c r="B34" s="8" t="s">
        <v>59</v>
      </c>
      <c r="C34" s="20">
        <v>19802</v>
      </c>
      <c r="D34" s="24">
        <v>19887</v>
      </c>
      <c r="E34" s="21">
        <v>12512</v>
      </c>
      <c r="F34" s="21">
        <v>9046</v>
      </c>
      <c r="G34" s="38">
        <v>7352</v>
      </c>
      <c r="H34" s="21">
        <v>20476</v>
      </c>
      <c r="I34" s="21">
        <v>25088</v>
      </c>
      <c r="J34" s="25">
        <v>14913</v>
      </c>
      <c r="K34" s="25">
        <v>14055</v>
      </c>
      <c r="L34" s="21">
        <v>13494</v>
      </c>
      <c r="M34" s="30">
        <v>10000</v>
      </c>
      <c r="N34" s="18"/>
      <c r="O34" s="9">
        <f t="shared" si="0"/>
        <v>166625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zoomScale="90" zoomScaleNormal="90" workbookViewId="0">
      <selection activeCell="G3" sqref="G3:G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79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25">
      <c r="A3" s="6" t="s">
        <v>0</v>
      </c>
      <c r="B3" s="1" t="s">
        <v>1</v>
      </c>
      <c r="C3" s="20">
        <v>118</v>
      </c>
      <c r="D3" s="21">
        <v>105</v>
      </c>
      <c r="E3" s="21">
        <v>21</v>
      </c>
      <c r="F3" s="21">
        <v>11</v>
      </c>
      <c r="G3" s="21">
        <v>204</v>
      </c>
      <c r="H3" s="21">
        <v>91</v>
      </c>
      <c r="I3" s="21">
        <v>72</v>
      </c>
      <c r="J3" s="21">
        <v>40</v>
      </c>
      <c r="K3" s="20">
        <v>29</v>
      </c>
      <c r="L3" s="29">
        <v>60</v>
      </c>
      <c r="M3" s="21">
        <v>0</v>
      </c>
      <c r="N3" s="14">
        <f>SUM(C3:M3)</f>
        <v>751</v>
      </c>
    </row>
    <row r="4" spans="1:14" x14ac:dyDescent="0.25">
      <c r="A4" s="6" t="s">
        <v>2</v>
      </c>
      <c r="B4" s="1" t="s">
        <v>3</v>
      </c>
      <c r="C4" s="20">
        <v>1563</v>
      </c>
      <c r="D4" s="21">
        <v>827</v>
      </c>
      <c r="E4" s="21">
        <v>96</v>
      </c>
      <c r="F4" s="21">
        <v>0</v>
      </c>
      <c r="G4" s="21">
        <v>1358</v>
      </c>
      <c r="H4" s="21">
        <v>316</v>
      </c>
      <c r="I4" s="21">
        <v>890</v>
      </c>
      <c r="J4" s="21">
        <v>546</v>
      </c>
      <c r="K4" s="20">
        <v>0</v>
      </c>
      <c r="L4" s="29">
        <v>277</v>
      </c>
      <c r="M4" s="21">
        <v>0</v>
      </c>
      <c r="N4" s="14">
        <f t="shared" ref="N4:N34" si="0">SUM(C4:M4)</f>
        <v>5873</v>
      </c>
    </row>
    <row r="5" spans="1:14" x14ac:dyDescent="0.25">
      <c r="A5" s="6" t="s">
        <v>4</v>
      </c>
      <c r="B5" s="1" t="s">
        <v>5</v>
      </c>
      <c r="C5" s="20">
        <v>54</v>
      </c>
      <c r="D5" s="21">
        <v>53</v>
      </c>
      <c r="E5" s="21">
        <v>50</v>
      </c>
      <c r="F5" s="21">
        <v>20</v>
      </c>
      <c r="G5" s="21">
        <v>71</v>
      </c>
      <c r="H5" s="21">
        <v>96</v>
      </c>
      <c r="I5" s="21">
        <v>91</v>
      </c>
      <c r="J5" s="21">
        <v>47</v>
      </c>
      <c r="K5" s="20">
        <v>78</v>
      </c>
      <c r="L5" s="29">
        <v>122</v>
      </c>
      <c r="M5" s="21">
        <v>2</v>
      </c>
      <c r="N5" s="14">
        <f t="shared" si="0"/>
        <v>684</v>
      </c>
    </row>
    <row r="6" spans="1:14" x14ac:dyDescent="0.2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0">
        <v>0</v>
      </c>
      <c r="L6" s="29">
        <v>0</v>
      </c>
      <c r="M6" s="21">
        <v>0</v>
      </c>
      <c r="N6" s="14">
        <f t="shared" si="0"/>
        <v>0</v>
      </c>
    </row>
    <row r="7" spans="1:14" x14ac:dyDescent="0.2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0">
        <v>0</v>
      </c>
      <c r="L7" s="29">
        <v>0</v>
      </c>
      <c r="M7" s="21">
        <v>0</v>
      </c>
      <c r="N7" s="14">
        <f t="shared" si="0"/>
        <v>0</v>
      </c>
    </row>
    <row r="8" spans="1:14" x14ac:dyDescent="0.2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0">
        <v>0</v>
      </c>
      <c r="L8" s="29">
        <v>0</v>
      </c>
      <c r="M8" s="21">
        <v>0</v>
      </c>
      <c r="N8" s="14">
        <f t="shared" si="0"/>
        <v>0</v>
      </c>
    </row>
    <row r="9" spans="1:14" x14ac:dyDescent="0.25">
      <c r="A9" s="6" t="s">
        <v>12</v>
      </c>
      <c r="B9" s="1" t="s">
        <v>13</v>
      </c>
      <c r="C9" s="20">
        <v>0</v>
      </c>
      <c r="D9" s="21">
        <v>0</v>
      </c>
      <c r="E9" s="21">
        <v>0</v>
      </c>
      <c r="F9" s="21">
        <v>0</v>
      </c>
      <c r="G9" s="21">
        <v>1</v>
      </c>
      <c r="H9" s="21">
        <v>0</v>
      </c>
      <c r="I9" s="21">
        <v>0</v>
      </c>
      <c r="J9" s="21">
        <v>0</v>
      </c>
      <c r="K9" s="20">
        <v>0</v>
      </c>
      <c r="L9" s="29">
        <v>0</v>
      </c>
      <c r="M9" s="21">
        <v>0</v>
      </c>
      <c r="N9" s="14">
        <f t="shared" si="0"/>
        <v>1</v>
      </c>
    </row>
    <row r="10" spans="1:14" x14ac:dyDescent="0.25">
      <c r="A10" s="6" t="s">
        <v>14</v>
      </c>
      <c r="B10" s="1" t="s">
        <v>15</v>
      </c>
      <c r="C10" s="20">
        <v>6</v>
      </c>
      <c r="D10" s="21">
        <f>D11+D12</f>
        <v>44</v>
      </c>
      <c r="E10" s="21">
        <v>2</v>
      </c>
      <c r="F10" s="21">
        <v>1</v>
      </c>
      <c r="G10" s="21">
        <v>5</v>
      </c>
      <c r="H10" s="21">
        <v>11</v>
      </c>
      <c r="I10" s="21">
        <f t="shared" ref="I10" si="1">I11+I12</f>
        <v>23</v>
      </c>
      <c r="J10" s="21">
        <f t="shared" ref="J10" si="2">SUM(J11:J12)</f>
        <v>2</v>
      </c>
      <c r="K10" s="20">
        <v>11</v>
      </c>
      <c r="L10" s="29">
        <f>SUM(L11:L12)</f>
        <v>7</v>
      </c>
      <c r="M10" s="21">
        <v>0</v>
      </c>
      <c r="N10" s="14">
        <f t="shared" si="0"/>
        <v>112</v>
      </c>
    </row>
    <row r="11" spans="1:14" x14ac:dyDescent="0.25">
      <c r="A11" s="6" t="s">
        <v>16</v>
      </c>
      <c r="B11" s="1" t="s">
        <v>17</v>
      </c>
      <c r="C11" s="20">
        <v>3</v>
      </c>
      <c r="D11" s="21">
        <v>38</v>
      </c>
      <c r="E11" s="21">
        <v>2</v>
      </c>
      <c r="F11" s="21">
        <v>0</v>
      </c>
      <c r="G11" s="21">
        <v>6</v>
      </c>
      <c r="H11" s="21">
        <v>7</v>
      </c>
      <c r="I11" s="21">
        <v>19</v>
      </c>
      <c r="J11" s="21">
        <v>1</v>
      </c>
      <c r="K11" s="20">
        <v>6</v>
      </c>
      <c r="L11" s="29">
        <v>0</v>
      </c>
      <c r="M11" s="21">
        <v>0</v>
      </c>
      <c r="N11" s="14">
        <f t="shared" si="0"/>
        <v>82</v>
      </c>
    </row>
    <row r="12" spans="1:14" x14ac:dyDescent="0.25">
      <c r="A12" s="6" t="s">
        <v>18</v>
      </c>
      <c r="B12" s="1" t="s">
        <v>19</v>
      </c>
      <c r="C12" s="20">
        <v>3</v>
      </c>
      <c r="D12" s="21">
        <v>6</v>
      </c>
      <c r="E12" s="21">
        <v>0</v>
      </c>
      <c r="F12" s="21">
        <v>1</v>
      </c>
      <c r="G12" s="21">
        <v>-1</v>
      </c>
      <c r="H12" s="21">
        <v>4</v>
      </c>
      <c r="I12" s="21">
        <v>4</v>
      </c>
      <c r="J12" s="21">
        <v>1</v>
      </c>
      <c r="K12" s="20">
        <v>5</v>
      </c>
      <c r="L12" s="29">
        <v>7</v>
      </c>
      <c r="M12" s="21">
        <v>0</v>
      </c>
      <c r="N12" s="14">
        <f t="shared" si="0"/>
        <v>30</v>
      </c>
    </row>
    <row r="13" spans="1:14" x14ac:dyDescent="0.25">
      <c r="A13" s="6" t="s">
        <v>20</v>
      </c>
      <c r="B13" s="1" t="s">
        <v>21</v>
      </c>
      <c r="C13" s="20">
        <v>23</v>
      </c>
      <c r="D13" s="21">
        <f>D14+D15</f>
        <v>12</v>
      </c>
      <c r="E13" s="21">
        <v>113</v>
      </c>
      <c r="F13" s="21">
        <v>1</v>
      </c>
      <c r="G13" s="21">
        <v>78</v>
      </c>
      <c r="H13" s="21">
        <v>202</v>
      </c>
      <c r="I13" s="21">
        <f>I14+I15</f>
        <v>101</v>
      </c>
      <c r="J13" s="21">
        <f t="shared" ref="J13" si="3">SUM(J14:J15)</f>
        <v>30</v>
      </c>
      <c r="K13" s="20">
        <v>6</v>
      </c>
      <c r="L13" s="29">
        <f>SUM(L14:L15)</f>
        <v>20</v>
      </c>
      <c r="M13" s="21">
        <v>0</v>
      </c>
      <c r="N13" s="14">
        <f t="shared" si="0"/>
        <v>586</v>
      </c>
    </row>
    <row r="14" spans="1:14" x14ac:dyDescent="0.25">
      <c r="A14" s="6" t="s">
        <v>16</v>
      </c>
      <c r="B14" s="1" t="s">
        <v>22</v>
      </c>
      <c r="C14" s="20">
        <v>17</v>
      </c>
      <c r="D14" s="21">
        <v>6</v>
      </c>
      <c r="E14" s="21">
        <v>88</v>
      </c>
      <c r="F14" s="21">
        <v>1</v>
      </c>
      <c r="G14" s="21">
        <v>10</v>
      </c>
      <c r="H14" s="21">
        <v>187</v>
      </c>
      <c r="I14" s="21">
        <v>74</v>
      </c>
      <c r="J14" s="21">
        <v>12</v>
      </c>
      <c r="K14" s="20">
        <v>0</v>
      </c>
      <c r="L14" s="29">
        <v>6</v>
      </c>
      <c r="M14" s="21">
        <v>0</v>
      </c>
      <c r="N14" s="14">
        <f t="shared" si="0"/>
        <v>401</v>
      </c>
    </row>
    <row r="15" spans="1:14" x14ac:dyDescent="0.25">
      <c r="A15" s="6" t="s">
        <v>18</v>
      </c>
      <c r="B15" s="1" t="s">
        <v>23</v>
      </c>
      <c r="C15" s="20">
        <v>6</v>
      </c>
      <c r="D15" s="21">
        <v>6</v>
      </c>
      <c r="E15" s="21">
        <v>25</v>
      </c>
      <c r="F15" s="21">
        <v>0</v>
      </c>
      <c r="G15" s="21">
        <v>68</v>
      </c>
      <c r="H15" s="21">
        <v>15</v>
      </c>
      <c r="I15" s="21">
        <v>27</v>
      </c>
      <c r="J15" s="21">
        <v>18</v>
      </c>
      <c r="K15" s="20">
        <v>6</v>
      </c>
      <c r="L15" s="29">
        <v>14</v>
      </c>
      <c r="M15" s="21">
        <v>0</v>
      </c>
      <c r="N15" s="14">
        <f t="shared" si="0"/>
        <v>185</v>
      </c>
    </row>
    <row r="16" spans="1:14" x14ac:dyDescent="0.25">
      <c r="A16" s="6" t="s">
        <v>24</v>
      </c>
      <c r="B16" s="1" t="s">
        <v>25</v>
      </c>
      <c r="C16" s="20">
        <v>29</v>
      </c>
      <c r="D16" s="21">
        <f t="shared" ref="D16:D18" si="4">D10+D13</f>
        <v>56</v>
      </c>
      <c r="E16" s="21">
        <v>115</v>
      </c>
      <c r="F16" s="21">
        <v>2</v>
      </c>
      <c r="G16" s="21">
        <v>83</v>
      </c>
      <c r="H16" s="21">
        <v>213</v>
      </c>
      <c r="I16" s="21">
        <f t="shared" ref="I16" si="5">I17+I18</f>
        <v>124</v>
      </c>
      <c r="J16" s="21">
        <f t="shared" ref="J16" si="6">SUM(J17:J18)</f>
        <v>32</v>
      </c>
      <c r="K16" s="20">
        <v>17</v>
      </c>
      <c r="L16" s="29">
        <f>SUM(L17:L18)</f>
        <v>27</v>
      </c>
      <c r="M16" s="21">
        <v>0</v>
      </c>
      <c r="N16" s="14">
        <f t="shared" si="0"/>
        <v>698</v>
      </c>
    </row>
    <row r="17" spans="1:14" x14ac:dyDescent="0.25">
      <c r="A17" s="6" t="s">
        <v>16</v>
      </c>
      <c r="B17" s="1" t="s">
        <v>26</v>
      </c>
      <c r="C17" s="20">
        <v>20</v>
      </c>
      <c r="D17" s="21">
        <f t="shared" si="4"/>
        <v>44</v>
      </c>
      <c r="E17" s="21">
        <v>90</v>
      </c>
      <c r="F17" s="21">
        <v>1</v>
      </c>
      <c r="G17" s="21">
        <v>16</v>
      </c>
      <c r="H17" s="21">
        <v>194</v>
      </c>
      <c r="I17" s="21">
        <f t="shared" ref="I17:I18" si="7">I11+I14</f>
        <v>93</v>
      </c>
      <c r="J17" s="21">
        <f t="shared" ref="J17:J18" si="8">J11+J14</f>
        <v>13</v>
      </c>
      <c r="K17" s="20">
        <v>6</v>
      </c>
      <c r="L17" s="29">
        <f t="shared" ref="L17:L18" si="9">L11+L14</f>
        <v>6</v>
      </c>
      <c r="M17" s="21">
        <v>0</v>
      </c>
      <c r="N17" s="14">
        <f t="shared" si="0"/>
        <v>483</v>
      </c>
    </row>
    <row r="18" spans="1:14" x14ac:dyDescent="0.25">
      <c r="A18" s="6" t="s">
        <v>18</v>
      </c>
      <c r="B18" s="1" t="s">
        <v>27</v>
      </c>
      <c r="C18" s="20">
        <v>9</v>
      </c>
      <c r="D18" s="21">
        <f t="shared" si="4"/>
        <v>12</v>
      </c>
      <c r="E18" s="21">
        <v>25</v>
      </c>
      <c r="F18" s="21">
        <v>1</v>
      </c>
      <c r="G18" s="21">
        <v>67</v>
      </c>
      <c r="H18" s="21">
        <v>19</v>
      </c>
      <c r="I18" s="21">
        <f t="shared" si="7"/>
        <v>31</v>
      </c>
      <c r="J18" s="21">
        <f t="shared" si="8"/>
        <v>19</v>
      </c>
      <c r="K18" s="20">
        <v>11</v>
      </c>
      <c r="L18" s="29">
        <f t="shared" si="9"/>
        <v>21</v>
      </c>
      <c r="M18" s="21">
        <v>0</v>
      </c>
      <c r="N18" s="14">
        <f t="shared" si="0"/>
        <v>215</v>
      </c>
    </row>
    <row r="19" spans="1:14" x14ac:dyDescent="0.25">
      <c r="A19" s="6" t="s">
        <v>28</v>
      </c>
      <c r="B19" s="1" t="s">
        <v>29</v>
      </c>
      <c r="C19" s="20">
        <v>177</v>
      </c>
      <c r="D19" s="21">
        <f>D20+D24+D25</f>
        <v>163</v>
      </c>
      <c r="E19" s="21">
        <v>143</v>
      </c>
      <c r="F19" s="21">
        <v>192</v>
      </c>
      <c r="G19" s="21">
        <v>381</v>
      </c>
      <c r="H19" s="26">
        <f>H20+H24+H25</f>
        <v>198</v>
      </c>
      <c r="I19" s="21">
        <f t="shared" ref="I19" si="10">I20+I24+I25</f>
        <v>190</v>
      </c>
      <c r="J19" s="21">
        <f t="shared" ref="J19" si="11">SUM(J20,J24:J25)</f>
        <v>438</v>
      </c>
      <c r="K19" s="20">
        <v>237</v>
      </c>
      <c r="L19" s="29">
        <f>L20+L24+L25</f>
        <v>231</v>
      </c>
      <c r="M19" s="21">
        <v>2</v>
      </c>
      <c r="N19" s="14">
        <f t="shared" si="0"/>
        <v>2352</v>
      </c>
    </row>
    <row r="20" spans="1:14" x14ac:dyDescent="0.25">
      <c r="A20" s="6" t="s">
        <v>30</v>
      </c>
      <c r="B20" s="1" t="s">
        <v>31</v>
      </c>
      <c r="C20" s="20">
        <v>177</v>
      </c>
      <c r="D20" s="21">
        <f>SUM(D21:D23)</f>
        <v>162</v>
      </c>
      <c r="E20" s="21">
        <v>141</v>
      </c>
      <c r="F20" s="21">
        <v>178</v>
      </c>
      <c r="G20" s="21">
        <v>378</v>
      </c>
      <c r="H20" s="26">
        <f t="shared" ref="H20:I20" si="12">H21+H22+H23</f>
        <v>198</v>
      </c>
      <c r="I20" s="21">
        <f t="shared" si="12"/>
        <v>184</v>
      </c>
      <c r="J20" s="21">
        <f t="shared" ref="J20" si="13">SUM(J21:J23)</f>
        <v>437</v>
      </c>
      <c r="K20" s="20">
        <v>237</v>
      </c>
      <c r="L20" s="29">
        <f>SUM(L21:L23)</f>
        <v>228</v>
      </c>
      <c r="M20" s="21">
        <v>2</v>
      </c>
      <c r="N20" s="14">
        <f t="shared" si="0"/>
        <v>2322</v>
      </c>
    </row>
    <row r="21" spans="1:14" x14ac:dyDescent="0.25">
      <c r="A21" s="6" t="s">
        <v>32</v>
      </c>
      <c r="B21" s="1" t="s">
        <v>33</v>
      </c>
      <c r="C21" s="20">
        <v>165</v>
      </c>
      <c r="D21" s="21">
        <v>159</v>
      </c>
      <c r="E21" s="21">
        <v>133</v>
      </c>
      <c r="F21" s="21">
        <v>178</v>
      </c>
      <c r="G21" s="21">
        <v>367</v>
      </c>
      <c r="H21" s="21">
        <v>181</v>
      </c>
      <c r="I21" s="21">
        <v>169</v>
      </c>
      <c r="J21" s="21">
        <v>420</v>
      </c>
      <c r="K21" s="20">
        <v>233</v>
      </c>
      <c r="L21" s="29">
        <v>221</v>
      </c>
      <c r="M21" s="21">
        <v>2</v>
      </c>
      <c r="N21" s="14">
        <f t="shared" si="0"/>
        <v>2228</v>
      </c>
    </row>
    <row r="22" spans="1:14" x14ac:dyDescent="0.25">
      <c r="A22" s="6" t="s">
        <v>34</v>
      </c>
      <c r="B22" s="1" t="s">
        <v>35</v>
      </c>
      <c r="C22" s="20">
        <v>12</v>
      </c>
      <c r="D22" s="21">
        <v>3</v>
      </c>
      <c r="E22" s="21">
        <v>8</v>
      </c>
      <c r="F22" s="21">
        <v>14</v>
      </c>
      <c r="G22" s="21">
        <v>11</v>
      </c>
      <c r="H22" s="21">
        <v>16</v>
      </c>
      <c r="I22" s="21">
        <v>15</v>
      </c>
      <c r="J22" s="21">
        <v>17</v>
      </c>
      <c r="K22" s="20">
        <v>4</v>
      </c>
      <c r="L22" s="29">
        <v>7</v>
      </c>
      <c r="M22" s="21">
        <v>0</v>
      </c>
      <c r="N22" s="14">
        <f t="shared" si="0"/>
        <v>107</v>
      </c>
    </row>
    <row r="23" spans="1:14" x14ac:dyDescent="0.25">
      <c r="A23" s="6" t="s">
        <v>36</v>
      </c>
      <c r="B23" s="1" t="s">
        <v>37</v>
      </c>
      <c r="C23" s="20">
        <v>0</v>
      </c>
      <c r="D23" s="21">
        <v>0</v>
      </c>
      <c r="E23" s="21">
        <v>0</v>
      </c>
      <c r="F23" s="21">
        <v>0</v>
      </c>
      <c r="G23" s="21">
        <v>0</v>
      </c>
      <c r="H23" s="21">
        <v>1</v>
      </c>
      <c r="I23" s="21">
        <v>0</v>
      </c>
      <c r="J23" s="21">
        <v>0</v>
      </c>
      <c r="K23" s="20">
        <v>0</v>
      </c>
      <c r="L23" s="29">
        <v>0</v>
      </c>
      <c r="M23" s="21">
        <v>0</v>
      </c>
      <c r="N23" s="14">
        <f t="shared" si="0"/>
        <v>1</v>
      </c>
    </row>
    <row r="24" spans="1:14" x14ac:dyDescent="0.25">
      <c r="A24" s="6" t="s">
        <v>38</v>
      </c>
      <c r="B24" s="1" t="s">
        <v>39</v>
      </c>
      <c r="C24" s="20">
        <v>0</v>
      </c>
      <c r="D24" s="21">
        <v>1</v>
      </c>
      <c r="E24" s="21">
        <v>2</v>
      </c>
      <c r="F24" s="21">
        <v>0</v>
      </c>
      <c r="G24" s="21">
        <v>3</v>
      </c>
      <c r="H24" s="21">
        <v>0</v>
      </c>
      <c r="I24" s="21">
        <v>6</v>
      </c>
      <c r="J24" s="21">
        <v>1</v>
      </c>
      <c r="K24" s="20">
        <v>0</v>
      </c>
      <c r="L24" s="29">
        <v>3</v>
      </c>
      <c r="M24" s="21">
        <v>0</v>
      </c>
      <c r="N24" s="14">
        <f t="shared" si="0"/>
        <v>16</v>
      </c>
    </row>
    <row r="25" spans="1:14" x14ac:dyDescent="0.2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9">
        <v>0</v>
      </c>
      <c r="M25" s="21">
        <v>0</v>
      </c>
      <c r="N25" s="14">
        <f t="shared" si="0"/>
        <v>0</v>
      </c>
    </row>
    <row r="26" spans="1:14" x14ac:dyDescent="0.25">
      <c r="A26" s="6" t="s">
        <v>42</v>
      </c>
      <c r="B26" s="1" t="s">
        <v>43</v>
      </c>
      <c r="C26" s="20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0">
        <v>0</v>
      </c>
      <c r="L26" s="29">
        <v>0</v>
      </c>
      <c r="M26" s="21">
        <v>0</v>
      </c>
      <c r="N26" s="14">
        <f t="shared" si="0"/>
        <v>0</v>
      </c>
    </row>
    <row r="27" spans="1:14" x14ac:dyDescent="0.25">
      <c r="A27" s="6" t="s">
        <v>44</v>
      </c>
      <c r="B27" s="1" t="s">
        <v>45</v>
      </c>
      <c r="C27" s="20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0">
        <v>0</v>
      </c>
      <c r="L27" s="29">
        <v>0</v>
      </c>
      <c r="M27" s="21">
        <v>0</v>
      </c>
      <c r="N27" s="14">
        <f t="shared" si="0"/>
        <v>0</v>
      </c>
    </row>
    <row r="28" spans="1:14" x14ac:dyDescent="0.25">
      <c r="A28" s="6" t="s">
        <v>46</v>
      </c>
      <c r="B28" s="1" t="s">
        <v>47</v>
      </c>
      <c r="C28" s="20">
        <v>4</v>
      </c>
      <c r="D28" s="21">
        <v>2</v>
      </c>
      <c r="E28" s="21">
        <v>1</v>
      </c>
      <c r="F28" s="21">
        <v>0</v>
      </c>
      <c r="G28" s="21">
        <v>22</v>
      </c>
      <c r="H28" s="21">
        <v>1</v>
      </c>
      <c r="I28" s="21">
        <v>1</v>
      </c>
      <c r="J28" s="21">
        <v>1</v>
      </c>
      <c r="K28" s="20">
        <v>6</v>
      </c>
      <c r="L28" s="29">
        <v>3</v>
      </c>
      <c r="M28" s="21">
        <v>0</v>
      </c>
      <c r="N28" s="14">
        <f t="shared" si="0"/>
        <v>41</v>
      </c>
    </row>
    <row r="29" spans="1:14" x14ac:dyDescent="0.25">
      <c r="A29" s="6" t="s">
        <v>48</v>
      </c>
      <c r="B29" s="1" t="s">
        <v>49</v>
      </c>
      <c r="C29" s="20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3</v>
      </c>
      <c r="J29" s="21">
        <v>0</v>
      </c>
      <c r="K29" s="20">
        <v>0</v>
      </c>
      <c r="L29" s="29">
        <v>0</v>
      </c>
      <c r="M29" s="21">
        <v>0</v>
      </c>
      <c r="N29" s="14">
        <f t="shared" si="0"/>
        <v>3</v>
      </c>
    </row>
    <row r="30" spans="1:14" x14ac:dyDescent="0.25">
      <c r="A30" s="6" t="s">
        <v>50</v>
      </c>
      <c r="B30" s="1" t="s">
        <v>51</v>
      </c>
      <c r="C30" s="20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0">
        <v>0</v>
      </c>
      <c r="L30" s="29">
        <v>0</v>
      </c>
      <c r="M30" s="21">
        <v>0</v>
      </c>
      <c r="N30" s="14">
        <f t="shared" si="0"/>
        <v>0</v>
      </c>
    </row>
    <row r="31" spans="1:14" x14ac:dyDescent="0.25">
      <c r="A31" s="6" t="s">
        <v>52</v>
      </c>
      <c r="B31" s="1" t="s">
        <v>53</v>
      </c>
      <c r="C31" s="20">
        <v>0</v>
      </c>
      <c r="D31" s="21">
        <v>0</v>
      </c>
      <c r="E31" s="21">
        <v>0</v>
      </c>
      <c r="F31" s="21">
        <v>0</v>
      </c>
      <c r="G31" s="21">
        <v>5</v>
      </c>
      <c r="H31" s="21">
        <v>0</v>
      </c>
      <c r="I31" s="21">
        <v>0</v>
      </c>
      <c r="J31" s="21">
        <v>0</v>
      </c>
      <c r="K31" s="20">
        <v>0</v>
      </c>
      <c r="L31" s="29">
        <v>0</v>
      </c>
      <c r="M31" s="21">
        <v>0</v>
      </c>
      <c r="N31" s="14">
        <f t="shared" si="0"/>
        <v>5</v>
      </c>
    </row>
    <row r="32" spans="1:14" x14ac:dyDescent="0.2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0">
        <v>0</v>
      </c>
      <c r="L32" s="29">
        <v>0</v>
      </c>
      <c r="M32" s="21">
        <v>0</v>
      </c>
      <c r="N32" s="14">
        <f t="shared" si="0"/>
        <v>0</v>
      </c>
    </row>
    <row r="33" spans="1:14" x14ac:dyDescent="0.25">
      <c r="A33" s="6" t="s">
        <v>56</v>
      </c>
      <c r="B33" s="1" t="s">
        <v>57</v>
      </c>
      <c r="C33" s="20">
        <v>75</v>
      </c>
      <c r="D33" s="21">
        <v>71</v>
      </c>
      <c r="E33" s="21">
        <v>36</v>
      </c>
      <c r="F33" s="21">
        <v>7</v>
      </c>
      <c r="G33" s="21">
        <v>49</v>
      </c>
      <c r="H33" s="21">
        <v>178</v>
      </c>
      <c r="I33" s="21">
        <v>122</v>
      </c>
      <c r="J33" s="21">
        <v>47</v>
      </c>
      <c r="K33" s="20">
        <v>27</v>
      </c>
      <c r="L33" s="29">
        <v>42</v>
      </c>
      <c r="M33" s="21">
        <v>0</v>
      </c>
      <c r="N33" s="14">
        <f t="shared" si="0"/>
        <v>654</v>
      </c>
    </row>
    <row r="34" spans="1:14" x14ac:dyDescent="0.25">
      <c r="A34" s="7" t="s">
        <v>58</v>
      </c>
      <c r="B34" s="8" t="s">
        <v>59</v>
      </c>
      <c r="C34" s="20">
        <v>2020</v>
      </c>
      <c r="D34" s="22">
        <f>D3+D4+D5+D6+D7+D8+D9+D16+D19+D26+D27+D28+D29+D30+D31+D32+D33</f>
        <v>1277</v>
      </c>
      <c r="E34" s="21">
        <v>462</v>
      </c>
      <c r="F34" s="21">
        <v>232</v>
      </c>
      <c r="G34" s="21">
        <v>2174</v>
      </c>
      <c r="H34" s="21">
        <v>1093</v>
      </c>
      <c r="I34" s="21">
        <f>I3+I5+I4+I6+I7+I8+I9+I16+I19+I26+I27+I28+I29+I30+I32+I31+I33</f>
        <v>1493</v>
      </c>
      <c r="J34" s="25">
        <f t="shared" ref="J34" si="14">SUM(J3:J10,J13,J19,J26:J33)</f>
        <v>1151</v>
      </c>
      <c r="K34" s="20">
        <v>394</v>
      </c>
      <c r="L34" s="30">
        <f>SUM(L3:L9)+L16+L19+SUM(L26:L33)</f>
        <v>762</v>
      </c>
      <c r="M34" s="21">
        <f>M5+M19</f>
        <v>4</v>
      </c>
      <c r="N34" s="19">
        <f t="shared" si="0"/>
        <v>11062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O34"/>
  <sheetViews>
    <sheetView zoomScale="90" zoomScaleNormal="90" workbookViewId="0">
      <selection activeCell="G3" sqref="G3:M34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80</v>
      </c>
    </row>
    <row r="2" spans="1:15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25">
      <c r="A3" s="6" t="s">
        <v>0</v>
      </c>
      <c r="B3" s="1" t="s">
        <v>1</v>
      </c>
      <c r="C3" s="20">
        <v>10</v>
      </c>
      <c r="D3" s="21">
        <v>72</v>
      </c>
      <c r="E3" s="21">
        <v>11</v>
      </c>
      <c r="F3" s="21">
        <v>24</v>
      </c>
      <c r="G3" s="31">
        <v>46</v>
      </c>
      <c r="H3" s="21">
        <v>69</v>
      </c>
      <c r="I3" s="21">
        <v>93</v>
      </c>
      <c r="J3" s="21">
        <v>51</v>
      </c>
      <c r="K3" s="21">
        <v>77</v>
      </c>
      <c r="L3" s="21">
        <v>36</v>
      </c>
      <c r="M3" s="29">
        <v>45</v>
      </c>
      <c r="N3" s="17"/>
      <c r="O3" s="13">
        <f>SUM(C3:N3)</f>
        <v>534</v>
      </c>
    </row>
    <row r="4" spans="1:15" x14ac:dyDescent="0.25">
      <c r="A4" s="6" t="s">
        <v>2</v>
      </c>
      <c r="B4" s="1" t="s">
        <v>3</v>
      </c>
      <c r="C4" s="20">
        <v>1216</v>
      </c>
      <c r="D4" s="21">
        <v>738</v>
      </c>
      <c r="E4" s="21">
        <v>128</v>
      </c>
      <c r="F4" s="21">
        <v>0</v>
      </c>
      <c r="G4" s="31">
        <v>630</v>
      </c>
      <c r="H4" s="21">
        <v>614</v>
      </c>
      <c r="I4" s="21">
        <v>736</v>
      </c>
      <c r="J4" s="21">
        <v>240</v>
      </c>
      <c r="K4" s="21">
        <v>57</v>
      </c>
      <c r="L4" s="21">
        <v>0</v>
      </c>
      <c r="M4" s="29">
        <v>313</v>
      </c>
      <c r="N4" s="17"/>
      <c r="O4" s="13">
        <f t="shared" ref="O4:O34" si="0">SUM(C4:N4)</f>
        <v>4672</v>
      </c>
    </row>
    <row r="5" spans="1:15" x14ac:dyDescent="0.25">
      <c r="A5" s="6" t="s">
        <v>4</v>
      </c>
      <c r="B5" s="1" t="s">
        <v>5</v>
      </c>
      <c r="C5" s="20">
        <v>70</v>
      </c>
      <c r="D5" s="21">
        <v>87</v>
      </c>
      <c r="E5" s="21">
        <v>57</v>
      </c>
      <c r="F5" s="21">
        <v>12</v>
      </c>
      <c r="G5" s="31">
        <v>31</v>
      </c>
      <c r="H5" s="21">
        <v>91</v>
      </c>
      <c r="I5" s="21">
        <v>127</v>
      </c>
      <c r="J5" s="21">
        <v>56</v>
      </c>
      <c r="K5" s="21">
        <v>116</v>
      </c>
      <c r="L5" s="21">
        <v>55</v>
      </c>
      <c r="M5" s="29">
        <v>86</v>
      </c>
      <c r="N5" s="17"/>
      <c r="O5" s="13">
        <f t="shared" si="0"/>
        <v>788</v>
      </c>
    </row>
    <row r="6" spans="1:15" x14ac:dyDescent="0.2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31">
        <v>0</v>
      </c>
      <c r="H6" s="21">
        <v>0</v>
      </c>
      <c r="I6" s="21">
        <v>0</v>
      </c>
      <c r="J6" s="21"/>
      <c r="K6" s="21">
        <v>0</v>
      </c>
      <c r="L6" s="21">
        <v>0</v>
      </c>
      <c r="M6" s="29">
        <v>0</v>
      </c>
      <c r="N6" s="17"/>
      <c r="O6" s="13">
        <f t="shared" si="0"/>
        <v>0</v>
      </c>
    </row>
    <row r="7" spans="1:15" x14ac:dyDescent="0.2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31">
        <v>0</v>
      </c>
      <c r="H7" s="21">
        <v>0</v>
      </c>
      <c r="I7" s="21">
        <v>0</v>
      </c>
      <c r="J7" s="21"/>
      <c r="K7" s="21">
        <v>0</v>
      </c>
      <c r="L7" s="21">
        <v>0</v>
      </c>
      <c r="M7" s="29">
        <v>0</v>
      </c>
      <c r="N7" s="17"/>
      <c r="O7" s="13">
        <f t="shared" si="0"/>
        <v>0</v>
      </c>
    </row>
    <row r="8" spans="1:15" x14ac:dyDescent="0.2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31">
        <v>0</v>
      </c>
      <c r="H8" s="21">
        <v>0</v>
      </c>
      <c r="I8" s="21">
        <v>0</v>
      </c>
      <c r="J8" s="21"/>
      <c r="K8" s="21">
        <v>0</v>
      </c>
      <c r="L8" s="21">
        <v>0</v>
      </c>
      <c r="M8" s="29">
        <v>0</v>
      </c>
      <c r="N8" s="17"/>
      <c r="O8" s="13">
        <f t="shared" si="0"/>
        <v>0</v>
      </c>
    </row>
    <row r="9" spans="1:15" x14ac:dyDescent="0.25">
      <c r="A9" s="6" t="s">
        <v>12</v>
      </c>
      <c r="B9" s="1" t="s">
        <v>13</v>
      </c>
      <c r="C9" s="20">
        <v>0</v>
      </c>
      <c r="D9" s="21">
        <v>0</v>
      </c>
      <c r="E9" s="21">
        <v>0</v>
      </c>
      <c r="F9" s="21">
        <v>0</v>
      </c>
      <c r="G9" s="31">
        <v>0</v>
      </c>
      <c r="H9" s="21">
        <v>0</v>
      </c>
      <c r="I9" s="21">
        <v>1</v>
      </c>
      <c r="J9" s="21"/>
      <c r="K9" s="21">
        <v>0</v>
      </c>
      <c r="L9" s="21">
        <v>0</v>
      </c>
      <c r="M9" s="29">
        <v>0</v>
      </c>
      <c r="N9" s="17"/>
      <c r="O9" s="13">
        <f t="shared" si="0"/>
        <v>1</v>
      </c>
    </row>
    <row r="10" spans="1:15" x14ac:dyDescent="0.25">
      <c r="A10" s="6" t="s">
        <v>14</v>
      </c>
      <c r="B10" s="1" t="s">
        <v>15</v>
      </c>
      <c r="C10" s="20">
        <v>0</v>
      </c>
      <c r="D10" s="21">
        <f>D11+D12</f>
        <v>47</v>
      </c>
      <c r="E10" s="21">
        <v>1</v>
      </c>
      <c r="F10" s="21">
        <v>1</v>
      </c>
      <c r="G10" s="31">
        <v>14</v>
      </c>
      <c r="H10" s="21">
        <v>21</v>
      </c>
      <c r="I10" s="21">
        <f t="shared" ref="I10" si="1">I11+I12</f>
        <v>7</v>
      </c>
      <c r="J10" s="21">
        <f t="shared" ref="J10" si="2">SUM(J11:J12)</f>
        <v>2</v>
      </c>
      <c r="K10" s="21">
        <f t="shared" ref="K10" si="3">K11+K12</f>
        <v>1</v>
      </c>
      <c r="L10" s="21">
        <v>5</v>
      </c>
      <c r="M10" s="29">
        <f>SUM(M11:M12)</f>
        <v>7</v>
      </c>
      <c r="N10" s="17"/>
      <c r="O10" s="13">
        <f t="shared" si="0"/>
        <v>106</v>
      </c>
    </row>
    <row r="11" spans="1:15" x14ac:dyDescent="0.25">
      <c r="A11" s="6" t="s">
        <v>16</v>
      </c>
      <c r="B11" s="1" t="s">
        <v>17</v>
      </c>
      <c r="C11" s="20">
        <v>0</v>
      </c>
      <c r="D11" s="21">
        <v>41</v>
      </c>
      <c r="E11" s="21">
        <v>1</v>
      </c>
      <c r="F11" s="21">
        <v>1</v>
      </c>
      <c r="G11" s="31">
        <v>6</v>
      </c>
      <c r="H11" s="21">
        <v>10</v>
      </c>
      <c r="I11" s="21">
        <v>4</v>
      </c>
      <c r="J11" s="21">
        <v>1</v>
      </c>
      <c r="K11" s="32">
        <v>0</v>
      </c>
      <c r="L11" s="21">
        <v>3</v>
      </c>
      <c r="M11" s="29">
        <v>1</v>
      </c>
      <c r="N11" s="17"/>
      <c r="O11" s="13">
        <f t="shared" si="0"/>
        <v>68</v>
      </c>
    </row>
    <row r="12" spans="1:15" x14ac:dyDescent="0.25">
      <c r="A12" s="6" t="s">
        <v>18</v>
      </c>
      <c r="B12" s="1" t="s">
        <v>19</v>
      </c>
      <c r="C12" s="20">
        <v>0</v>
      </c>
      <c r="D12" s="21">
        <v>6</v>
      </c>
      <c r="E12" s="21">
        <v>0</v>
      </c>
      <c r="F12" s="21">
        <v>0</v>
      </c>
      <c r="G12" s="31">
        <v>8</v>
      </c>
      <c r="H12" s="21">
        <v>11</v>
      </c>
      <c r="I12" s="21">
        <v>3</v>
      </c>
      <c r="J12" s="21">
        <v>1</v>
      </c>
      <c r="K12" s="32">
        <v>1</v>
      </c>
      <c r="L12" s="21">
        <v>2</v>
      </c>
      <c r="M12" s="29">
        <v>6</v>
      </c>
      <c r="N12" s="17"/>
      <c r="O12" s="13">
        <f t="shared" si="0"/>
        <v>38</v>
      </c>
    </row>
    <row r="13" spans="1:15" x14ac:dyDescent="0.25">
      <c r="A13" s="6" t="s">
        <v>20</v>
      </c>
      <c r="B13" s="1" t="s">
        <v>21</v>
      </c>
      <c r="C13" s="20">
        <v>1903</v>
      </c>
      <c r="D13" s="21">
        <f>D14+D15</f>
        <v>21</v>
      </c>
      <c r="E13" s="21">
        <v>443</v>
      </c>
      <c r="F13" s="21">
        <v>0</v>
      </c>
      <c r="G13" s="31">
        <v>71</v>
      </c>
      <c r="H13" s="21">
        <v>117</v>
      </c>
      <c r="I13" s="21">
        <f t="shared" ref="I13" si="4">I14+I15</f>
        <v>136</v>
      </c>
      <c r="J13" s="21">
        <f t="shared" ref="J13" si="5">SUM(J14:J15)</f>
        <v>28</v>
      </c>
      <c r="K13" s="21">
        <f>K14+K15</f>
        <v>49</v>
      </c>
      <c r="L13" s="21">
        <v>16</v>
      </c>
      <c r="M13" s="29">
        <f>SUM(M14:M15)</f>
        <v>11</v>
      </c>
      <c r="N13" s="17"/>
      <c r="O13" s="13">
        <f t="shared" si="0"/>
        <v>2795</v>
      </c>
    </row>
    <row r="14" spans="1:15" x14ac:dyDescent="0.25">
      <c r="A14" s="6" t="s">
        <v>16</v>
      </c>
      <c r="B14" s="1" t="s">
        <v>22</v>
      </c>
      <c r="C14" s="20">
        <v>1584</v>
      </c>
      <c r="D14" s="21">
        <v>9</v>
      </c>
      <c r="E14" s="21">
        <v>353</v>
      </c>
      <c r="F14" s="21">
        <v>0</v>
      </c>
      <c r="G14" s="31">
        <v>15</v>
      </c>
      <c r="H14" s="21">
        <v>94</v>
      </c>
      <c r="I14" s="21">
        <v>81</v>
      </c>
      <c r="J14" s="21">
        <v>6</v>
      </c>
      <c r="K14" s="32">
        <v>23</v>
      </c>
      <c r="L14" s="21">
        <v>0</v>
      </c>
      <c r="M14" s="29">
        <v>2</v>
      </c>
      <c r="N14" s="17"/>
      <c r="O14" s="13">
        <f t="shared" si="0"/>
        <v>2167</v>
      </c>
    </row>
    <row r="15" spans="1:15" x14ac:dyDescent="0.25">
      <c r="A15" s="6" t="s">
        <v>18</v>
      </c>
      <c r="B15" s="1" t="s">
        <v>23</v>
      </c>
      <c r="C15" s="20">
        <v>319</v>
      </c>
      <c r="D15" s="21">
        <v>12</v>
      </c>
      <c r="E15" s="21">
        <v>90</v>
      </c>
      <c r="F15" s="21">
        <v>0</v>
      </c>
      <c r="G15" s="31">
        <v>56</v>
      </c>
      <c r="H15" s="21">
        <v>23</v>
      </c>
      <c r="I15" s="21">
        <v>55</v>
      </c>
      <c r="J15" s="21">
        <v>22</v>
      </c>
      <c r="K15" s="32">
        <v>26</v>
      </c>
      <c r="L15" s="21">
        <v>16</v>
      </c>
      <c r="M15" s="29">
        <v>9</v>
      </c>
      <c r="N15" s="17"/>
      <c r="O15" s="13">
        <f t="shared" si="0"/>
        <v>628</v>
      </c>
    </row>
    <row r="16" spans="1:15" x14ac:dyDescent="0.25">
      <c r="A16" s="6" t="s">
        <v>24</v>
      </c>
      <c r="B16" s="1" t="s">
        <v>25</v>
      </c>
      <c r="C16" s="20">
        <v>1903</v>
      </c>
      <c r="D16" s="21">
        <f t="shared" ref="D16:D18" si="6">D10+D13</f>
        <v>68</v>
      </c>
      <c r="E16" s="21">
        <v>444</v>
      </c>
      <c r="F16" s="21">
        <v>1</v>
      </c>
      <c r="G16" s="31">
        <v>85</v>
      </c>
      <c r="H16" s="21">
        <v>138</v>
      </c>
      <c r="I16" s="21">
        <f t="shared" ref="I16" si="7">I17+I18</f>
        <v>143</v>
      </c>
      <c r="J16" s="21">
        <f t="shared" ref="J16" si="8">SUM(J17:J18)</f>
        <v>30</v>
      </c>
      <c r="K16" s="21">
        <f t="shared" ref="K16" si="9">K17+K18</f>
        <v>50</v>
      </c>
      <c r="L16" s="21">
        <v>21</v>
      </c>
      <c r="M16" s="29">
        <f>SUM(M17:M18)</f>
        <v>18</v>
      </c>
      <c r="N16" s="17"/>
      <c r="O16" s="13">
        <f t="shared" si="0"/>
        <v>2901</v>
      </c>
    </row>
    <row r="17" spans="1:15" x14ac:dyDescent="0.25">
      <c r="A17" s="6" t="s">
        <v>16</v>
      </c>
      <c r="B17" s="1" t="s">
        <v>26</v>
      </c>
      <c r="C17" s="20">
        <v>1584</v>
      </c>
      <c r="D17" s="21">
        <f t="shared" si="6"/>
        <v>50</v>
      </c>
      <c r="E17" s="21">
        <v>354</v>
      </c>
      <c r="F17" s="21">
        <v>1</v>
      </c>
      <c r="G17" s="31">
        <v>21</v>
      </c>
      <c r="H17" s="21">
        <v>104</v>
      </c>
      <c r="I17" s="21">
        <f t="shared" ref="I17:K18" si="10">I11+I14</f>
        <v>85</v>
      </c>
      <c r="J17" s="21">
        <f t="shared" si="10"/>
        <v>7</v>
      </c>
      <c r="K17" s="33">
        <f t="shared" si="10"/>
        <v>23</v>
      </c>
      <c r="L17" s="21">
        <v>3</v>
      </c>
      <c r="M17" s="29">
        <v>3</v>
      </c>
      <c r="N17" s="17"/>
      <c r="O17" s="13">
        <f t="shared" si="0"/>
        <v>2235</v>
      </c>
    </row>
    <row r="18" spans="1:15" x14ac:dyDescent="0.25">
      <c r="A18" s="6" t="s">
        <v>18</v>
      </c>
      <c r="B18" s="1" t="s">
        <v>27</v>
      </c>
      <c r="C18" s="20">
        <v>319</v>
      </c>
      <c r="D18" s="21">
        <f t="shared" si="6"/>
        <v>18</v>
      </c>
      <c r="E18" s="21">
        <v>90</v>
      </c>
      <c r="F18" s="21">
        <v>0</v>
      </c>
      <c r="G18" s="31">
        <v>64</v>
      </c>
      <c r="H18" s="21">
        <v>34</v>
      </c>
      <c r="I18" s="21">
        <f t="shared" si="10"/>
        <v>58</v>
      </c>
      <c r="J18" s="21">
        <f t="shared" si="10"/>
        <v>23</v>
      </c>
      <c r="K18" s="33">
        <f t="shared" si="10"/>
        <v>27</v>
      </c>
      <c r="L18" s="21">
        <v>18</v>
      </c>
      <c r="M18" s="29">
        <v>15</v>
      </c>
      <c r="N18" s="17"/>
      <c r="O18" s="13">
        <f t="shared" si="0"/>
        <v>666</v>
      </c>
    </row>
    <row r="19" spans="1:15" x14ac:dyDescent="0.25">
      <c r="A19" s="6" t="s">
        <v>28</v>
      </c>
      <c r="B19" s="1" t="s">
        <v>29</v>
      </c>
      <c r="C19" s="20">
        <v>184</v>
      </c>
      <c r="D19" s="21">
        <f>D20+D25+D24</f>
        <v>184</v>
      </c>
      <c r="E19" s="21">
        <v>126</v>
      </c>
      <c r="F19" s="21">
        <v>234</v>
      </c>
      <c r="G19" s="31">
        <v>98</v>
      </c>
      <c r="H19" s="26">
        <f>H20+H24+H25</f>
        <v>195</v>
      </c>
      <c r="I19" s="21">
        <f t="shared" ref="I19" si="11">I20+I24+I25</f>
        <v>211</v>
      </c>
      <c r="J19" s="21">
        <f t="shared" ref="J19" si="12">SUM(J20,J24:J25)</f>
        <v>444</v>
      </c>
      <c r="K19" s="21">
        <f t="shared" ref="K19" si="13">SUM(K21:K25)</f>
        <v>478</v>
      </c>
      <c r="L19" s="21">
        <v>179</v>
      </c>
      <c r="M19" s="29">
        <f>M20+M24+M25</f>
        <v>112</v>
      </c>
      <c r="N19" s="17"/>
      <c r="O19" s="13">
        <f t="shared" si="0"/>
        <v>2445</v>
      </c>
    </row>
    <row r="20" spans="1:15" x14ac:dyDescent="0.25">
      <c r="A20" s="6" t="s">
        <v>30</v>
      </c>
      <c r="B20" s="1" t="s">
        <v>31</v>
      </c>
      <c r="C20" s="20">
        <v>183</v>
      </c>
      <c r="D20" s="21">
        <f>D21+D22+D23</f>
        <v>184</v>
      </c>
      <c r="E20" s="21">
        <v>125</v>
      </c>
      <c r="F20" s="21">
        <v>234</v>
      </c>
      <c r="G20" s="31">
        <v>96</v>
      </c>
      <c r="H20" s="26">
        <f t="shared" ref="H20:I20" si="14">H21+H22+H23</f>
        <v>191</v>
      </c>
      <c r="I20" s="21">
        <f t="shared" si="14"/>
        <v>211</v>
      </c>
      <c r="J20" s="21">
        <f t="shared" ref="J20" si="15">SUM(J21:J23)</f>
        <v>444</v>
      </c>
      <c r="K20" s="21">
        <f t="shared" ref="K20" si="16">K21+K22+K23</f>
        <v>478</v>
      </c>
      <c r="L20" s="21">
        <v>178</v>
      </c>
      <c r="M20" s="29">
        <f>SUM(M21:M23)</f>
        <v>111</v>
      </c>
      <c r="N20" s="17"/>
      <c r="O20" s="13">
        <f t="shared" si="0"/>
        <v>2435</v>
      </c>
    </row>
    <row r="21" spans="1:15" x14ac:dyDescent="0.25">
      <c r="A21" s="6" t="s">
        <v>32</v>
      </c>
      <c r="B21" s="1" t="s">
        <v>33</v>
      </c>
      <c r="C21" s="20">
        <v>179</v>
      </c>
      <c r="D21" s="21">
        <v>179</v>
      </c>
      <c r="E21" s="21">
        <v>121</v>
      </c>
      <c r="F21" s="21">
        <v>231</v>
      </c>
      <c r="G21" s="31">
        <v>93</v>
      </c>
      <c r="H21" s="21">
        <v>163</v>
      </c>
      <c r="I21" s="21">
        <f>1970-1780</f>
        <v>190</v>
      </c>
      <c r="J21" s="21">
        <v>427</v>
      </c>
      <c r="K21" s="32">
        <v>449</v>
      </c>
      <c r="L21" s="21">
        <v>166</v>
      </c>
      <c r="M21" s="29">
        <v>105</v>
      </c>
      <c r="N21" s="17"/>
      <c r="O21" s="13">
        <f t="shared" si="0"/>
        <v>2303</v>
      </c>
    </row>
    <row r="22" spans="1:15" x14ac:dyDescent="0.25">
      <c r="A22" s="6" t="s">
        <v>34</v>
      </c>
      <c r="B22" s="1" t="s">
        <v>35</v>
      </c>
      <c r="C22" s="20">
        <v>4</v>
      </c>
      <c r="D22" s="21">
        <v>5</v>
      </c>
      <c r="E22" s="21">
        <v>1</v>
      </c>
      <c r="F22" s="21">
        <v>3</v>
      </c>
      <c r="G22" s="31">
        <v>3</v>
      </c>
      <c r="H22" s="21">
        <v>27</v>
      </c>
      <c r="I22" s="21">
        <f>191-170</f>
        <v>21</v>
      </c>
      <c r="J22" s="21">
        <v>17</v>
      </c>
      <c r="K22" s="32">
        <v>29</v>
      </c>
      <c r="L22" s="21">
        <v>12</v>
      </c>
      <c r="M22" s="29">
        <v>6</v>
      </c>
      <c r="N22" s="17"/>
      <c r="O22" s="13">
        <f t="shared" si="0"/>
        <v>128</v>
      </c>
    </row>
    <row r="23" spans="1:15" x14ac:dyDescent="0.25">
      <c r="A23" s="6" t="s">
        <v>36</v>
      </c>
      <c r="B23" s="1" t="s">
        <v>37</v>
      </c>
      <c r="C23" s="20">
        <v>0</v>
      </c>
      <c r="D23" s="21">
        <v>0</v>
      </c>
      <c r="E23" s="21">
        <v>3</v>
      </c>
      <c r="F23" s="21">
        <v>0</v>
      </c>
      <c r="G23" s="31">
        <v>0</v>
      </c>
      <c r="H23" s="21">
        <v>1</v>
      </c>
      <c r="I23" s="21">
        <v>0</v>
      </c>
      <c r="J23" s="21"/>
      <c r="K23" s="32">
        <v>0</v>
      </c>
      <c r="L23" s="21">
        <v>0</v>
      </c>
      <c r="M23" s="29">
        <v>0</v>
      </c>
      <c r="N23" s="17"/>
      <c r="O23" s="13">
        <f t="shared" si="0"/>
        <v>4</v>
      </c>
    </row>
    <row r="24" spans="1:15" x14ac:dyDescent="0.25">
      <c r="A24" s="6" t="s">
        <v>38</v>
      </c>
      <c r="B24" s="1" t="s">
        <v>39</v>
      </c>
      <c r="C24" s="20">
        <v>1</v>
      </c>
      <c r="D24" s="37">
        <v>0</v>
      </c>
      <c r="E24" s="21">
        <v>1</v>
      </c>
      <c r="F24" s="21">
        <v>0</v>
      </c>
      <c r="G24" s="31">
        <v>2</v>
      </c>
      <c r="H24" s="21">
        <v>4</v>
      </c>
      <c r="I24" s="21">
        <v>0</v>
      </c>
      <c r="J24" s="21"/>
      <c r="K24" s="32">
        <v>0</v>
      </c>
      <c r="L24" s="21">
        <v>1</v>
      </c>
      <c r="M24" s="29">
        <v>1</v>
      </c>
      <c r="N24" s="17"/>
      <c r="O24" s="13">
        <f t="shared" si="0"/>
        <v>10</v>
      </c>
    </row>
    <row r="25" spans="1:15" x14ac:dyDescent="0.2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31">
        <v>0</v>
      </c>
      <c r="H25" s="21">
        <v>0</v>
      </c>
      <c r="I25" s="21">
        <v>0</v>
      </c>
      <c r="J25" s="21"/>
      <c r="K25" s="32">
        <v>0</v>
      </c>
      <c r="L25" s="21">
        <v>0</v>
      </c>
      <c r="M25" s="29">
        <v>0</v>
      </c>
      <c r="N25" s="17"/>
      <c r="O25" s="13">
        <f t="shared" si="0"/>
        <v>0</v>
      </c>
    </row>
    <row r="26" spans="1:15" x14ac:dyDescent="0.25">
      <c r="A26" s="6" t="s">
        <v>42</v>
      </c>
      <c r="B26" s="1" t="s">
        <v>43</v>
      </c>
      <c r="C26" s="20">
        <v>0</v>
      </c>
      <c r="D26" s="21">
        <v>0</v>
      </c>
      <c r="E26" s="21">
        <v>0</v>
      </c>
      <c r="F26" s="21">
        <v>0</v>
      </c>
      <c r="G26" s="31">
        <v>0</v>
      </c>
      <c r="H26" s="21">
        <v>0</v>
      </c>
      <c r="I26" s="21">
        <v>0</v>
      </c>
      <c r="J26" s="21"/>
      <c r="K26" s="21">
        <v>0</v>
      </c>
      <c r="L26" s="21">
        <v>0</v>
      </c>
      <c r="M26" s="29">
        <v>0</v>
      </c>
      <c r="N26" s="17"/>
      <c r="O26" s="13">
        <f t="shared" si="0"/>
        <v>0</v>
      </c>
    </row>
    <row r="27" spans="1:15" x14ac:dyDescent="0.25">
      <c r="A27" s="6" t="s">
        <v>44</v>
      </c>
      <c r="B27" s="1" t="s">
        <v>45</v>
      </c>
      <c r="C27" s="20">
        <v>0</v>
      </c>
      <c r="D27" s="21">
        <v>0</v>
      </c>
      <c r="E27" s="21">
        <v>0</v>
      </c>
      <c r="F27" s="21">
        <v>0</v>
      </c>
      <c r="G27" s="31">
        <v>0</v>
      </c>
      <c r="H27" s="21">
        <v>0</v>
      </c>
      <c r="I27" s="21">
        <v>0</v>
      </c>
      <c r="J27" s="21"/>
      <c r="K27" s="21">
        <v>0</v>
      </c>
      <c r="L27" s="21">
        <v>0</v>
      </c>
      <c r="M27" s="29">
        <v>0</v>
      </c>
      <c r="N27" s="17"/>
      <c r="O27" s="13">
        <f t="shared" si="0"/>
        <v>0</v>
      </c>
    </row>
    <row r="28" spans="1:15" x14ac:dyDescent="0.25">
      <c r="A28" s="6" t="s">
        <v>46</v>
      </c>
      <c r="B28" s="1" t="s">
        <v>47</v>
      </c>
      <c r="C28" s="20">
        <v>1</v>
      </c>
      <c r="D28" s="21">
        <v>9</v>
      </c>
      <c r="E28" s="21">
        <v>0</v>
      </c>
      <c r="F28" s="21">
        <v>0</v>
      </c>
      <c r="G28" s="31">
        <v>5</v>
      </c>
      <c r="H28" s="21">
        <v>2</v>
      </c>
      <c r="I28" s="21">
        <v>0</v>
      </c>
      <c r="J28" s="21">
        <v>1</v>
      </c>
      <c r="K28" s="21">
        <v>9</v>
      </c>
      <c r="L28" s="21">
        <v>2</v>
      </c>
      <c r="M28" s="29">
        <v>0</v>
      </c>
      <c r="N28" s="17"/>
      <c r="O28" s="13">
        <f t="shared" si="0"/>
        <v>29</v>
      </c>
    </row>
    <row r="29" spans="1:15" x14ac:dyDescent="0.25">
      <c r="A29" s="6" t="s">
        <v>48</v>
      </c>
      <c r="B29" s="1" t="s">
        <v>49</v>
      </c>
      <c r="C29" s="20">
        <v>0</v>
      </c>
      <c r="D29" s="21">
        <v>0</v>
      </c>
      <c r="E29" s="21">
        <v>0</v>
      </c>
      <c r="F29" s="21">
        <v>0</v>
      </c>
      <c r="G29" s="31">
        <v>0</v>
      </c>
      <c r="H29" s="21">
        <v>0</v>
      </c>
      <c r="I29" s="21">
        <v>1</v>
      </c>
      <c r="J29" s="21"/>
      <c r="K29" s="21">
        <v>0</v>
      </c>
      <c r="L29" s="21">
        <v>0</v>
      </c>
      <c r="M29" s="29">
        <v>0</v>
      </c>
      <c r="N29" s="17"/>
      <c r="O29" s="13">
        <f t="shared" si="0"/>
        <v>1</v>
      </c>
    </row>
    <row r="30" spans="1:15" x14ac:dyDescent="0.25">
      <c r="A30" s="6" t="s">
        <v>50</v>
      </c>
      <c r="B30" s="1" t="s">
        <v>51</v>
      </c>
      <c r="C30" s="20">
        <v>0</v>
      </c>
      <c r="D30" s="21">
        <v>0</v>
      </c>
      <c r="E30" s="21">
        <v>0</v>
      </c>
      <c r="F30" s="21">
        <v>0</v>
      </c>
      <c r="G30" s="31">
        <v>0</v>
      </c>
      <c r="H30" s="21">
        <v>0</v>
      </c>
      <c r="I30" s="21">
        <v>0</v>
      </c>
      <c r="J30" s="21"/>
      <c r="K30" s="21">
        <v>0</v>
      </c>
      <c r="L30" s="21">
        <v>0</v>
      </c>
      <c r="M30" s="29">
        <v>0</v>
      </c>
      <c r="N30" s="17"/>
      <c r="O30" s="13">
        <f t="shared" si="0"/>
        <v>0</v>
      </c>
    </row>
    <row r="31" spans="1:15" x14ac:dyDescent="0.25">
      <c r="A31" s="6" t="s">
        <v>52</v>
      </c>
      <c r="B31" s="1" t="s">
        <v>53</v>
      </c>
      <c r="C31" s="20">
        <v>0</v>
      </c>
      <c r="D31" s="21">
        <v>0</v>
      </c>
      <c r="E31" s="21">
        <v>0</v>
      </c>
      <c r="F31" s="21">
        <v>0</v>
      </c>
      <c r="G31" s="31">
        <v>12</v>
      </c>
      <c r="H31" s="21">
        <v>0</v>
      </c>
      <c r="I31" s="21">
        <v>0</v>
      </c>
      <c r="J31" s="21"/>
      <c r="K31" s="21">
        <v>0</v>
      </c>
      <c r="L31" s="21">
        <v>0</v>
      </c>
      <c r="M31" s="29">
        <v>0</v>
      </c>
      <c r="N31" s="17"/>
      <c r="O31" s="13">
        <f t="shared" si="0"/>
        <v>12</v>
      </c>
    </row>
    <row r="32" spans="1:15" x14ac:dyDescent="0.2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21">
        <v>0</v>
      </c>
      <c r="G32" s="31">
        <v>0</v>
      </c>
      <c r="H32" s="21">
        <v>0</v>
      </c>
      <c r="I32" s="21">
        <v>0</v>
      </c>
      <c r="J32" s="21"/>
      <c r="K32" s="21">
        <v>0</v>
      </c>
      <c r="L32" s="21">
        <v>0</v>
      </c>
      <c r="M32" s="29">
        <v>0</v>
      </c>
      <c r="N32" s="17"/>
      <c r="O32" s="13">
        <f t="shared" si="0"/>
        <v>0</v>
      </c>
    </row>
    <row r="33" spans="1:15" x14ac:dyDescent="0.25">
      <c r="A33" s="6" t="s">
        <v>56</v>
      </c>
      <c r="B33" s="1" t="s">
        <v>57</v>
      </c>
      <c r="C33" s="20">
        <v>26</v>
      </c>
      <c r="D33" s="21">
        <v>147</v>
      </c>
      <c r="E33" s="21">
        <v>11</v>
      </c>
      <c r="F33" s="21">
        <v>15</v>
      </c>
      <c r="G33" s="31">
        <v>14</v>
      </c>
      <c r="H33" s="21">
        <v>179</v>
      </c>
      <c r="I33" s="21">
        <v>139</v>
      </c>
      <c r="J33" s="21">
        <v>59</v>
      </c>
      <c r="K33" s="21">
        <v>41</v>
      </c>
      <c r="L33" s="21">
        <v>33</v>
      </c>
      <c r="M33" s="29">
        <v>21</v>
      </c>
      <c r="N33" s="17"/>
      <c r="O33" s="13">
        <f t="shared" si="0"/>
        <v>685</v>
      </c>
    </row>
    <row r="34" spans="1:15" x14ac:dyDescent="0.25">
      <c r="A34" s="7" t="s">
        <v>58</v>
      </c>
      <c r="B34" s="8" t="s">
        <v>59</v>
      </c>
      <c r="C34" s="20">
        <v>3410</v>
      </c>
      <c r="D34" s="22">
        <f>D3+D4+D5+D6+D7+D8+D9+D16+D19+D26+D27+D28+D29+D30+D31+D32+D33</f>
        <v>1305</v>
      </c>
      <c r="E34" s="21">
        <v>777</v>
      </c>
      <c r="F34" s="21">
        <v>286</v>
      </c>
      <c r="G34" s="38">
        <v>921</v>
      </c>
      <c r="H34" s="21">
        <v>1288</v>
      </c>
      <c r="I34" s="21">
        <f>I3+I5+I4+I6+I7+I8+I9+I16+I19+I26+I27+I28+I29+I30+I32+I31+I33</f>
        <v>1451</v>
      </c>
      <c r="J34" s="25">
        <f t="shared" ref="J34" si="17">SUM(J3:J10,J13,J19,J26:J33)</f>
        <v>881</v>
      </c>
      <c r="K34" s="25">
        <f>SUM(K3:K10)+K13+K19+SUM(K26:K33)</f>
        <v>828</v>
      </c>
      <c r="L34" s="21">
        <v>327</v>
      </c>
      <c r="M34" s="30">
        <v>595</v>
      </c>
      <c r="N34" s="18"/>
      <c r="O34" s="9">
        <f t="shared" si="0"/>
        <v>12069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2024-10-15T05:57:37Z</dcterms:modified>
</cp:coreProperties>
</file>