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</workbook>
</file>

<file path=xl/calcChain.xml><?xml version="1.0" encoding="utf-8"?>
<calcChain xmlns="http://schemas.openxmlformats.org/spreadsheetml/2006/main">
  <c r="M20" i="3" l="1"/>
  <c r="M19" i="3"/>
  <c r="M18" i="3"/>
  <c r="M17" i="3"/>
  <c r="M16" i="3"/>
  <c r="M13" i="3"/>
  <c r="M10" i="3"/>
  <c r="M20" i="2"/>
  <c r="M19" i="2" s="1"/>
  <c r="M34" i="2" s="1"/>
  <c r="M34" i="1"/>
  <c r="M20" i="1"/>
  <c r="M19" i="1"/>
  <c r="M18" i="1"/>
  <c r="M17" i="1"/>
  <c r="M16" i="1"/>
  <c r="M13" i="1"/>
  <c r="M10" i="1"/>
  <c r="H20" i="4"/>
  <c r="H19" i="4" s="1"/>
  <c r="H20" i="3"/>
  <c r="H19" i="3" s="1"/>
  <c r="H20" i="2"/>
  <c r="H19" i="2" s="1"/>
  <c r="H20" i="1"/>
  <c r="H19" i="1"/>
  <c r="L20" i="4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/>
  <c r="L13" i="1"/>
  <c r="L10" i="1"/>
  <c r="I20" i="4"/>
  <c r="I19" i="4" s="1"/>
  <c r="I18" i="4"/>
  <c r="I17" i="4"/>
  <c r="I16" i="4" s="1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L34" i="4" l="1"/>
  <c r="L34" i="2"/>
  <c r="L34" i="1"/>
  <c r="I34" i="4"/>
  <c r="D20" i="4" l="1"/>
  <c r="D19" i="4" s="1"/>
  <c r="D18" i="4"/>
  <c r="D17" i="4"/>
  <c r="D13" i="4"/>
  <c r="D10" i="4"/>
  <c r="D16" i="4" s="1"/>
  <c r="D28" i="3"/>
  <c r="D20" i="3"/>
  <c r="D19" i="3" s="1"/>
  <c r="D18" i="3"/>
  <c r="D17" i="3"/>
  <c r="D16" i="3" s="1"/>
  <c r="D13" i="3"/>
  <c r="D10" i="3"/>
  <c r="D19" i="2"/>
  <c r="D18" i="2"/>
  <c r="D17" i="2"/>
  <c r="D13" i="2"/>
  <c r="D10" i="2"/>
  <c r="D16" i="2" s="1"/>
  <c r="D34" i="2" s="1"/>
  <c r="D28" i="1"/>
  <c r="D20" i="1"/>
  <c r="D19" i="1" s="1"/>
  <c r="D18" i="1"/>
  <c r="D17" i="1"/>
  <c r="D16" i="1"/>
  <c r="D13" i="1"/>
  <c r="D10" i="1"/>
  <c r="D34" i="4" l="1"/>
  <c r="D34" i="1"/>
  <c r="M20" i="8" l="1"/>
  <c r="K20" i="8"/>
  <c r="J20" i="8"/>
  <c r="I20" i="8"/>
  <c r="I19" i="8" s="1"/>
  <c r="M19" i="8"/>
  <c r="K19" i="8"/>
  <c r="J19" i="8"/>
  <c r="M18" i="8"/>
  <c r="K18" i="8"/>
  <c r="J18" i="8"/>
  <c r="I18" i="8"/>
  <c r="I16" i="8" s="1"/>
  <c r="M17" i="8"/>
  <c r="M16" i="8" s="1"/>
  <c r="M34" i="8" s="1"/>
  <c r="K17" i="8"/>
  <c r="K16" i="8" s="1"/>
  <c r="J17" i="8"/>
  <c r="J16" i="8" s="1"/>
  <c r="I17" i="8"/>
  <c r="M13" i="8"/>
  <c r="K13" i="8"/>
  <c r="K34" i="8" s="1"/>
  <c r="J13" i="8"/>
  <c r="I13" i="8"/>
  <c r="M10" i="8"/>
  <c r="K10" i="8"/>
  <c r="J10" i="8"/>
  <c r="J34" i="8" s="1"/>
  <c r="I10" i="8"/>
  <c r="H20" i="8"/>
  <c r="H19" i="8" s="1"/>
  <c r="D20" i="8"/>
  <c r="D19" i="8" s="1"/>
  <c r="D18" i="8"/>
  <c r="D17" i="8"/>
  <c r="D13" i="8"/>
  <c r="D10" i="8"/>
  <c r="D16" i="8" s="1"/>
  <c r="M20" i="7"/>
  <c r="M19" i="7" s="1"/>
  <c r="K20" i="7"/>
  <c r="J20" i="7"/>
  <c r="I20" i="7"/>
  <c r="K19" i="7"/>
  <c r="J19" i="7"/>
  <c r="I19" i="7"/>
  <c r="K18" i="7"/>
  <c r="K16" i="7" s="1"/>
  <c r="I18" i="7"/>
  <c r="K17" i="7"/>
  <c r="I17" i="7"/>
  <c r="M16" i="7"/>
  <c r="J16" i="7"/>
  <c r="I16" i="7"/>
  <c r="M13" i="7"/>
  <c r="K13" i="7"/>
  <c r="J13" i="7"/>
  <c r="I13" i="7"/>
  <c r="M10" i="7"/>
  <c r="K10" i="7"/>
  <c r="J10" i="7"/>
  <c r="I10" i="7"/>
  <c r="H20" i="7"/>
  <c r="D20" i="7"/>
  <c r="D19" i="7" s="1"/>
  <c r="H19" i="7"/>
  <c r="D16" i="7"/>
  <c r="D13" i="7"/>
  <c r="D10" i="7"/>
  <c r="K34" i="6"/>
  <c r="J21" i="6"/>
  <c r="M20" i="6"/>
  <c r="K20" i="6"/>
  <c r="J20" i="6"/>
  <c r="I20" i="6"/>
  <c r="I19" i="6" s="1"/>
  <c r="I34" i="6" s="1"/>
  <c r="M19" i="6"/>
  <c r="K19" i="6"/>
  <c r="J19" i="6"/>
  <c r="M18" i="6"/>
  <c r="K18" i="6"/>
  <c r="J18" i="6"/>
  <c r="I18" i="6"/>
  <c r="M17" i="6"/>
  <c r="M16" i="6" s="1"/>
  <c r="M34" i="6" s="1"/>
  <c r="K17" i="6"/>
  <c r="K16" i="6" s="1"/>
  <c r="J17" i="6"/>
  <c r="J16" i="6" s="1"/>
  <c r="I17" i="6"/>
  <c r="I16" i="6"/>
  <c r="M13" i="6"/>
  <c r="K13" i="6"/>
  <c r="J13" i="6"/>
  <c r="I13" i="6"/>
  <c r="M10" i="6"/>
  <c r="K10" i="6"/>
  <c r="J10" i="6"/>
  <c r="J34" i="6" s="1"/>
  <c r="I10" i="6"/>
  <c r="H20" i="6"/>
  <c r="H19" i="6" s="1"/>
  <c r="D20" i="6"/>
  <c r="D19" i="6" s="1"/>
  <c r="D18" i="6"/>
  <c r="D17" i="6"/>
  <c r="D13" i="6"/>
  <c r="D10" i="6"/>
  <c r="D16" i="6" s="1"/>
  <c r="M20" i="5"/>
  <c r="M19" i="5" s="1"/>
  <c r="K20" i="5"/>
  <c r="J20" i="5"/>
  <c r="K19" i="5"/>
  <c r="J19" i="5"/>
  <c r="M18" i="5"/>
  <c r="K18" i="5"/>
  <c r="J18" i="5"/>
  <c r="J16" i="5" s="1"/>
  <c r="M17" i="5"/>
  <c r="K17" i="5"/>
  <c r="J17" i="5"/>
  <c r="M16" i="5"/>
  <c r="K16" i="5"/>
  <c r="M13" i="5"/>
  <c r="K13" i="5"/>
  <c r="K34" i="5" s="1"/>
  <c r="J13" i="5"/>
  <c r="M10" i="5"/>
  <c r="K10" i="5"/>
  <c r="J10" i="5"/>
  <c r="J34" i="5" s="1"/>
  <c r="D34" i="5"/>
  <c r="H20" i="5"/>
  <c r="H19" i="5" s="1"/>
  <c r="D20" i="5"/>
  <c r="D19" i="5"/>
  <c r="D18" i="5"/>
  <c r="D17" i="5"/>
  <c r="D16" i="5"/>
  <c r="D13" i="5"/>
  <c r="D10" i="5"/>
  <c r="I34" i="8" l="1"/>
  <c r="D34" i="8"/>
  <c r="D34" i="6"/>
  <c r="M34" i="5"/>
  <c r="J20" i="4" l="1"/>
  <c r="J19" i="4" s="1"/>
  <c r="J34" i="4" s="1"/>
  <c r="J18" i="4"/>
  <c r="J17" i="4"/>
  <c r="J16" i="4"/>
  <c r="J13" i="4"/>
  <c r="J10" i="4"/>
  <c r="J20" i="3"/>
  <c r="J19" i="3"/>
  <c r="J16" i="3"/>
  <c r="J13" i="3"/>
  <c r="J10" i="3"/>
  <c r="J20" i="2"/>
  <c r="J19" i="2"/>
  <c r="J34" i="2" s="1"/>
  <c r="J18" i="2"/>
  <c r="J17" i="2"/>
  <c r="J16" i="2" s="1"/>
  <c r="J15" i="2"/>
  <c r="J13" i="2"/>
  <c r="J10" i="2"/>
  <c r="J20" i="1"/>
  <c r="J19" i="1" s="1"/>
  <c r="J18" i="1"/>
  <c r="J17" i="1"/>
  <c r="J16" i="1"/>
  <c r="J13" i="1"/>
  <c r="J10" i="1"/>
  <c r="J34" i="1" l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5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<sst xmlns="http://schemas.openxmlformats.org/spreadsheetml/2006/main" count="620" uniqueCount="82">
  <si>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</si>
  <si>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</si>
  <si>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</si>
  <si>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</si>
  <si>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</si>
  <si>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</si>
  <si>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</si>
  <si>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</si>
  <si>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</si>
  <si>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</si>
  <si>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</si>
  <si>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</si>
  <si>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</si>
  <si>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</si>
  <si>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</si>
  <si>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</si>
  <si>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</si>
  <si>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</si>
  <si>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</si>
  <si>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</si>
  <si>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</si>
  <si>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</si>
  <si>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</si>
  <si>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</si>
  <si>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</si>
  <si>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</si>
  <si>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</si>
  <si>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</si>
  <si>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</si>
  <si>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</si>
  <si>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</si>
  <si>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</si>
  <si>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</si>
  <si>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</si>
  <si>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</si>
  <si>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</si>
  <si>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</si>
  <si>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</si>
  <si>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</si>
  <si>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</si>
  <si>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</si>
  <si>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</si>
  <si>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</si>
  <si>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</si>
  <si>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</si>
  <si>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</si>
  <si>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</si>
  <si>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</si>
  <si>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</si>
  <si>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</si>
  <si>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</si>
  <si>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</si>
  <si>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</si>
  <si>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</si>
  <si>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</si>
  <si>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</si>
  <si>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</si>
  <si>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</si>
  <si>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</si>
  <si>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</si>
  <si>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muajin dhjetor të vitit 2024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</si>
  <si>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</si>
  <si>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</si>
  <si>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</si>
  <si>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</si>
  <si>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</si>
  <si>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</si>
  <si>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</si>
  <si>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</si>
  <si>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</si>
  <si>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</si>
  <si>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</si>
  <si>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</si>
  <si>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</si>
  <si>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</si>
  <si>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dhjetor të vitit 2023</t>
  </si>
  <si>
    <t>Dëme të paguara bruto,në mijëra denarë për muajin dhjetor të vitit  2024</t>
  </si>
  <si>
    <t>Dëme të paguara bruto,në mijëra denarë për muajin dhjetor të vitit  2023</t>
  </si>
  <si>
    <t>Numri i kontratave të lidhura  për muajin dhjetor të vitit 2024</t>
  </si>
  <si>
    <t>Numri i kontratave të lidhura  për muajin dhjetor të vitit 2023</t>
  </si>
  <si>
    <t>Numri i dëmeve të likuiduara për muajin dhjetor  të vitit 2024</t>
  </si>
  <si>
    <t>Numri i dëmeve të likuiduara për muajin dhjetor  të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</si>
</sst>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_-;\-* #,##0_-;_-* &quot;-&quot;??_-;_-@_-"/>
    <numFmt numFmtId="165" formatCode="#,###,##0.0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0" fontId="7" fillId="4" borderId="13" xfId="0" applyFont="1" applyFill="1" applyBorder="1"/>
    <xf numFmtId="165" fontId="0" fillId="0" borderId="0" xfId="0" applyNumberFormat="1"/>
    <xf numFmtId="0" fontId="5" fillId="0" borderId="0" xfId="0" applyFont="1" applyAlignment="1">
      <alignment wrapText="1"/>
    </xf>
    <xf numFmtId="0" fontId="2" fillId="7" borderId="5" xfId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60</v>
      </c>
    </row>
    <row r="2" spans="1:14" s="3" customFormat="1" ht="30" x14ac:dyDescent="0.25">
      <c r="A2" s="4"/>
      <c r="B2" s="5"/>
      <c r="C2" s="40" t="s">
        <v>61</v>
      </c>
      <c r="D2" s="40" t="s">
        <v>62</v>
      </c>
      <c r="E2" s="40" t="s">
        <v>63</v>
      </c>
      <c r="F2" s="40" t="s">
        <v>64</v>
      </c>
      <c r="G2" s="40" t="s">
        <v>65</v>
      </c>
      <c r="H2" s="40" t="s">
        <v>66</v>
      </c>
      <c r="I2" s="40" t="s">
        <v>67</v>
      </c>
      <c r="J2" s="40" t="s">
        <v>68</v>
      </c>
      <c r="K2" s="40" t="s">
        <v>69</v>
      </c>
      <c r="L2" s="40" t="s">
        <v>70</v>
      </c>
      <c r="M2" s="42" t="s">
        <v>71</v>
      </c>
      <c r="N2" s="41" t="s">
        <v>72</v>
      </c>
    </row>
    <row r="3" spans="1:14" x14ac:dyDescent="0.25">
      <c r="A3" s="6" t="s">
        <v>32</v>
      </c>
      <c r="B3" s="1" t="s">
        <v>0</v>
      </c>
      <c r="C3" s="17">
        <v>18046</v>
      </c>
      <c r="D3">
        <v>9373</v>
      </c>
      <c r="E3" s="18">
        <v>5704</v>
      </c>
      <c r="F3" s="18">
        <v>3498.9470000000001</v>
      </c>
      <c r="G3" s="18">
        <v>13240.05</v>
      </c>
      <c r="H3" s="18">
        <v>7090.9440000000013</v>
      </c>
      <c r="I3" s="18">
        <v>11344.68</v>
      </c>
      <c r="J3" s="18">
        <v>2750</v>
      </c>
      <c r="K3" s="17">
        <v>5170</v>
      </c>
      <c r="L3" s="23">
        <v>4920.55</v>
      </c>
      <c r="M3" s="18">
        <v>259</v>
      </c>
      <c r="N3" s="11">
        <f>SUM(C3:M3)</f>
        <v>81397.171000000017</v>
      </c>
    </row>
    <row r="4" spans="1:14" x14ac:dyDescent="0.25">
      <c r="A4" s="6" t="s">
        <v>33</v>
      </c>
      <c r="B4" s="1" t="s">
        <v>1</v>
      </c>
      <c r="C4" s="17">
        <v>1587</v>
      </c>
      <c r="D4">
        <v>15068</v>
      </c>
      <c r="E4" s="18">
        <v>189</v>
      </c>
      <c r="F4" s="18">
        <v>0</v>
      </c>
      <c r="G4" s="18">
        <v>8128.11</v>
      </c>
      <c r="H4" s="18">
        <v>8523.5679999999993</v>
      </c>
      <c r="I4" s="18">
        <v>13610.597</v>
      </c>
      <c r="J4" s="18">
        <v>5826</v>
      </c>
      <c r="K4" s="17">
        <v>0</v>
      </c>
      <c r="L4" s="23">
        <v>2982.84</v>
      </c>
      <c r="M4" s="18"/>
      <c r="N4" s="11">
        <f t="shared" ref="N4:N34" si="0">SUM(C4:M4)</f>
        <v>55915.115000000005</v>
      </c>
    </row>
    <row r="5" spans="1:14" ht="25.5" x14ac:dyDescent="0.25">
      <c r="A5" s="6" t="s">
        <v>34</v>
      </c>
      <c r="B5" s="1" t="s">
        <v>2</v>
      </c>
      <c r="C5" s="17">
        <v>11509</v>
      </c>
      <c r="D5">
        <v>10870</v>
      </c>
      <c r="E5" s="18">
        <v>6054</v>
      </c>
      <c r="F5" s="18">
        <v>1553.69</v>
      </c>
      <c r="G5" s="18">
        <v>13567.04</v>
      </c>
      <c r="H5" s="18">
        <v>19978.151999999984</v>
      </c>
      <c r="I5" s="18">
        <v>16176.346</v>
      </c>
      <c r="J5" s="18">
        <v>7180</v>
      </c>
      <c r="K5" s="17">
        <v>11023</v>
      </c>
      <c r="L5" s="23">
        <v>15222.23</v>
      </c>
      <c r="M5" s="18">
        <v>744.20500000000004</v>
      </c>
      <c r="N5" s="11">
        <f t="shared" si="0"/>
        <v>113877.66299999999</v>
      </c>
    </row>
    <row r="6" spans="1:14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7">
        <v>0</v>
      </c>
      <c r="L6" s="23">
        <v>0</v>
      </c>
      <c r="M6" s="18"/>
      <c r="N6" s="11">
        <f t="shared" si="0"/>
        <v>0</v>
      </c>
    </row>
    <row r="7" spans="1:14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7">
        <v>0</v>
      </c>
      <c r="L7" s="23">
        <v>0</v>
      </c>
      <c r="M7" s="18"/>
      <c r="N7" s="11">
        <f t="shared" si="0"/>
        <v>0</v>
      </c>
    </row>
    <row r="8" spans="1:14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7">
        <v>0</v>
      </c>
      <c r="L8" s="23">
        <v>0</v>
      </c>
      <c r="M8" s="18"/>
      <c r="N8" s="11">
        <f t="shared" si="0"/>
        <v>0</v>
      </c>
    </row>
    <row r="9" spans="1:14" ht="25.5" x14ac:dyDescent="0.25">
      <c r="A9" s="6" t="s">
        <v>38</v>
      </c>
      <c r="B9" s="1" t="s">
        <v>6</v>
      </c>
      <c r="C9" s="17">
        <v>1577</v>
      </c>
      <c r="D9" s="18">
        <v>713</v>
      </c>
      <c r="E9" s="18">
        <v>1645</v>
      </c>
      <c r="F9" s="18">
        <v>0</v>
      </c>
      <c r="G9" s="18">
        <v>2080.48</v>
      </c>
      <c r="H9" s="18">
        <v>118.08300000000008</v>
      </c>
      <c r="I9" s="18">
        <v>2460.1190000000001</v>
      </c>
      <c r="J9" s="18">
        <v>837</v>
      </c>
      <c r="K9" s="17">
        <v>329</v>
      </c>
      <c r="L9" s="23">
        <v>15.12</v>
      </c>
      <c r="M9" s="18"/>
      <c r="N9" s="11">
        <f t="shared" si="0"/>
        <v>9774.8020000000015</v>
      </c>
    </row>
    <row r="10" spans="1:14" ht="25.5" x14ac:dyDescent="0.25">
      <c r="A10" s="6" t="s">
        <v>39</v>
      </c>
      <c r="B10" s="1" t="s">
        <v>7</v>
      </c>
      <c r="C10" s="17">
        <v>6300</v>
      </c>
      <c r="D10" s="18">
        <f>D11+D12</f>
        <v>4446</v>
      </c>
      <c r="E10" s="18">
        <v>2931</v>
      </c>
      <c r="F10" s="20">
        <v>632.55100000000004</v>
      </c>
      <c r="G10" s="18">
        <v>23216.69</v>
      </c>
      <c r="H10" s="18">
        <v>8761.0180100000034</v>
      </c>
      <c r="I10" s="18">
        <f>I11+I12</f>
        <v>5344.8411415230339</v>
      </c>
      <c r="J10" s="18">
        <f t="shared" ref="J10" si="1">SUM(J11:J12)</f>
        <v>4000</v>
      </c>
      <c r="K10" s="17">
        <v>7823</v>
      </c>
      <c r="L10" s="23">
        <f>SUM(L11:L12)</f>
        <v>5194.96</v>
      </c>
      <c r="M10" s="18">
        <f>M11+M12</f>
        <v>14.516</v>
      </c>
      <c r="N10" s="11">
        <f t="shared" si="0"/>
        <v>68664.576151523041</v>
      </c>
    </row>
    <row r="11" spans="1:14" x14ac:dyDescent="0.25">
      <c r="A11" s="6" t="s">
        <v>40</v>
      </c>
      <c r="B11" s="1" t="s">
        <v>8</v>
      </c>
      <c r="C11" s="17">
        <v>4002</v>
      </c>
      <c r="D11">
        <v>1738</v>
      </c>
      <c r="E11" s="18">
        <v>878</v>
      </c>
      <c r="F11" s="18">
        <v>186.35900000000001</v>
      </c>
      <c r="G11" s="18">
        <v>1816.6</v>
      </c>
      <c r="H11" s="18">
        <v>2623.5332300000014</v>
      </c>
      <c r="I11" s="18">
        <v>896.96884960406953</v>
      </c>
      <c r="J11" s="18">
        <v>1031</v>
      </c>
      <c r="K11" s="17">
        <v>1521</v>
      </c>
      <c r="L11" s="23">
        <v>731.78</v>
      </c>
      <c r="M11" s="18">
        <v>13.465</v>
      </c>
      <c r="N11" s="11">
        <f t="shared" si="0"/>
        <v>15438.706079604071</v>
      </c>
    </row>
    <row r="12" spans="1:14" x14ac:dyDescent="0.25">
      <c r="A12" s="6" t="s">
        <v>41</v>
      </c>
      <c r="B12" s="1" t="s">
        <v>9</v>
      </c>
      <c r="C12" s="17">
        <v>2298</v>
      </c>
      <c r="D12">
        <v>2708</v>
      </c>
      <c r="E12" s="18">
        <v>2053</v>
      </c>
      <c r="F12" s="18">
        <v>446.19200000000001</v>
      </c>
      <c r="G12" s="18">
        <v>21400.080000000002</v>
      </c>
      <c r="H12" s="18">
        <v>6137.4847799999952</v>
      </c>
      <c r="I12" s="18">
        <v>4447.872291918964</v>
      </c>
      <c r="J12" s="18">
        <v>2969</v>
      </c>
      <c r="K12" s="17">
        <v>6302</v>
      </c>
      <c r="L12" s="23">
        <v>4463.18</v>
      </c>
      <c r="M12" s="18">
        <v>1.0509999999999999</v>
      </c>
      <c r="N12" s="11">
        <f t="shared" si="0"/>
        <v>53225.860071918956</v>
      </c>
    </row>
    <row r="13" spans="1:14" x14ac:dyDescent="0.25">
      <c r="A13" s="6" t="s">
        <v>42</v>
      </c>
      <c r="B13" s="1" t="s">
        <v>10</v>
      </c>
      <c r="C13" s="17">
        <v>12050</v>
      </c>
      <c r="D13" s="18">
        <f>D14+D15</f>
        <v>3302</v>
      </c>
      <c r="E13" s="18">
        <v>2008</v>
      </c>
      <c r="F13" s="20">
        <v>158.89699999999999</v>
      </c>
      <c r="G13" s="18">
        <v>32814.31</v>
      </c>
      <c r="H13" s="18">
        <v>15682.839049999999</v>
      </c>
      <c r="I13" s="18">
        <f>I14+I15</f>
        <v>9822.3608584769663</v>
      </c>
      <c r="J13" s="18">
        <f t="shared" ref="J13" si="2">SUM(J14:J15)</f>
        <v>952</v>
      </c>
      <c r="K13" s="17">
        <v>4662.232</v>
      </c>
      <c r="L13" s="23">
        <f>SUM(L14:L15)</f>
        <v>3998.5299999999997</v>
      </c>
      <c r="M13" s="18">
        <f>M14+M15</f>
        <v>0</v>
      </c>
      <c r="N13" s="11">
        <f t="shared" si="0"/>
        <v>85451.16890847696</v>
      </c>
    </row>
    <row r="14" spans="1:14" x14ac:dyDescent="0.25">
      <c r="A14" s="6" t="s">
        <v>40</v>
      </c>
      <c r="B14" s="1" t="s">
        <v>11</v>
      </c>
      <c r="C14" s="17">
        <v>1678</v>
      </c>
      <c r="D14">
        <v>1633</v>
      </c>
      <c r="E14" s="18">
        <v>240</v>
      </c>
      <c r="F14" s="18">
        <v>33.884</v>
      </c>
      <c r="G14" s="18">
        <v>2874.29</v>
      </c>
      <c r="H14" s="18">
        <v>6713.0341300000146</v>
      </c>
      <c r="I14" s="18">
        <v>3045.8091503959299</v>
      </c>
      <c r="J14" s="18">
        <v>354</v>
      </c>
      <c r="K14" s="17">
        <v>270</v>
      </c>
      <c r="L14" s="23">
        <v>913.87</v>
      </c>
      <c r="M14" s="18">
        <v>0</v>
      </c>
      <c r="N14" s="11">
        <f t="shared" si="0"/>
        <v>17755.887280395942</v>
      </c>
    </row>
    <row r="15" spans="1:14" x14ac:dyDescent="0.25">
      <c r="A15" s="6" t="s">
        <v>41</v>
      </c>
      <c r="B15" s="1" t="s">
        <v>12</v>
      </c>
      <c r="C15" s="17">
        <v>10372</v>
      </c>
      <c r="D15">
        <v>1669</v>
      </c>
      <c r="E15" s="18">
        <v>1768</v>
      </c>
      <c r="F15" s="18">
        <v>125.01300000000001</v>
      </c>
      <c r="G15" s="18">
        <v>29940.02</v>
      </c>
      <c r="H15" s="18">
        <v>8969.804919999995</v>
      </c>
      <c r="I15" s="18">
        <v>6776.5517080810368</v>
      </c>
      <c r="J15" s="18">
        <v>598</v>
      </c>
      <c r="K15" s="17">
        <v>4392.232</v>
      </c>
      <c r="L15" s="23">
        <v>3084.66</v>
      </c>
      <c r="M15" s="18">
        <v>0</v>
      </c>
      <c r="N15" s="11">
        <f t="shared" si="0"/>
        <v>67695.281628081037</v>
      </c>
    </row>
    <row r="16" spans="1:14" x14ac:dyDescent="0.25">
      <c r="A16" s="6" t="s">
        <v>43</v>
      </c>
      <c r="B16" s="1" t="s">
        <v>13</v>
      </c>
      <c r="C16" s="17">
        <v>18350</v>
      </c>
      <c r="D16" s="35">
        <f>D17+D18</f>
        <v>7748</v>
      </c>
      <c r="E16" s="18">
        <v>4939</v>
      </c>
      <c r="F16" s="20">
        <v>791.44800000000009</v>
      </c>
      <c r="G16" s="18">
        <v>56031</v>
      </c>
      <c r="H16" s="18">
        <v>24443.857060000002</v>
      </c>
      <c r="I16" s="18">
        <f t="shared" ref="I16" si="3">I17+I18</f>
        <v>15167.202000000001</v>
      </c>
      <c r="J16" s="18">
        <f t="shared" ref="J16" si="4">SUM(J17:J18)</f>
        <v>4952</v>
      </c>
      <c r="K16" s="17">
        <v>12485.232</v>
      </c>
      <c r="L16" s="23">
        <f>SUM(L17:L18)</f>
        <v>9193.49</v>
      </c>
      <c r="M16" s="18">
        <f>M10+M13</f>
        <v>14.516</v>
      </c>
      <c r="N16" s="11">
        <f t="shared" si="0"/>
        <v>154115.74506000002</v>
      </c>
    </row>
    <row r="17" spans="1:14" x14ac:dyDescent="0.25">
      <c r="A17" s="6" t="s">
        <v>40</v>
      </c>
      <c r="B17" s="1" t="s">
        <v>14</v>
      </c>
      <c r="C17" s="17">
        <v>5680</v>
      </c>
      <c r="D17" s="2">
        <f t="shared" ref="D17:D18" si="5">D11+D14</f>
        <v>3371</v>
      </c>
      <c r="E17" s="18">
        <v>1118</v>
      </c>
      <c r="F17" s="20">
        <v>220.24299999999999</v>
      </c>
      <c r="G17" s="18">
        <v>4690.8999999999996</v>
      </c>
      <c r="H17" s="18">
        <v>9336.5673600000009</v>
      </c>
      <c r="I17" s="18">
        <f>I11+I14</f>
        <v>3942.7779999999993</v>
      </c>
      <c r="J17" s="18">
        <f t="shared" ref="J17:J18" si="6">J11+J14</f>
        <v>1385</v>
      </c>
      <c r="K17" s="17">
        <v>1791</v>
      </c>
      <c r="L17" s="23">
        <f t="shared" ref="L17:L18" si="7">L11+L14</f>
        <v>1645.65</v>
      </c>
      <c r="M17" s="18">
        <f>M11+M14</f>
        <v>13.465</v>
      </c>
      <c r="N17" s="11">
        <f t="shared" si="0"/>
        <v>33194.603359999994</v>
      </c>
    </row>
    <row r="18" spans="1:14" x14ac:dyDescent="0.25">
      <c r="A18" s="6" t="s">
        <v>41</v>
      </c>
      <c r="B18" s="1" t="s">
        <v>15</v>
      </c>
      <c r="C18" s="17">
        <v>12670</v>
      </c>
      <c r="D18" s="2">
        <f t="shared" si="5"/>
        <v>4377</v>
      </c>
      <c r="E18" s="18">
        <v>3821</v>
      </c>
      <c r="F18" s="20">
        <v>571.20500000000004</v>
      </c>
      <c r="G18" s="18">
        <v>51340.1</v>
      </c>
      <c r="H18" s="18">
        <v>15107.289699999994</v>
      </c>
      <c r="I18" s="18">
        <f>I12+I15</f>
        <v>11224.424000000001</v>
      </c>
      <c r="J18" s="18">
        <f t="shared" si="6"/>
        <v>3567</v>
      </c>
      <c r="K18" s="17">
        <v>10694.232</v>
      </c>
      <c r="L18" s="23">
        <f t="shared" si="7"/>
        <v>7547.84</v>
      </c>
      <c r="M18" s="18">
        <f>M12+M15</f>
        <v>1.0509999999999999</v>
      </c>
      <c r="N18" s="11">
        <f t="shared" si="0"/>
        <v>120921.14169999999</v>
      </c>
    </row>
    <row r="19" spans="1:14" x14ac:dyDescent="0.25">
      <c r="A19" s="6" t="s">
        <v>44</v>
      </c>
      <c r="B19" s="1" t="s">
        <v>16</v>
      </c>
      <c r="C19" s="17">
        <v>51968</v>
      </c>
      <c r="D19" s="35">
        <f>D20+D24+D25</f>
        <v>39893</v>
      </c>
      <c r="E19" s="18">
        <v>32979</v>
      </c>
      <c r="F19" s="20">
        <v>55849.401189999167</v>
      </c>
      <c r="G19" s="18">
        <v>68292.429999999993</v>
      </c>
      <c r="H19" s="22">
        <f>H20+H24+H25</f>
        <v>41826.976999999984</v>
      </c>
      <c r="I19" s="18">
        <f t="shared" ref="I19" si="8">I20+I24+I25</f>
        <v>40241.168000000005</v>
      </c>
      <c r="J19" s="18">
        <f t="shared" ref="J19" si="9">SUM(J20,J24:J25)</f>
        <v>64708</v>
      </c>
      <c r="K19" s="17">
        <v>51094</v>
      </c>
      <c r="L19" s="23">
        <f>L20+L24+L25</f>
        <v>41688.770000000004</v>
      </c>
      <c r="M19" s="31">
        <f>M20+M25</f>
        <v>2517.0540000000001</v>
      </c>
      <c r="N19" s="11">
        <f t="shared" si="0"/>
        <v>491057.80018999917</v>
      </c>
    </row>
    <row r="20" spans="1:14" x14ac:dyDescent="0.25">
      <c r="A20" s="6" t="s">
        <v>45</v>
      </c>
      <c r="B20" s="1" t="s">
        <v>17</v>
      </c>
      <c r="C20" s="17">
        <v>51749</v>
      </c>
      <c r="D20" s="35">
        <f>SUM(D21:D23)</f>
        <v>39326</v>
      </c>
      <c r="E20" s="18">
        <v>32642</v>
      </c>
      <c r="F20" s="20">
        <v>55849.401189999167</v>
      </c>
      <c r="G20" s="18">
        <v>66799.63</v>
      </c>
      <c r="H20" s="22">
        <f t="shared" ref="H20" si="10">H21+H22+H23</f>
        <v>40433.02499999998</v>
      </c>
      <c r="I20" s="18">
        <f t="shared" ref="I20" si="11">I21+I22+I23</f>
        <v>39101.539000000004</v>
      </c>
      <c r="J20" s="18">
        <f t="shared" ref="J20" si="12">SUM(J21:J23)</f>
        <v>64237</v>
      </c>
      <c r="K20" s="17">
        <v>50780</v>
      </c>
      <c r="L20" s="23">
        <f>SUM(L21:L23)</f>
        <v>41147.490000000005</v>
      </c>
      <c r="M20" s="32">
        <f>M21+M22+M23+M24</f>
        <v>2517.0540000000001</v>
      </c>
      <c r="N20" s="11">
        <f t="shared" si="0"/>
        <v>484582.13918999914</v>
      </c>
    </row>
    <row r="21" spans="1:14" x14ac:dyDescent="0.25">
      <c r="A21" s="6" t="s">
        <v>46</v>
      </c>
      <c r="B21" s="1" t="s">
        <v>18</v>
      </c>
      <c r="C21" s="17">
        <v>41434</v>
      </c>
      <c r="D21">
        <v>30366</v>
      </c>
      <c r="E21" s="18">
        <v>19612</v>
      </c>
      <c r="F21" s="18">
        <v>44716.411189999162</v>
      </c>
      <c r="G21" s="18">
        <v>52105.62</v>
      </c>
      <c r="H21" s="18">
        <v>30531.893999999971</v>
      </c>
      <c r="I21" s="18">
        <v>29600.614000000001</v>
      </c>
      <c r="J21" s="18">
        <v>51498</v>
      </c>
      <c r="K21" s="17">
        <v>40272</v>
      </c>
      <c r="L21" s="23">
        <v>25560.93</v>
      </c>
      <c r="M21" s="31">
        <v>1966.548</v>
      </c>
      <c r="N21" s="11">
        <f t="shared" si="0"/>
        <v>367664.01718999911</v>
      </c>
    </row>
    <row r="22" spans="1:14" x14ac:dyDescent="0.25">
      <c r="A22" s="6" t="s">
        <v>47</v>
      </c>
      <c r="B22" s="1" t="s">
        <v>19</v>
      </c>
      <c r="C22" s="17">
        <v>10225</v>
      </c>
      <c r="D22">
        <v>8790</v>
      </c>
      <c r="E22" s="18">
        <v>5560</v>
      </c>
      <c r="F22" s="18">
        <v>10510.784</v>
      </c>
      <c r="G22" s="18">
        <v>13877.34</v>
      </c>
      <c r="H22" s="18">
        <v>9808.8850000000057</v>
      </c>
      <c r="I22" s="18">
        <v>9316.4249999999993</v>
      </c>
      <c r="J22" s="18">
        <v>12506</v>
      </c>
      <c r="K22" s="17">
        <v>10441</v>
      </c>
      <c r="L22" s="23">
        <v>14629.95</v>
      </c>
      <c r="M22" s="31">
        <v>471.17099999999999</v>
      </c>
      <c r="N22" s="11">
        <f t="shared" si="0"/>
        <v>106136.55500000001</v>
      </c>
    </row>
    <row r="23" spans="1:14" x14ac:dyDescent="0.25">
      <c r="A23" s="39" t="s">
        <v>48</v>
      </c>
      <c r="B23" s="1" t="s">
        <v>20</v>
      </c>
      <c r="C23" s="17">
        <v>90</v>
      </c>
      <c r="D23">
        <v>170</v>
      </c>
      <c r="E23" s="18">
        <v>7470</v>
      </c>
      <c r="F23" s="18">
        <v>583.58799999999997</v>
      </c>
      <c r="G23" s="18">
        <v>816.68</v>
      </c>
      <c r="H23" s="18">
        <v>92.24599999999964</v>
      </c>
      <c r="I23" s="18">
        <v>184.5</v>
      </c>
      <c r="J23" s="18">
        <v>233</v>
      </c>
      <c r="K23" s="17">
        <v>67</v>
      </c>
      <c r="L23" s="23">
        <v>956.61</v>
      </c>
      <c r="M23" s="31">
        <v>79.334999999999994</v>
      </c>
      <c r="N23" s="11">
        <f t="shared" si="0"/>
        <v>10742.958999999999</v>
      </c>
    </row>
    <row r="24" spans="1:14" x14ac:dyDescent="0.25">
      <c r="A24" s="6" t="s">
        <v>49</v>
      </c>
      <c r="B24" s="1" t="s">
        <v>21</v>
      </c>
      <c r="C24" s="17">
        <v>219</v>
      </c>
      <c r="D24" s="35">
        <v>567</v>
      </c>
      <c r="E24" s="18">
        <v>337</v>
      </c>
      <c r="F24" s="18">
        <v>38.618000000000002</v>
      </c>
      <c r="G24" s="18">
        <v>1492.8</v>
      </c>
      <c r="H24" s="18">
        <v>1393.9520000000011</v>
      </c>
      <c r="I24" s="18">
        <v>1139.6289999999999</v>
      </c>
      <c r="J24" s="18">
        <v>471</v>
      </c>
      <c r="K24" s="17">
        <v>314</v>
      </c>
      <c r="L24" s="23">
        <v>541.28</v>
      </c>
      <c r="M24" s="31">
        <v>0</v>
      </c>
      <c r="N24" s="11">
        <f t="shared" si="0"/>
        <v>6514.2790000000005</v>
      </c>
    </row>
    <row r="25" spans="1:14" x14ac:dyDescent="0.25">
      <c r="A25" s="6" t="s">
        <v>50</v>
      </c>
      <c r="B25" s="1" t="s">
        <v>22</v>
      </c>
      <c r="C25" s="17">
        <v>0</v>
      </c>
      <c r="D25" s="35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7">
        <v>0</v>
      </c>
      <c r="L25" s="23">
        <v>0</v>
      </c>
      <c r="M25" s="18"/>
      <c r="N25" s="11">
        <f t="shared" si="0"/>
        <v>0</v>
      </c>
    </row>
    <row r="26" spans="1:14" ht="25.5" x14ac:dyDescent="0.25">
      <c r="A26" s="6" t="s">
        <v>51</v>
      </c>
      <c r="B26" s="1" t="s">
        <v>23</v>
      </c>
      <c r="C26" s="17">
        <v>634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1.5369999999999999</v>
      </c>
      <c r="J26" s="18">
        <v>0</v>
      </c>
      <c r="K26" s="17">
        <v>5</v>
      </c>
      <c r="L26" s="38"/>
      <c r="M26" s="18"/>
      <c r="N26" s="11">
        <f t="shared" si="0"/>
        <v>640.53700000000003</v>
      </c>
    </row>
    <row r="27" spans="1:14" ht="25.5" x14ac:dyDescent="0.25">
      <c r="A27" s="6" t="s">
        <v>52</v>
      </c>
      <c r="B27" s="1" t="s">
        <v>24</v>
      </c>
      <c r="C27" s="17">
        <v>0</v>
      </c>
      <c r="D27" s="18">
        <v>3</v>
      </c>
      <c r="E27" s="18">
        <v>15</v>
      </c>
      <c r="F27" s="18">
        <v>0</v>
      </c>
      <c r="G27" s="18">
        <v>11.77</v>
      </c>
      <c r="H27" s="18">
        <v>21.518000000000029</v>
      </c>
      <c r="I27" s="18">
        <v>0</v>
      </c>
      <c r="J27" s="18">
        <v>4</v>
      </c>
      <c r="K27" s="17">
        <v>1</v>
      </c>
      <c r="L27" s="23">
        <v>0</v>
      </c>
      <c r="M27" s="18"/>
      <c r="N27" s="11">
        <f t="shared" si="0"/>
        <v>56.288000000000025</v>
      </c>
    </row>
    <row r="28" spans="1:14" ht="25.5" x14ac:dyDescent="0.25">
      <c r="A28" s="6" t="s">
        <v>53</v>
      </c>
      <c r="B28" s="1" t="s">
        <v>25</v>
      </c>
      <c r="C28" s="17">
        <v>1243</v>
      </c>
      <c r="D28" s="18">
        <f>5549-567</f>
        <v>4982</v>
      </c>
      <c r="E28" s="18">
        <v>776</v>
      </c>
      <c r="F28" s="18">
        <v>40.963000000000001</v>
      </c>
      <c r="G28" s="18">
        <v>4912.8999999999996</v>
      </c>
      <c r="H28" s="18">
        <v>1284.0879400000022</v>
      </c>
      <c r="I28" s="18">
        <v>2024.7539999999999</v>
      </c>
      <c r="J28" s="18">
        <v>2143</v>
      </c>
      <c r="K28" s="17">
        <v>2165</v>
      </c>
      <c r="L28" s="23">
        <v>2902.8</v>
      </c>
      <c r="M28" s="18">
        <v>0</v>
      </c>
      <c r="N28" s="11">
        <f t="shared" si="0"/>
        <v>22474.504940000003</v>
      </c>
    </row>
    <row r="29" spans="1:14" x14ac:dyDescent="0.25">
      <c r="A29" s="6" t="s">
        <v>54</v>
      </c>
      <c r="B29" s="1" t="s">
        <v>26</v>
      </c>
      <c r="C29" s="17">
        <v>133</v>
      </c>
      <c r="D29" s="18"/>
      <c r="E29" s="18">
        <v>268</v>
      </c>
      <c r="F29" s="18">
        <v>0</v>
      </c>
      <c r="G29" s="18">
        <v>1063.6400000000001</v>
      </c>
      <c r="H29" s="18">
        <v>3206.882999999998</v>
      </c>
      <c r="I29" s="18">
        <v>4699.4719999999998</v>
      </c>
      <c r="J29" s="18">
        <v>0</v>
      </c>
      <c r="K29" s="17">
        <v>0</v>
      </c>
      <c r="L29" s="23">
        <v>9970.91</v>
      </c>
      <c r="M29" s="18"/>
      <c r="N29" s="11">
        <f t="shared" si="0"/>
        <v>19341.904999999999</v>
      </c>
    </row>
    <row r="30" spans="1:14" x14ac:dyDescent="0.25">
      <c r="A30" s="6" t="s">
        <v>55</v>
      </c>
      <c r="B30" s="1" t="s">
        <v>27</v>
      </c>
      <c r="C30" s="17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7">
        <v>0</v>
      </c>
      <c r="L30" s="23">
        <v>0</v>
      </c>
      <c r="M30" s="18"/>
      <c r="N30" s="11">
        <f t="shared" si="0"/>
        <v>0</v>
      </c>
    </row>
    <row r="31" spans="1:14" x14ac:dyDescent="0.25">
      <c r="A31" s="6" t="s">
        <v>56</v>
      </c>
      <c r="B31" s="1" t="s">
        <v>28</v>
      </c>
      <c r="C31" s="17">
        <v>7</v>
      </c>
      <c r="D31" s="18">
        <v>15</v>
      </c>
      <c r="E31" s="18">
        <v>68</v>
      </c>
      <c r="F31" s="18">
        <v>0</v>
      </c>
      <c r="G31" s="18">
        <v>1252.3399999999999</v>
      </c>
      <c r="H31" s="18">
        <v>1644.4039999999995</v>
      </c>
      <c r="I31" s="18">
        <v>413.29599999999999</v>
      </c>
      <c r="J31" s="18">
        <v>83</v>
      </c>
      <c r="K31" s="17">
        <v>0</v>
      </c>
      <c r="L31" s="23">
        <v>0</v>
      </c>
      <c r="M31" s="18"/>
      <c r="N31" s="11">
        <f t="shared" si="0"/>
        <v>3483.0399999999995</v>
      </c>
    </row>
    <row r="32" spans="1:14" x14ac:dyDescent="0.25">
      <c r="A32" s="6" t="s">
        <v>57</v>
      </c>
      <c r="B32" s="1" t="s">
        <v>29</v>
      </c>
      <c r="C32" s="17">
        <v>1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7">
        <v>0</v>
      </c>
      <c r="L32" s="23">
        <v>0</v>
      </c>
      <c r="M32" s="18"/>
      <c r="N32" s="11">
        <f t="shared" si="0"/>
        <v>1</v>
      </c>
    </row>
    <row r="33" spans="1:14" x14ac:dyDescent="0.25">
      <c r="A33" s="6" t="s">
        <v>58</v>
      </c>
      <c r="B33" s="1" t="s">
        <v>30</v>
      </c>
      <c r="C33" s="17">
        <v>1592</v>
      </c>
      <c r="D33" s="18">
        <v>4354</v>
      </c>
      <c r="E33" s="18">
        <v>801</v>
      </c>
      <c r="F33" s="18">
        <v>282.96437000001407</v>
      </c>
      <c r="G33" s="18">
        <v>1716.33</v>
      </c>
      <c r="H33" s="18">
        <v>3764.0700000000006</v>
      </c>
      <c r="I33" s="18">
        <v>4669.2079999999996</v>
      </c>
      <c r="J33" s="18">
        <v>1688</v>
      </c>
      <c r="K33" s="17">
        <v>1681</v>
      </c>
      <c r="L33" s="23">
        <v>1779.75</v>
      </c>
      <c r="M33" s="18">
        <v>6.242</v>
      </c>
      <c r="N33" s="11">
        <f t="shared" si="0"/>
        <v>22334.564370000011</v>
      </c>
    </row>
    <row r="34" spans="1:14" x14ac:dyDescent="0.25">
      <c r="A34" s="7" t="s">
        <v>59</v>
      </c>
      <c r="B34" s="8" t="s">
        <v>31</v>
      </c>
      <c r="C34" s="17">
        <v>106647</v>
      </c>
      <c r="D34" s="19">
        <f>D3+D4+D5+D6+D7+D8+D9+D16+D19+D26+D27+D28+D29+D30+D31+D32+D33</f>
        <v>93019</v>
      </c>
      <c r="E34" s="18">
        <v>53438</v>
      </c>
      <c r="F34" s="20">
        <v>62017.413559999186</v>
      </c>
      <c r="G34" s="18">
        <v>170296.06</v>
      </c>
      <c r="H34" s="18">
        <v>111902.54399999994</v>
      </c>
      <c r="I34" s="18">
        <f>I3+I5+I4+I6+I7+I8+I9+I16+I19+I26+I27+I28+I29+I30+I32+I31+I33</f>
        <v>110808.379</v>
      </c>
      <c r="J34" s="21">
        <f>SUM(J3:J10,J13,J19,J26:J33)</f>
        <v>90171</v>
      </c>
      <c r="K34" s="17">
        <v>83953.232000000004</v>
      </c>
      <c r="L34" s="24">
        <f>SUM(L3:L9)+L16+L19+SUM(L26:L33)</f>
        <v>88676.459999999992</v>
      </c>
      <c r="M34" s="18">
        <f>M3+M5+M16+M20+M28+M33</f>
        <v>3541.0170000000003</v>
      </c>
      <c r="N34" s="9">
        <f t="shared" si="0"/>
        <v>974470.10555999901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13" customFormat="1" ht="30" x14ac:dyDescent="0.25">
      <c r="A2" s="4"/>
      <c r="B2" s="5"/>
      <c r="C2" s="52" t="s">
        <v>61</v>
      </c>
      <c r="D2" s="52" t="s">
        <v>62</v>
      </c>
      <c r="E2" s="52" t="s">
        <v>63</v>
      </c>
      <c r="F2" s="52" t="s">
        <v>64</v>
      </c>
      <c r="G2" s="52" t="s">
        <v>73</v>
      </c>
      <c r="H2" s="52" t="s">
        <v>66</v>
      </c>
      <c r="I2" s="52" t="s">
        <v>67</v>
      </c>
      <c r="J2" s="52" t="s">
        <v>68</v>
      </c>
      <c r="K2" s="52" t="s">
        <v>74</v>
      </c>
      <c r="L2" s="52" t="s">
        <v>69</v>
      </c>
      <c r="M2" s="52" t="s">
        <v>70</v>
      </c>
      <c r="N2" s="54" t="s">
        <v>71</v>
      </c>
      <c r="O2" s="53" t="s">
        <v>72</v>
      </c>
    </row>
    <row r="3" spans="1:15" x14ac:dyDescent="0.25">
      <c r="A3" s="6" t="s">
        <v>32</v>
      </c>
      <c r="B3" s="1" t="s">
        <v>0</v>
      </c>
      <c r="C3" s="17">
        <v>15062</v>
      </c>
      <c r="D3" s="18">
        <v>14303</v>
      </c>
      <c r="E3" s="18">
        <v>5679</v>
      </c>
      <c r="F3" s="18">
        <v>3267</v>
      </c>
      <c r="G3" s="27">
        <v>8771.49</v>
      </c>
      <c r="H3" s="18">
        <v>6438.0249999999942</v>
      </c>
      <c r="I3" s="18">
        <v>11239</v>
      </c>
      <c r="J3" s="18">
        <v>4305</v>
      </c>
      <c r="K3" s="18">
        <v>2698</v>
      </c>
      <c r="L3" s="17">
        <v>5130</v>
      </c>
      <c r="M3" s="23">
        <v>3909.91</v>
      </c>
      <c r="N3" s="14"/>
      <c r="O3" s="11">
        <f>SUM(C3:N3)</f>
        <v>80802.424999999988</v>
      </c>
    </row>
    <row r="4" spans="1:15" x14ac:dyDescent="0.25">
      <c r="A4" s="6" t="s">
        <v>33</v>
      </c>
      <c r="B4" s="1" t="s">
        <v>1</v>
      </c>
      <c r="C4" s="17">
        <v>1857</v>
      </c>
      <c r="D4" s="18">
        <v>14041</v>
      </c>
      <c r="E4" s="18">
        <v>289</v>
      </c>
      <c r="F4" s="18">
        <v>0</v>
      </c>
      <c r="G4" s="27">
        <v>4515.5600000000004</v>
      </c>
      <c r="H4" s="18">
        <v>4477.1724499999837</v>
      </c>
      <c r="I4" s="18">
        <v>12237</v>
      </c>
      <c r="J4" s="18">
        <v>3558</v>
      </c>
      <c r="K4" s="18">
        <v>1814</v>
      </c>
      <c r="L4" s="17">
        <v>0</v>
      </c>
      <c r="M4" s="23">
        <v>685.35</v>
      </c>
      <c r="N4" s="14"/>
      <c r="O4" s="11">
        <f t="shared" ref="O4:O34" si="0">SUM(C4:N4)</f>
        <v>43474.08244999998</v>
      </c>
    </row>
    <row r="5" spans="1:15" ht="25.5" x14ac:dyDescent="0.25">
      <c r="A5" s="6" t="s">
        <v>34</v>
      </c>
      <c r="B5" s="1" t="s">
        <v>2</v>
      </c>
      <c r="C5" s="17">
        <v>10611</v>
      </c>
      <c r="D5" s="18">
        <v>7792</v>
      </c>
      <c r="E5" s="18">
        <v>4522</v>
      </c>
      <c r="F5" s="18">
        <v>1832</v>
      </c>
      <c r="G5" s="27">
        <v>4673.1499999999996</v>
      </c>
      <c r="H5" s="18">
        <v>17846.406000000017</v>
      </c>
      <c r="I5" s="18">
        <v>17417</v>
      </c>
      <c r="J5" s="18">
        <v>5778</v>
      </c>
      <c r="K5" s="18">
        <v>7405</v>
      </c>
      <c r="L5" s="17">
        <v>9543</v>
      </c>
      <c r="M5" s="23">
        <v>11552.090000000011</v>
      </c>
      <c r="N5" s="14"/>
      <c r="O5" s="11">
        <f t="shared" si="0"/>
        <v>98971.646000000022</v>
      </c>
    </row>
    <row r="6" spans="1:15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27">
        <v>0</v>
      </c>
      <c r="H6" s="18">
        <v>0</v>
      </c>
      <c r="I6" s="18">
        <v>0</v>
      </c>
      <c r="J6" s="18"/>
      <c r="K6" s="18">
        <v>0</v>
      </c>
      <c r="L6" s="17">
        <v>0</v>
      </c>
      <c r="M6" s="23">
        <v>0</v>
      </c>
      <c r="N6" s="14"/>
      <c r="O6" s="11">
        <f t="shared" si="0"/>
        <v>0</v>
      </c>
    </row>
    <row r="7" spans="1:15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27">
        <v>0</v>
      </c>
      <c r="H7" s="18">
        <v>0</v>
      </c>
      <c r="I7" s="18">
        <v>0</v>
      </c>
      <c r="J7" s="18"/>
      <c r="K7" s="18">
        <v>0</v>
      </c>
      <c r="L7" s="17">
        <v>0</v>
      </c>
      <c r="M7" s="23">
        <v>0</v>
      </c>
      <c r="N7" s="14"/>
      <c r="O7" s="11">
        <f t="shared" si="0"/>
        <v>0</v>
      </c>
    </row>
    <row r="8" spans="1:15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27">
        <v>0</v>
      </c>
      <c r="H8" s="18">
        <v>44.707999999999856</v>
      </c>
      <c r="I8" s="18">
        <v>0</v>
      </c>
      <c r="J8" s="18"/>
      <c r="K8" s="18">
        <v>0</v>
      </c>
      <c r="L8" s="17">
        <v>0</v>
      </c>
      <c r="M8" s="23">
        <v>0</v>
      </c>
      <c r="N8" s="14"/>
      <c r="O8" s="11">
        <f t="shared" si="0"/>
        <v>44.707999999999856</v>
      </c>
    </row>
    <row r="9" spans="1:15" ht="25.5" x14ac:dyDescent="0.25">
      <c r="A9" s="6" t="s">
        <v>38</v>
      </c>
      <c r="B9" s="1" t="s">
        <v>6</v>
      </c>
      <c r="C9" s="17">
        <v>1674</v>
      </c>
      <c r="D9" s="18">
        <v>167</v>
      </c>
      <c r="E9" s="18">
        <v>2013</v>
      </c>
      <c r="F9" s="18">
        <v>0</v>
      </c>
      <c r="G9" s="27">
        <v>1690.32</v>
      </c>
      <c r="H9" s="18">
        <v>200.6579999999999</v>
      </c>
      <c r="I9" s="18">
        <v>700</v>
      </c>
      <c r="J9" s="18">
        <v>785</v>
      </c>
      <c r="K9" s="18">
        <v>156</v>
      </c>
      <c r="L9" s="17">
        <v>730</v>
      </c>
      <c r="M9" s="23">
        <v>23.15</v>
      </c>
      <c r="N9" s="14"/>
      <c r="O9" s="11">
        <f t="shared" si="0"/>
        <v>8139.1279999999988</v>
      </c>
    </row>
    <row r="10" spans="1:15" ht="25.5" x14ac:dyDescent="0.25">
      <c r="A10" s="6" t="s">
        <v>39</v>
      </c>
      <c r="B10" s="1" t="s">
        <v>7</v>
      </c>
      <c r="C10" s="17">
        <v>5611</v>
      </c>
      <c r="D10" s="18">
        <f>D11+D12</f>
        <v>3729</v>
      </c>
      <c r="E10" s="18">
        <v>7526</v>
      </c>
      <c r="F10" s="18">
        <v>563</v>
      </c>
      <c r="G10" s="27">
        <v>13610.64</v>
      </c>
      <c r="H10" s="18">
        <v>8237.8653599999943</v>
      </c>
      <c r="I10" s="18">
        <v>4410</v>
      </c>
      <c r="J10" s="18">
        <f t="shared" ref="J10" si="1">SUM(J11:J12)</f>
        <v>1713</v>
      </c>
      <c r="K10" s="18">
        <f>K11+K12</f>
        <v>1178</v>
      </c>
      <c r="L10" s="17">
        <v>8332</v>
      </c>
      <c r="M10" s="23">
        <f>SUM(M11:M12)</f>
        <v>7195.9600000000009</v>
      </c>
      <c r="N10" s="14"/>
      <c r="O10" s="11">
        <f t="shared" si="0"/>
        <v>62106.465359999995</v>
      </c>
    </row>
    <row r="11" spans="1:15" x14ac:dyDescent="0.25">
      <c r="A11" s="6" t="s">
        <v>40</v>
      </c>
      <c r="B11" s="1" t="s">
        <v>8</v>
      </c>
      <c r="C11" s="17">
        <v>3535</v>
      </c>
      <c r="D11" s="18">
        <v>1399</v>
      </c>
      <c r="E11" s="18">
        <v>4202</v>
      </c>
      <c r="F11" s="18">
        <v>179</v>
      </c>
      <c r="G11" s="27">
        <v>1153.83</v>
      </c>
      <c r="H11" s="18">
        <v>2439.0781900000029</v>
      </c>
      <c r="I11" s="18">
        <v>881</v>
      </c>
      <c r="J11" s="18">
        <v>669</v>
      </c>
      <c r="K11" s="28">
        <v>340</v>
      </c>
      <c r="L11" s="17">
        <v>1359</v>
      </c>
      <c r="M11" s="23">
        <v>200.5300000000002</v>
      </c>
      <c r="N11" s="14"/>
      <c r="O11" s="11">
        <f t="shared" si="0"/>
        <v>16357.438190000003</v>
      </c>
    </row>
    <row r="12" spans="1:15" x14ac:dyDescent="0.25">
      <c r="A12" s="6" t="s">
        <v>41</v>
      </c>
      <c r="B12" s="1" t="s">
        <v>9</v>
      </c>
      <c r="C12" s="17">
        <v>2076</v>
      </c>
      <c r="D12" s="18">
        <v>2330</v>
      </c>
      <c r="E12" s="18">
        <v>3324</v>
      </c>
      <c r="F12" s="18">
        <v>384</v>
      </c>
      <c r="G12" s="27">
        <v>12456.82</v>
      </c>
      <c r="H12" s="18">
        <v>5798.7871700000051</v>
      </c>
      <c r="I12" s="18">
        <v>3530</v>
      </c>
      <c r="J12" s="18">
        <v>1044</v>
      </c>
      <c r="K12" s="28">
        <v>838</v>
      </c>
      <c r="L12" s="17">
        <v>6973</v>
      </c>
      <c r="M12" s="23">
        <v>6995.43</v>
      </c>
      <c r="N12" s="14"/>
      <c r="O12" s="11">
        <f t="shared" si="0"/>
        <v>45750.037170000003</v>
      </c>
    </row>
    <row r="13" spans="1:15" x14ac:dyDescent="0.25">
      <c r="A13" s="6" t="s">
        <v>42</v>
      </c>
      <c r="B13" s="1" t="s">
        <v>10</v>
      </c>
      <c r="C13" s="17">
        <v>2005</v>
      </c>
      <c r="D13" s="18">
        <f>D14+D15</f>
        <v>3541</v>
      </c>
      <c r="E13" s="18">
        <v>13319</v>
      </c>
      <c r="F13" s="18">
        <v>164</v>
      </c>
      <c r="G13" s="27">
        <v>18616.810000000001</v>
      </c>
      <c r="H13" s="18">
        <v>14386.422020000027</v>
      </c>
      <c r="I13" s="18">
        <v>8925</v>
      </c>
      <c r="J13" s="18">
        <f t="shared" ref="J13" si="2">SUM(J14:J15)</f>
        <v>1031</v>
      </c>
      <c r="K13" s="18">
        <f>K14+K15</f>
        <v>4177</v>
      </c>
      <c r="L13" s="17">
        <v>3301.3580000000002</v>
      </c>
      <c r="M13" s="23">
        <f>SUM(M14:M15)</f>
        <v>1685.3400000000004</v>
      </c>
      <c r="N13" s="14"/>
      <c r="O13" s="11">
        <f t="shared" si="0"/>
        <v>71151.930020000029</v>
      </c>
    </row>
    <row r="14" spans="1:15" x14ac:dyDescent="0.25">
      <c r="A14" s="6" t="s">
        <v>40</v>
      </c>
      <c r="B14" s="1" t="s">
        <v>11</v>
      </c>
      <c r="C14" s="17">
        <v>1213</v>
      </c>
      <c r="D14" s="18">
        <v>1560</v>
      </c>
      <c r="E14" s="18">
        <v>7538</v>
      </c>
      <c r="F14" s="18">
        <v>42</v>
      </c>
      <c r="G14" s="27">
        <v>1983.84</v>
      </c>
      <c r="H14" s="18">
        <v>5457.8960800000059</v>
      </c>
      <c r="I14" s="18">
        <v>3182</v>
      </c>
      <c r="J14" s="18">
        <v>244</v>
      </c>
      <c r="K14" s="28">
        <v>694</v>
      </c>
      <c r="L14" s="17">
        <v>250</v>
      </c>
      <c r="M14" s="23">
        <v>817.3100000000004</v>
      </c>
      <c r="N14" s="14"/>
      <c r="O14" s="11">
        <f t="shared" si="0"/>
        <v>22982.046080000007</v>
      </c>
    </row>
    <row r="15" spans="1:15" x14ac:dyDescent="0.25">
      <c r="A15" s="6" t="s">
        <v>41</v>
      </c>
      <c r="B15" s="1" t="s">
        <v>12</v>
      </c>
      <c r="C15" s="17">
        <v>792</v>
      </c>
      <c r="D15" s="18">
        <v>1981</v>
      </c>
      <c r="E15" s="18">
        <v>5781</v>
      </c>
      <c r="F15" s="18">
        <v>122</v>
      </c>
      <c r="G15" s="27">
        <v>16632.98</v>
      </c>
      <c r="H15" s="18">
        <v>8928.5259399999923</v>
      </c>
      <c r="I15" s="18">
        <v>5744</v>
      </c>
      <c r="J15" s="18">
        <v>787</v>
      </c>
      <c r="K15" s="28">
        <v>3483</v>
      </c>
      <c r="L15" s="17">
        <v>3051.3580000000002</v>
      </c>
      <c r="M15" s="23">
        <v>868.03</v>
      </c>
      <c r="N15" s="14"/>
      <c r="O15" s="11">
        <f t="shared" si="0"/>
        <v>48170.893939999987</v>
      </c>
    </row>
    <row r="16" spans="1:15" x14ac:dyDescent="0.25">
      <c r="A16" s="6" t="s">
        <v>43</v>
      </c>
      <c r="B16" s="1" t="s">
        <v>13</v>
      </c>
      <c r="C16" s="17">
        <v>7616</v>
      </c>
      <c r="D16" s="18">
        <f>D17+D18</f>
        <v>7270</v>
      </c>
      <c r="E16" s="18">
        <v>20845</v>
      </c>
      <c r="F16" s="18">
        <v>727</v>
      </c>
      <c r="G16" s="27">
        <v>32227.45</v>
      </c>
      <c r="H16" s="18">
        <v>22624.287380000009</v>
      </c>
      <c r="I16" s="18">
        <v>13336</v>
      </c>
      <c r="J16" s="18">
        <f t="shared" ref="J16" si="3">SUM(J17:J18)</f>
        <v>2744</v>
      </c>
      <c r="K16" s="18">
        <f>K17+K18</f>
        <v>5355</v>
      </c>
      <c r="L16" s="17">
        <v>11633.358</v>
      </c>
      <c r="M16" s="23">
        <f>SUM(M17:M18)</f>
        <v>8881.3000000000011</v>
      </c>
      <c r="N16" s="14"/>
      <c r="O16" s="11">
        <f t="shared" si="0"/>
        <v>133259.39538</v>
      </c>
    </row>
    <row r="17" spans="1:15" x14ac:dyDescent="0.25">
      <c r="A17" s="6" t="s">
        <v>40</v>
      </c>
      <c r="B17" s="1" t="s">
        <v>14</v>
      </c>
      <c r="C17" s="17">
        <v>4748</v>
      </c>
      <c r="D17" s="18">
        <f t="shared" ref="D17:D18" si="4">D11+D14</f>
        <v>2959</v>
      </c>
      <c r="E17" s="18">
        <v>11740</v>
      </c>
      <c r="F17" s="18">
        <v>221</v>
      </c>
      <c r="G17" s="27">
        <v>3137.66</v>
      </c>
      <c r="H17" s="18">
        <v>7896.974269999977</v>
      </c>
      <c r="I17" s="18">
        <v>4062</v>
      </c>
      <c r="J17" s="18">
        <f t="shared" ref="J17:J18" si="5">J11+J14</f>
        <v>913</v>
      </c>
      <c r="K17" s="29">
        <f>K11+K14</f>
        <v>1034</v>
      </c>
      <c r="L17" s="17">
        <v>1609</v>
      </c>
      <c r="M17" s="23">
        <f t="shared" ref="M17:M18" si="6">M11+M14</f>
        <v>1017.8400000000006</v>
      </c>
      <c r="N17" s="14"/>
      <c r="O17" s="11">
        <f t="shared" si="0"/>
        <v>39338.474269999984</v>
      </c>
    </row>
    <row r="18" spans="1:15" x14ac:dyDescent="0.25">
      <c r="A18" s="6" t="s">
        <v>41</v>
      </c>
      <c r="B18" s="1" t="s">
        <v>15</v>
      </c>
      <c r="C18" s="17">
        <v>2868</v>
      </c>
      <c r="D18" s="18">
        <f t="shared" si="4"/>
        <v>4311</v>
      </c>
      <c r="E18" s="18">
        <v>9105</v>
      </c>
      <c r="F18" s="18">
        <v>506</v>
      </c>
      <c r="G18" s="27">
        <v>29089.79</v>
      </c>
      <c r="H18" s="18">
        <v>14727.313109999996</v>
      </c>
      <c r="I18" s="18">
        <v>9274</v>
      </c>
      <c r="J18" s="18">
        <f t="shared" si="5"/>
        <v>1831</v>
      </c>
      <c r="K18" s="29">
        <f>K12+K15</f>
        <v>4321</v>
      </c>
      <c r="L18" s="17">
        <v>10024.358</v>
      </c>
      <c r="M18" s="23">
        <f t="shared" si="6"/>
        <v>7863.46</v>
      </c>
      <c r="N18" s="14"/>
      <c r="O18" s="11">
        <f t="shared" si="0"/>
        <v>93920.92111000001</v>
      </c>
    </row>
    <row r="19" spans="1:15" x14ac:dyDescent="0.25">
      <c r="A19" s="6" t="s">
        <v>44</v>
      </c>
      <c r="B19" s="1" t="s">
        <v>16</v>
      </c>
      <c r="C19" s="17">
        <v>50412</v>
      </c>
      <c r="D19" s="18">
        <f>D20+D24+D25</f>
        <v>37439</v>
      </c>
      <c r="E19" s="18">
        <v>43183</v>
      </c>
      <c r="F19" s="18">
        <v>40485</v>
      </c>
      <c r="G19" s="27">
        <v>21633.13</v>
      </c>
      <c r="H19" s="22">
        <f>H20+H24+H25</f>
        <v>39674.643000000011</v>
      </c>
      <c r="I19" s="18">
        <v>38434</v>
      </c>
      <c r="J19" s="18">
        <f t="shared" ref="J19" si="7">SUM(J20,J24:J25)</f>
        <v>59393</v>
      </c>
      <c r="K19" s="18">
        <f>SUM(K21:K25)</f>
        <v>48798</v>
      </c>
      <c r="L19" s="17">
        <v>52518.309000000001</v>
      </c>
      <c r="M19" s="23">
        <f>M20+M24+M25</f>
        <v>30768.770000000004</v>
      </c>
      <c r="N19" s="14"/>
      <c r="O19" s="11">
        <f t="shared" si="0"/>
        <v>462738.85200000007</v>
      </c>
    </row>
    <row r="20" spans="1:15" x14ac:dyDescent="0.25">
      <c r="A20" s="6" t="s">
        <v>45</v>
      </c>
      <c r="B20" s="1" t="s">
        <v>17</v>
      </c>
      <c r="C20" s="17">
        <v>50097</v>
      </c>
      <c r="D20" s="18">
        <f>SUM(D21:D23)</f>
        <v>37060</v>
      </c>
      <c r="E20" s="18">
        <v>42841</v>
      </c>
      <c r="F20" s="18">
        <v>40485</v>
      </c>
      <c r="G20" s="27">
        <v>20734.47</v>
      </c>
      <c r="H20" s="22">
        <f t="shared" ref="H20" si="8">H21+H22+H23</f>
        <v>38645.767000000007</v>
      </c>
      <c r="I20" s="18">
        <v>37331</v>
      </c>
      <c r="J20" s="18">
        <f t="shared" ref="J20" si="9">SUM(J21:J23)</f>
        <v>59033</v>
      </c>
      <c r="K20" s="18">
        <f>K21+K22+K23</f>
        <v>48513</v>
      </c>
      <c r="L20" s="17">
        <v>52300.309000000001</v>
      </c>
      <c r="M20" s="23">
        <f>SUM(M21:M23)</f>
        <v>30226.440000000006</v>
      </c>
      <c r="N20" s="14"/>
      <c r="O20" s="11">
        <f t="shared" si="0"/>
        <v>457266.98600000003</v>
      </c>
    </row>
    <row r="21" spans="1:15" x14ac:dyDescent="0.25">
      <c r="A21" s="6" t="s">
        <v>46</v>
      </c>
      <c r="B21" s="1" t="s">
        <v>18</v>
      </c>
      <c r="C21" s="17">
        <v>39842</v>
      </c>
      <c r="D21" s="18">
        <v>27956</v>
      </c>
      <c r="E21" s="18">
        <v>29210</v>
      </c>
      <c r="F21" s="18">
        <v>32290</v>
      </c>
      <c r="G21" s="27">
        <v>15545.7</v>
      </c>
      <c r="H21" s="18">
        <v>29153.141000000003</v>
      </c>
      <c r="I21" s="18">
        <v>28241</v>
      </c>
      <c r="J21" s="18">
        <v>46497</v>
      </c>
      <c r="K21" s="28">
        <v>37531</v>
      </c>
      <c r="L21" s="17">
        <v>42271.309000000001</v>
      </c>
      <c r="M21" s="23">
        <v>22265.350000000006</v>
      </c>
      <c r="N21" s="14"/>
      <c r="O21" s="11">
        <f t="shared" si="0"/>
        <v>350802.5</v>
      </c>
    </row>
    <row r="22" spans="1:15" x14ac:dyDescent="0.25">
      <c r="A22" s="6" t="s">
        <v>47</v>
      </c>
      <c r="B22" s="1" t="s">
        <v>19</v>
      </c>
      <c r="C22" s="17">
        <v>10193</v>
      </c>
      <c r="D22" s="18">
        <v>8971</v>
      </c>
      <c r="E22" s="18">
        <v>7540</v>
      </c>
      <c r="F22" s="18">
        <v>7980</v>
      </c>
      <c r="G22" s="27">
        <v>4622.07</v>
      </c>
      <c r="H22" s="18">
        <v>9364.7130000000034</v>
      </c>
      <c r="I22" s="18">
        <v>8990</v>
      </c>
      <c r="J22" s="18">
        <v>12335</v>
      </c>
      <c r="K22" s="28">
        <v>10788</v>
      </c>
      <c r="L22" s="17">
        <v>9988</v>
      </c>
      <c r="M22" s="23">
        <v>6974.63</v>
      </c>
      <c r="N22" s="14"/>
      <c r="O22" s="11">
        <f t="shared" si="0"/>
        <v>97746.413</v>
      </c>
    </row>
    <row r="23" spans="1:15" x14ac:dyDescent="0.25">
      <c r="A23" s="39" t="s">
        <v>48</v>
      </c>
      <c r="B23" s="1" t="s">
        <v>20</v>
      </c>
      <c r="C23" s="17">
        <v>62</v>
      </c>
      <c r="D23" s="18">
        <v>133</v>
      </c>
      <c r="E23" s="18">
        <v>6091</v>
      </c>
      <c r="F23" s="18">
        <v>215</v>
      </c>
      <c r="G23" s="27">
        <v>566.70000000000005</v>
      </c>
      <c r="H23" s="18">
        <v>127.91299999999865</v>
      </c>
      <c r="I23" s="18">
        <v>99</v>
      </c>
      <c r="J23" s="18">
        <v>201</v>
      </c>
      <c r="K23" s="28">
        <v>194</v>
      </c>
      <c r="L23" s="17">
        <v>41</v>
      </c>
      <c r="M23" s="23">
        <v>986.46</v>
      </c>
      <c r="N23" s="14"/>
      <c r="O23" s="11">
        <f t="shared" si="0"/>
        <v>8717.0729999999985</v>
      </c>
    </row>
    <row r="24" spans="1:15" x14ac:dyDescent="0.25">
      <c r="A24" s="6" t="s">
        <v>49</v>
      </c>
      <c r="B24" s="1" t="s">
        <v>21</v>
      </c>
      <c r="C24" s="17">
        <v>315</v>
      </c>
      <c r="D24" s="18">
        <v>379</v>
      </c>
      <c r="E24" s="18">
        <v>342</v>
      </c>
      <c r="F24" s="18">
        <v>0</v>
      </c>
      <c r="G24" s="27">
        <v>898.65</v>
      </c>
      <c r="H24" s="18">
        <v>1028.8760000000002</v>
      </c>
      <c r="I24" s="18">
        <v>1103</v>
      </c>
      <c r="J24" s="18">
        <v>360</v>
      </c>
      <c r="K24" s="28">
        <v>285</v>
      </c>
      <c r="L24" s="17">
        <v>218</v>
      </c>
      <c r="M24" s="23">
        <v>542.32999999999993</v>
      </c>
      <c r="N24" s="14"/>
      <c r="O24" s="11">
        <f t="shared" si="0"/>
        <v>5471.8559999999998</v>
      </c>
    </row>
    <row r="25" spans="1:15" x14ac:dyDescent="0.25">
      <c r="A25" s="6" t="s">
        <v>50</v>
      </c>
      <c r="B25" s="1" t="s">
        <v>22</v>
      </c>
      <c r="C25" s="17">
        <v>0</v>
      </c>
      <c r="D25" s="18">
        <v>0</v>
      </c>
      <c r="E25" s="18">
        <v>0</v>
      </c>
      <c r="F25" s="18">
        <v>0</v>
      </c>
      <c r="G25" s="27">
        <v>0</v>
      </c>
      <c r="H25" s="18">
        <v>0</v>
      </c>
      <c r="I25" s="18">
        <v>0</v>
      </c>
      <c r="J25" s="18"/>
      <c r="K25" s="28">
        <v>0</v>
      </c>
      <c r="L25" s="17">
        <v>0</v>
      </c>
      <c r="M25" s="23">
        <v>0</v>
      </c>
      <c r="N25" s="14"/>
      <c r="O25" s="11">
        <f t="shared" si="0"/>
        <v>0</v>
      </c>
    </row>
    <row r="26" spans="1:15" ht="25.5" x14ac:dyDescent="0.25">
      <c r="A26" s="6" t="s">
        <v>51</v>
      </c>
      <c r="B26" s="1" t="s">
        <v>23</v>
      </c>
      <c r="C26" s="17">
        <v>149</v>
      </c>
      <c r="D26" s="18">
        <v>0</v>
      </c>
      <c r="E26" s="18">
        <v>0</v>
      </c>
      <c r="F26" s="18">
        <v>0</v>
      </c>
      <c r="G26" s="27">
        <v>0</v>
      </c>
      <c r="H26" s="18">
        <v>0</v>
      </c>
      <c r="I26" s="18">
        <v>0</v>
      </c>
      <c r="J26" s="18"/>
      <c r="K26" s="18">
        <v>0</v>
      </c>
      <c r="L26" s="17">
        <v>0</v>
      </c>
      <c r="M26" s="23">
        <v>0</v>
      </c>
      <c r="N26" s="14"/>
      <c r="O26" s="11">
        <f t="shared" si="0"/>
        <v>149</v>
      </c>
    </row>
    <row r="27" spans="1:15" ht="25.5" x14ac:dyDescent="0.25">
      <c r="A27" s="6" t="s">
        <v>52</v>
      </c>
      <c r="B27" s="1" t="s">
        <v>24</v>
      </c>
      <c r="C27" s="17">
        <v>0</v>
      </c>
      <c r="D27" s="18">
        <v>4</v>
      </c>
      <c r="E27" s="18">
        <v>0</v>
      </c>
      <c r="F27" s="18">
        <v>0</v>
      </c>
      <c r="G27" s="27">
        <v>0</v>
      </c>
      <c r="H27" s="18">
        <v>11.055000000000064</v>
      </c>
      <c r="I27" s="18">
        <v>0</v>
      </c>
      <c r="J27" s="18">
        <v>7</v>
      </c>
      <c r="K27" s="18">
        <v>10</v>
      </c>
      <c r="L27" s="17">
        <v>0</v>
      </c>
      <c r="M27" s="23">
        <v>6.75</v>
      </c>
      <c r="N27" s="14"/>
      <c r="O27" s="11">
        <f t="shared" si="0"/>
        <v>38.805000000000064</v>
      </c>
    </row>
    <row r="28" spans="1:15" ht="25.5" x14ac:dyDescent="0.25">
      <c r="A28" s="6" t="s">
        <v>53</v>
      </c>
      <c r="B28" s="1" t="s">
        <v>25</v>
      </c>
      <c r="C28" s="17">
        <v>803</v>
      </c>
      <c r="D28" s="18">
        <v>1814</v>
      </c>
      <c r="E28" s="18">
        <v>733</v>
      </c>
      <c r="F28" s="18">
        <v>42</v>
      </c>
      <c r="G28" s="27">
        <v>752.76</v>
      </c>
      <c r="H28" s="18">
        <v>1223.0946200000035</v>
      </c>
      <c r="I28" s="18">
        <v>1811</v>
      </c>
      <c r="J28" s="18">
        <v>570</v>
      </c>
      <c r="K28" s="18">
        <v>1124</v>
      </c>
      <c r="L28" s="17">
        <v>1280</v>
      </c>
      <c r="M28" s="23">
        <v>2541.2200000000012</v>
      </c>
      <c r="N28" s="14"/>
      <c r="O28" s="11">
        <f t="shared" si="0"/>
        <v>12694.074620000005</v>
      </c>
    </row>
    <row r="29" spans="1:15" x14ac:dyDescent="0.25">
      <c r="A29" s="6" t="s">
        <v>54</v>
      </c>
      <c r="B29" s="1" t="s">
        <v>26</v>
      </c>
      <c r="C29" s="17">
        <v>110</v>
      </c>
      <c r="D29" s="18">
        <v>0</v>
      </c>
      <c r="E29" s="18">
        <v>318</v>
      </c>
      <c r="F29" s="18">
        <v>0</v>
      </c>
      <c r="G29" s="27">
        <v>239.8</v>
      </c>
      <c r="H29" s="18">
        <v>3290.1380000000008</v>
      </c>
      <c r="I29" s="18">
        <v>1782</v>
      </c>
      <c r="J29" s="18"/>
      <c r="K29" s="18">
        <v>918</v>
      </c>
      <c r="L29" s="17">
        <v>0</v>
      </c>
      <c r="M29" s="23">
        <v>5.8</v>
      </c>
      <c r="N29" s="14"/>
      <c r="O29" s="11">
        <f t="shared" si="0"/>
        <v>6663.7380000000012</v>
      </c>
    </row>
    <row r="30" spans="1:15" x14ac:dyDescent="0.25">
      <c r="A30" s="6" t="s">
        <v>55</v>
      </c>
      <c r="B30" s="1" t="s">
        <v>27</v>
      </c>
      <c r="C30" s="17">
        <v>0</v>
      </c>
      <c r="D30" s="18">
        <v>0</v>
      </c>
      <c r="E30" s="18">
        <v>0</v>
      </c>
      <c r="F30" s="18">
        <v>0</v>
      </c>
      <c r="G30" s="27">
        <v>0</v>
      </c>
      <c r="H30" s="18">
        <v>0</v>
      </c>
      <c r="I30" s="18">
        <v>0</v>
      </c>
      <c r="J30" s="18"/>
      <c r="K30" s="18">
        <v>0</v>
      </c>
      <c r="L30" s="17">
        <v>0</v>
      </c>
      <c r="M30" s="23">
        <v>0</v>
      </c>
      <c r="N30" s="14"/>
      <c r="O30" s="11">
        <f t="shared" si="0"/>
        <v>0</v>
      </c>
    </row>
    <row r="31" spans="1:15" x14ac:dyDescent="0.25">
      <c r="A31" s="6" t="s">
        <v>56</v>
      </c>
      <c r="B31" s="1" t="s">
        <v>28</v>
      </c>
      <c r="C31" s="17">
        <v>0</v>
      </c>
      <c r="D31" s="18">
        <v>14</v>
      </c>
      <c r="E31" s="18">
        <v>68</v>
      </c>
      <c r="F31" s="18">
        <v>0</v>
      </c>
      <c r="G31" s="27">
        <v>33.28</v>
      </c>
      <c r="H31" s="18">
        <v>2673.9179999999992</v>
      </c>
      <c r="I31" s="18">
        <v>38</v>
      </c>
      <c r="J31" s="18">
        <v>0</v>
      </c>
      <c r="K31" s="18">
        <v>0</v>
      </c>
      <c r="L31" s="17">
        <v>0</v>
      </c>
      <c r="M31" s="23">
        <v>0</v>
      </c>
      <c r="N31" s="14"/>
      <c r="O31" s="11">
        <f t="shared" si="0"/>
        <v>2827.1979999999994</v>
      </c>
    </row>
    <row r="32" spans="1:15" x14ac:dyDescent="0.25">
      <c r="A32" s="6" t="s">
        <v>57</v>
      </c>
      <c r="B32" s="1" t="s">
        <v>29</v>
      </c>
      <c r="C32" s="17">
        <v>0</v>
      </c>
      <c r="D32" s="18">
        <v>0</v>
      </c>
      <c r="E32" s="18">
        <v>0</v>
      </c>
      <c r="F32" s="18">
        <v>0</v>
      </c>
      <c r="G32" s="27">
        <v>0</v>
      </c>
      <c r="H32" s="18">
        <v>0</v>
      </c>
      <c r="I32" s="18">
        <v>0</v>
      </c>
      <c r="J32" s="18"/>
      <c r="K32" s="18">
        <v>0</v>
      </c>
      <c r="L32" s="17">
        <v>0</v>
      </c>
      <c r="M32" s="23">
        <v>0</v>
      </c>
      <c r="N32" s="14"/>
      <c r="O32" s="11">
        <f t="shared" si="0"/>
        <v>0</v>
      </c>
    </row>
    <row r="33" spans="1:15" x14ac:dyDescent="0.25">
      <c r="A33" s="6" t="s">
        <v>58</v>
      </c>
      <c r="B33" s="1" t="s">
        <v>30</v>
      </c>
      <c r="C33" s="17">
        <v>1270</v>
      </c>
      <c r="D33" s="18">
        <v>2699</v>
      </c>
      <c r="E33" s="18">
        <v>580</v>
      </c>
      <c r="F33" s="18">
        <v>347</v>
      </c>
      <c r="G33" s="27">
        <v>861.09</v>
      </c>
      <c r="H33" s="18">
        <v>3641.484000000004</v>
      </c>
      <c r="I33" s="18">
        <v>3803</v>
      </c>
      <c r="J33" s="18">
        <v>1421</v>
      </c>
      <c r="K33" s="18">
        <v>873</v>
      </c>
      <c r="L33" s="17">
        <v>1503</v>
      </c>
      <c r="M33" s="23">
        <v>987.88</v>
      </c>
      <c r="N33" s="14"/>
      <c r="O33" s="11">
        <f t="shared" si="0"/>
        <v>17986.454000000005</v>
      </c>
    </row>
    <row r="34" spans="1:15" x14ac:dyDescent="0.25">
      <c r="A34" s="7" t="s">
        <v>59</v>
      </c>
      <c r="B34" s="8" t="s">
        <v>31</v>
      </c>
      <c r="C34" s="17">
        <v>89564</v>
      </c>
      <c r="D34" s="19">
        <f>D3+D4+D5+D6+D7+D8+D9+D16+D19+D26+D27+D28+D29+D30+D31+D32+D33</f>
        <v>85543</v>
      </c>
      <c r="E34" s="18">
        <v>78230</v>
      </c>
      <c r="F34" s="18">
        <v>46700</v>
      </c>
      <c r="G34" s="33">
        <v>75398.039999999994</v>
      </c>
      <c r="H34" s="18">
        <v>102145.58944999985</v>
      </c>
      <c r="I34" s="18">
        <v>100797</v>
      </c>
      <c r="J34" s="21">
        <f>SUM(J3:J10,J13,J19,J26:J33)</f>
        <v>78561</v>
      </c>
      <c r="K34" s="21">
        <f>SUM(K3:K10)+K13+K19+SUM(K26:K33)</f>
        <v>69151</v>
      </c>
      <c r="L34" s="17">
        <v>82337.667000000001</v>
      </c>
      <c r="M34" s="24">
        <f>SUM(M3:M9)+M16+M19+SUM(M26:M33)</f>
        <v>59362.220000000016</v>
      </c>
      <c r="N34" s="15"/>
      <c r="O34" s="9">
        <f t="shared" si="0"/>
        <v>867789.51644999988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43" t="s">
        <v>61</v>
      </c>
      <c r="D2" s="43" t="s">
        <v>62</v>
      </c>
      <c r="E2" s="43" t="s">
        <v>63</v>
      </c>
      <c r="F2" s="43" t="s">
        <v>64</v>
      </c>
      <c r="G2" s="43" t="s">
        <v>65</v>
      </c>
      <c r="H2" s="43" t="s">
        <v>66</v>
      </c>
      <c r="I2" s="43" t="s">
        <v>67</v>
      </c>
      <c r="J2" s="43" t="s">
        <v>68</v>
      </c>
      <c r="K2" s="43" t="s">
        <v>69</v>
      </c>
      <c r="L2" s="43" t="s">
        <v>70</v>
      </c>
      <c r="M2" s="45" t="s">
        <v>71</v>
      </c>
      <c r="N2" s="44" t="s">
        <v>72</v>
      </c>
    </row>
    <row r="3" spans="1:14" x14ac:dyDescent="0.25">
      <c r="A3" s="6" t="s">
        <v>32</v>
      </c>
      <c r="B3" s="1" t="s">
        <v>0</v>
      </c>
      <c r="C3" s="17">
        <v>4929</v>
      </c>
      <c r="D3">
        <v>4164</v>
      </c>
      <c r="E3" s="18">
        <v>531</v>
      </c>
      <c r="F3" s="18">
        <v>637.40700000000004</v>
      </c>
      <c r="G3" s="18">
        <v>5494.72</v>
      </c>
      <c r="H3" s="18">
        <v>3690.7800000000034</v>
      </c>
      <c r="I3" s="18">
        <v>58141.292000000001</v>
      </c>
      <c r="J3" s="18">
        <v>2286</v>
      </c>
      <c r="K3" s="17">
        <v>1616</v>
      </c>
      <c r="L3" s="23">
        <v>3230.4</v>
      </c>
      <c r="M3" s="18"/>
      <c r="N3" s="11">
        <f>SUM(C3:M3)</f>
        <v>84720.599000000002</v>
      </c>
    </row>
    <row r="4" spans="1:14" x14ac:dyDescent="0.25">
      <c r="A4" s="6" t="s">
        <v>33</v>
      </c>
      <c r="B4" s="1" t="s">
        <v>1</v>
      </c>
      <c r="C4" s="17">
        <v>12922</v>
      </c>
      <c r="D4">
        <v>11996</v>
      </c>
      <c r="E4" s="18">
        <v>1108</v>
      </c>
      <c r="F4" s="18">
        <v>0</v>
      </c>
      <c r="G4" s="18">
        <v>19745.689999999999</v>
      </c>
      <c r="H4" s="18">
        <v>9220.5940000000119</v>
      </c>
      <c r="I4" s="18">
        <v>15812.322</v>
      </c>
      <c r="J4" s="18">
        <v>7250</v>
      </c>
      <c r="K4" s="17">
        <v>0</v>
      </c>
      <c r="L4" s="23">
        <v>4665.92</v>
      </c>
      <c r="M4" s="18"/>
      <c r="N4" s="11">
        <f t="shared" ref="N4:N34" si="0">SUM(C4:M4)</f>
        <v>82720.526000000013</v>
      </c>
    </row>
    <row r="5" spans="1:14" ht="25.5" x14ac:dyDescent="0.25">
      <c r="A5" s="6" t="s">
        <v>34</v>
      </c>
      <c r="B5" s="1" t="s">
        <v>2</v>
      </c>
      <c r="C5" s="17">
        <v>5427</v>
      </c>
      <c r="D5">
        <v>7009</v>
      </c>
      <c r="E5" s="18">
        <v>2527</v>
      </c>
      <c r="F5" s="18">
        <v>1679.761</v>
      </c>
      <c r="G5" s="18">
        <v>7367.31</v>
      </c>
      <c r="H5" s="18">
        <v>12698.108000000007</v>
      </c>
      <c r="I5" s="18">
        <v>9635.4950000000008</v>
      </c>
      <c r="J5" s="18">
        <v>7087</v>
      </c>
      <c r="K5" s="17">
        <v>4231</v>
      </c>
      <c r="L5" s="23">
        <v>7413.73</v>
      </c>
      <c r="M5" s="18"/>
      <c r="N5" s="11">
        <f t="shared" si="0"/>
        <v>65075.40400000001</v>
      </c>
    </row>
    <row r="6" spans="1:14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7">
        <v>0</v>
      </c>
      <c r="L6" s="23">
        <v>0</v>
      </c>
      <c r="M6" s="18"/>
      <c r="N6" s="11">
        <f t="shared" si="0"/>
        <v>0</v>
      </c>
    </row>
    <row r="7" spans="1:14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7">
        <v>0</v>
      </c>
      <c r="L7" s="23">
        <v>0</v>
      </c>
      <c r="M7" s="18"/>
      <c r="N7" s="11">
        <f t="shared" si="0"/>
        <v>0</v>
      </c>
    </row>
    <row r="8" spans="1:14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7">
        <v>0</v>
      </c>
      <c r="L8" s="23">
        <v>0</v>
      </c>
      <c r="M8" s="18"/>
      <c r="N8" s="11">
        <f t="shared" si="0"/>
        <v>0</v>
      </c>
    </row>
    <row r="9" spans="1:14" ht="25.5" x14ac:dyDescent="0.25">
      <c r="A9" s="6" t="s">
        <v>38</v>
      </c>
      <c r="B9" s="1" t="s">
        <v>6</v>
      </c>
      <c r="C9" s="17">
        <v>0</v>
      </c>
      <c r="D9" s="18">
        <v>0</v>
      </c>
      <c r="E9" s="18">
        <v>0</v>
      </c>
      <c r="F9" s="18">
        <v>0</v>
      </c>
      <c r="G9" s="18">
        <v>-0.02</v>
      </c>
      <c r="H9" s="18">
        <v>0</v>
      </c>
      <c r="I9" s="18">
        <v>0</v>
      </c>
      <c r="J9" s="18">
        <v>6</v>
      </c>
      <c r="K9" s="17">
        <v>0</v>
      </c>
      <c r="L9" s="23">
        <v>64.52</v>
      </c>
      <c r="M9" s="18"/>
      <c r="N9" s="11">
        <f t="shared" si="0"/>
        <v>70.5</v>
      </c>
    </row>
    <row r="10" spans="1:14" ht="25.5" x14ac:dyDescent="0.25">
      <c r="A10" s="6" t="s">
        <v>39</v>
      </c>
      <c r="B10" s="1" t="s">
        <v>7</v>
      </c>
      <c r="C10" s="17">
        <v>41</v>
      </c>
      <c r="D10" s="18">
        <f>D11+D12</f>
        <v>3900</v>
      </c>
      <c r="E10" s="18">
        <v>246</v>
      </c>
      <c r="F10" s="18">
        <v>3.5</v>
      </c>
      <c r="G10" s="18">
        <v>480.91</v>
      </c>
      <c r="H10" s="18">
        <v>35997.234999999986</v>
      </c>
      <c r="I10" s="18">
        <f t="shared" ref="I10" si="1">I11+I12</f>
        <v>658.17499999999995</v>
      </c>
      <c r="J10" s="18">
        <f t="shared" ref="J10" si="2">SUM(J11:J12)</f>
        <v>246</v>
      </c>
      <c r="K10" s="17">
        <v>2008</v>
      </c>
      <c r="L10" s="23">
        <f>SUM(L11:L12)</f>
        <v>60.39</v>
      </c>
      <c r="M10" s="18"/>
      <c r="N10" s="11">
        <f t="shared" si="0"/>
        <v>43641.209999999992</v>
      </c>
    </row>
    <row r="11" spans="1:14" x14ac:dyDescent="0.25">
      <c r="A11" s="6" t="s">
        <v>40</v>
      </c>
      <c r="B11" s="1" t="s">
        <v>8</v>
      </c>
      <c r="C11" s="17">
        <v>5</v>
      </c>
      <c r="D11" s="18">
        <v>3334</v>
      </c>
      <c r="E11" s="18">
        <v>1</v>
      </c>
      <c r="F11" s="18">
        <v>3.5</v>
      </c>
      <c r="G11" s="18">
        <v>425.77</v>
      </c>
      <c r="H11" s="18">
        <v>55.659999999999854</v>
      </c>
      <c r="I11" s="18">
        <v>279.82900000000001</v>
      </c>
      <c r="J11" s="18">
        <v>119</v>
      </c>
      <c r="K11" s="17">
        <v>42</v>
      </c>
      <c r="L11" s="23">
        <v>33.97</v>
      </c>
      <c r="M11" s="18"/>
      <c r="N11" s="11">
        <f t="shared" si="0"/>
        <v>4299.7290000000003</v>
      </c>
    </row>
    <row r="12" spans="1:14" x14ac:dyDescent="0.25">
      <c r="A12" s="6" t="s">
        <v>41</v>
      </c>
      <c r="B12" s="1" t="s">
        <v>9</v>
      </c>
      <c r="C12" s="17">
        <v>36</v>
      </c>
      <c r="D12" s="18">
        <v>566</v>
      </c>
      <c r="E12" s="18">
        <v>245</v>
      </c>
      <c r="F12" s="18">
        <v>0</v>
      </c>
      <c r="G12" s="18">
        <v>55.14</v>
      </c>
      <c r="H12" s="18">
        <v>35941.575000000004</v>
      </c>
      <c r="I12" s="18">
        <v>378.346</v>
      </c>
      <c r="J12" s="18">
        <v>127</v>
      </c>
      <c r="K12" s="17">
        <v>1966</v>
      </c>
      <c r="L12" s="23">
        <v>26.42</v>
      </c>
      <c r="M12" s="18"/>
      <c r="N12" s="11">
        <f t="shared" si="0"/>
        <v>39341.481</v>
      </c>
    </row>
    <row r="13" spans="1:14" x14ac:dyDescent="0.25">
      <c r="A13" s="6" t="s">
        <v>42</v>
      </c>
      <c r="B13" s="1" t="s">
        <v>10</v>
      </c>
      <c r="C13" s="17">
        <v>1115</v>
      </c>
      <c r="D13" s="18">
        <f>D14+D15</f>
        <v>878</v>
      </c>
      <c r="E13" s="18">
        <v>12551</v>
      </c>
      <c r="F13" s="18">
        <v>0</v>
      </c>
      <c r="G13" s="18">
        <v>30585.94</v>
      </c>
      <c r="H13" s="18">
        <v>3384.9279999999962</v>
      </c>
      <c r="I13" s="18">
        <f>I14+I15</f>
        <v>19991.691999999999</v>
      </c>
      <c r="J13" s="18">
        <f t="shared" ref="J13" si="3">SUM(J14:J15)</f>
        <v>664</v>
      </c>
      <c r="K13" s="17">
        <v>602</v>
      </c>
      <c r="L13" s="23">
        <f>SUM(L14:L15)</f>
        <v>1348.6100000000001</v>
      </c>
      <c r="M13" s="18"/>
      <c r="N13" s="11">
        <f t="shared" si="0"/>
        <v>71121.17</v>
      </c>
    </row>
    <row r="14" spans="1:14" x14ac:dyDescent="0.25">
      <c r="A14" s="6" t="s">
        <v>40</v>
      </c>
      <c r="B14" s="1" t="s">
        <v>11</v>
      </c>
      <c r="C14" s="17">
        <v>209</v>
      </c>
      <c r="D14" s="18">
        <v>103</v>
      </c>
      <c r="E14" s="18">
        <v>11802</v>
      </c>
      <c r="F14" s="18">
        <v>0</v>
      </c>
      <c r="G14" s="18">
        <v>541.13</v>
      </c>
      <c r="H14" s="18">
        <v>1081.1589999999997</v>
      </c>
      <c r="I14" s="18">
        <v>4555.5780000000004</v>
      </c>
      <c r="J14" s="18">
        <v>351</v>
      </c>
      <c r="K14" s="17">
        <v>44</v>
      </c>
      <c r="L14" s="23">
        <v>557.69000000000005</v>
      </c>
      <c r="M14" s="18"/>
      <c r="N14" s="11">
        <f t="shared" si="0"/>
        <v>19244.556999999997</v>
      </c>
    </row>
    <row r="15" spans="1:14" x14ac:dyDescent="0.25">
      <c r="A15" s="6" t="s">
        <v>41</v>
      </c>
      <c r="B15" s="1" t="s">
        <v>12</v>
      </c>
      <c r="C15" s="17">
        <v>906</v>
      </c>
      <c r="D15" s="18">
        <v>775</v>
      </c>
      <c r="E15" s="18">
        <v>749</v>
      </c>
      <c r="F15" s="18">
        <v>0</v>
      </c>
      <c r="G15" s="18">
        <v>30044.81</v>
      </c>
      <c r="H15" s="18">
        <v>2303.7689999999984</v>
      </c>
      <c r="I15" s="18">
        <v>15436.114</v>
      </c>
      <c r="J15" s="18">
        <f>754-441</f>
        <v>313</v>
      </c>
      <c r="K15" s="17">
        <v>558</v>
      </c>
      <c r="L15" s="23">
        <v>790.92</v>
      </c>
      <c r="M15" s="18"/>
      <c r="N15" s="11">
        <f t="shared" si="0"/>
        <v>51876.612999999998</v>
      </c>
    </row>
    <row r="16" spans="1:14" x14ac:dyDescent="0.25">
      <c r="A16" s="6" t="s">
        <v>43</v>
      </c>
      <c r="B16" s="1" t="s">
        <v>13</v>
      </c>
      <c r="C16" s="17">
        <v>1156</v>
      </c>
      <c r="D16" s="35">
        <f>D10+D13</f>
        <v>4778</v>
      </c>
      <c r="E16" s="18">
        <v>12797</v>
      </c>
      <c r="F16" s="18">
        <v>3.5</v>
      </c>
      <c r="G16" s="18">
        <v>31066.84</v>
      </c>
      <c r="H16" s="18">
        <v>39382.163000000044</v>
      </c>
      <c r="I16" s="18">
        <f>I17+I18</f>
        <v>20649.866999999998</v>
      </c>
      <c r="J16" s="18">
        <f t="shared" ref="J16" si="4">SUM(J17:J18)</f>
        <v>910</v>
      </c>
      <c r="K16" s="17">
        <v>2610</v>
      </c>
      <c r="L16" s="23">
        <f>SUM(L17:L18)</f>
        <v>1409</v>
      </c>
      <c r="M16" s="18"/>
      <c r="N16" s="11">
        <f t="shared" si="0"/>
        <v>114762.37000000004</v>
      </c>
    </row>
    <row r="17" spans="1:14" x14ac:dyDescent="0.25">
      <c r="A17" s="6" t="s">
        <v>40</v>
      </c>
      <c r="B17" s="1" t="s">
        <v>14</v>
      </c>
      <c r="C17" s="17">
        <v>214</v>
      </c>
      <c r="D17" s="2">
        <f t="shared" ref="D17:D18" si="5">D11+D14</f>
        <v>3437</v>
      </c>
      <c r="E17" s="18">
        <v>11803</v>
      </c>
      <c r="F17" s="18">
        <v>3.5</v>
      </c>
      <c r="G17" s="18">
        <v>966.89</v>
      </c>
      <c r="H17" s="18">
        <v>1136.8189999999868</v>
      </c>
      <c r="I17" s="18">
        <f t="shared" ref="I17:I18" si="6">I11+I14</f>
        <v>4835.4070000000002</v>
      </c>
      <c r="J17" s="18">
        <f t="shared" ref="J17:J18" si="7">J11+J14</f>
        <v>470</v>
      </c>
      <c r="K17" s="17">
        <v>86</v>
      </c>
      <c r="L17" s="23">
        <f t="shared" ref="L17:L18" si="8">L11+L14</f>
        <v>591.66000000000008</v>
      </c>
      <c r="M17" s="18"/>
      <c r="N17" s="11">
        <f t="shared" si="0"/>
        <v>23544.275999999987</v>
      </c>
    </row>
    <row r="18" spans="1:14" x14ac:dyDescent="0.25">
      <c r="A18" s="6" t="s">
        <v>41</v>
      </c>
      <c r="B18" s="1" t="s">
        <v>15</v>
      </c>
      <c r="C18" s="17">
        <v>942</v>
      </c>
      <c r="D18" s="2">
        <f t="shared" si="5"/>
        <v>1341</v>
      </c>
      <c r="E18" s="18">
        <v>994</v>
      </c>
      <c r="F18" s="18">
        <v>0</v>
      </c>
      <c r="G18" s="18">
        <v>30099.95</v>
      </c>
      <c r="H18" s="18">
        <v>38245.343999999983</v>
      </c>
      <c r="I18" s="18">
        <f t="shared" si="6"/>
        <v>15814.46</v>
      </c>
      <c r="J18" s="18">
        <f t="shared" si="7"/>
        <v>440</v>
      </c>
      <c r="K18" s="17">
        <v>2524</v>
      </c>
      <c r="L18" s="23">
        <f t="shared" si="8"/>
        <v>817.33999999999992</v>
      </c>
      <c r="M18" s="18"/>
      <c r="N18" s="11">
        <f t="shared" si="0"/>
        <v>91218.093999999983</v>
      </c>
    </row>
    <row r="19" spans="1:14" x14ac:dyDescent="0.25">
      <c r="A19" s="6" t="s">
        <v>44</v>
      </c>
      <c r="B19" s="1" t="s">
        <v>16</v>
      </c>
      <c r="C19" s="17">
        <v>13888</v>
      </c>
      <c r="D19" s="35">
        <f>D20+D24+D25</f>
        <v>16985</v>
      </c>
      <c r="E19" s="18">
        <v>12007</v>
      </c>
      <c r="F19" s="18">
        <v>21382.408260000004</v>
      </c>
      <c r="G19" s="18">
        <v>43295.87</v>
      </c>
      <c r="H19" s="22">
        <f>H20+H24+H25</f>
        <v>24714.992859999966</v>
      </c>
      <c r="I19" s="18">
        <f>I20+I24+I25</f>
        <v>27498.324280000001</v>
      </c>
      <c r="J19" s="18">
        <f t="shared" ref="J19" si="9">SUM(J20,J24:J25)</f>
        <v>31429</v>
      </c>
      <c r="K19" s="17">
        <v>18251</v>
      </c>
      <c r="L19" s="23">
        <f>L20+L24+L25</f>
        <v>23872.54</v>
      </c>
      <c r="M19" s="18">
        <f>M20+M25</f>
        <v>1146.076</v>
      </c>
      <c r="N19" s="11">
        <f t="shared" si="0"/>
        <v>234470.21139999997</v>
      </c>
    </row>
    <row r="20" spans="1:14" x14ac:dyDescent="0.25">
      <c r="A20" s="6" t="s">
        <v>45</v>
      </c>
      <c r="B20" s="1" t="s">
        <v>17</v>
      </c>
      <c r="C20" s="17">
        <v>13739</v>
      </c>
      <c r="D20" s="35">
        <v>16070</v>
      </c>
      <c r="E20" s="18">
        <v>12007</v>
      </c>
      <c r="F20" s="18">
        <v>21382.408260000004</v>
      </c>
      <c r="G20" s="18">
        <v>43295.47</v>
      </c>
      <c r="H20" s="22">
        <f>H21+H22+H23</f>
        <v>21857.729859999967</v>
      </c>
      <c r="I20" s="18">
        <f>I21+I22+I23</f>
        <v>26935.438280000002</v>
      </c>
      <c r="J20" s="18">
        <f t="shared" ref="J20" si="10">SUM(J21:J23)</f>
        <v>31429</v>
      </c>
      <c r="K20" s="17">
        <v>18251</v>
      </c>
      <c r="L20" s="23">
        <f>SUM(L21:L23)</f>
        <v>23830.400000000001</v>
      </c>
      <c r="M20" s="18">
        <f>M21+M22+M23+M24</f>
        <v>1146.076</v>
      </c>
      <c r="N20" s="11">
        <f t="shared" si="0"/>
        <v>229943.52239999996</v>
      </c>
    </row>
    <row r="21" spans="1:14" x14ac:dyDescent="0.25">
      <c r="A21" s="6" t="s">
        <v>46</v>
      </c>
      <c r="B21" s="1" t="s">
        <v>18</v>
      </c>
      <c r="C21" s="17">
        <v>13342</v>
      </c>
      <c r="D21" s="35">
        <v>13421</v>
      </c>
      <c r="E21" s="18">
        <v>10667</v>
      </c>
      <c r="F21" s="18">
        <v>16346.165000000001</v>
      </c>
      <c r="G21" s="18">
        <v>30280.76</v>
      </c>
      <c r="H21" s="18">
        <v>15165.843169999971</v>
      </c>
      <c r="I21" s="18">
        <v>16267.533939999999</v>
      </c>
      <c r="J21" s="18">
        <v>30345</v>
      </c>
      <c r="K21" s="17">
        <v>16178</v>
      </c>
      <c r="L21" s="23">
        <v>19406.3</v>
      </c>
      <c r="M21" s="18">
        <v>1146.076</v>
      </c>
      <c r="N21" s="11">
        <f t="shared" si="0"/>
        <v>182565.67810999995</v>
      </c>
    </row>
    <row r="22" spans="1:14" x14ac:dyDescent="0.25">
      <c r="A22" s="6" t="s">
        <v>47</v>
      </c>
      <c r="B22" s="1" t="s">
        <v>19</v>
      </c>
      <c r="C22" s="17">
        <v>397</v>
      </c>
      <c r="D22" s="35">
        <v>2650</v>
      </c>
      <c r="E22" s="18">
        <v>1023</v>
      </c>
      <c r="F22" s="18">
        <v>5036.243260000002</v>
      </c>
      <c r="G22" s="18">
        <v>13006.25</v>
      </c>
      <c r="H22" s="18">
        <v>6691.8866899999957</v>
      </c>
      <c r="I22" s="18">
        <v>10667.904340000001</v>
      </c>
      <c r="J22" s="18">
        <v>1084</v>
      </c>
      <c r="K22" s="17">
        <v>2073</v>
      </c>
      <c r="L22" s="23">
        <v>4364.1000000000004</v>
      </c>
      <c r="M22" s="18"/>
      <c r="N22" s="11">
        <f t="shared" si="0"/>
        <v>46993.384289999995</v>
      </c>
    </row>
    <row r="23" spans="1:14" x14ac:dyDescent="0.25">
      <c r="A23" s="39" t="s">
        <v>48</v>
      </c>
      <c r="B23" s="1" t="s">
        <v>20</v>
      </c>
      <c r="C23" s="17">
        <v>0</v>
      </c>
      <c r="D23" s="35">
        <v>0</v>
      </c>
      <c r="E23" s="18">
        <v>317</v>
      </c>
      <c r="F23" s="18">
        <v>0</v>
      </c>
      <c r="G23" s="18">
        <v>8.4600000000000009</v>
      </c>
      <c r="H23" s="18">
        <v>0</v>
      </c>
      <c r="I23" s="18">
        <v>0</v>
      </c>
      <c r="J23" s="18">
        <v>0</v>
      </c>
      <c r="K23" s="17">
        <v>0</v>
      </c>
      <c r="L23" s="23">
        <v>60</v>
      </c>
      <c r="M23" s="18"/>
      <c r="N23" s="11">
        <f t="shared" si="0"/>
        <v>385.46</v>
      </c>
    </row>
    <row r="24" spans="1:14" x14ac:dyDescent="0.25">
      <c r="A24" s="6" t="s">
        <v>49</v>
      </c>
      <c r="B24" s="1" t="s">
        <v>21</v>
      </c>
      <c r="C24" s="17">
        <v>149</v>
      </c>
      <c r="D24" s="35">
        <v>915</v>
      </c>
      <c r="E24" s="18">
        <v>0</v>
      </c>
      <c r="F24" s="18">
        <v>0</v>
      </c>
      <c r="G24" s="18">
        <v>0.4</v>
      </c>
      <c r="H24" s="18">
        <v>2857.2629999999999</v>
      </c>
      <c r="I24" s="18">
        <v>562.88599999999997</v>
      </c>
      <c r="J24" s="18">
        <v>0</v>
      </c>
      <c r="K24" s="17">
        <v>0</v>
      </c>
      <c r="L24" s="23">
        <v>42.14</v>
      </c>
      <c r="M24" s="18"/>
      <c r="N24" s="11">
        <f t="shared" si="0"/>
        <v>4526.6890000000003</v>
      </c>
    </row>
    <row r="25" spans="1:14" x14ac:dyDescent="0.25">
      <c r="A25" s="6" t="s">
        <v>50</v>
      </c>
      <c r="B25" s="1" t="s">
        <v>22</v>
      </c>
      <c r="C25" s="17">
        <v>0</v>
      </c>
      <c r="D25" s="35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7">
        <v>0</v>
      </c>
      <c r="L25" s="23">
        <v>0</v>
      </c>
      <c r="M25" s="18"/>
      <c r="N25" s="11">
        <f t="shared" si="0"/>
        <v>0</v>
      </c>
    </row>
    <row r="26" spans="1:14" ht="25.5" x14ac:dyDescent="0.25">
      <c r="A26" s="6" t="s">
        <v>51</v>
      </c>
      <c r="B26" s="1" t="s">
        <v>23</v>
      </c>
      <c r="C26" s="17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7">
        <v>0</v>
      </c>
      <c r="L26" s="38"/>
      <c r="M26" s="18"/>
      <c r="N26" s="11">
        <f t="shared" si="0"/>
        <v>0</v>
      </c>
    </row>
    <row r="27" spans="1:14" ht="25.5" x14ac:dyDescent="0.25">
      <c r="A27" s="6" t="s">
        <v>52</v>
      </c>
      <c r="B27" s="1" t="s">
        <v>24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7">
        <v>0</v>
      </c>
      <c r="L27" s="23">
        <v>0</v>
      </c>
      <c r="M27" s="18"/>
      <c r="N27" s="11">
        <f t="shared" si="0"/>
        <v>0</v>
      </c>
    </row>
    <row r="28" spans="1:14" ht="25.5" x14ac:dyDescent="0.25">
      <c r="A28" s="6" t="s">
        <v>53</v>
      </c>
      <c r="B28" s="1" t="s">
        <v>25</v>
      </c>
      <c r="C28" s="17">
        <v>10</v>
      </c>
      <c r="D28" s="18">
        <v>1237</v>
      </c>
      <c r="E28" s="18">
        <v>54</v>
      </c>
      <c r="F28" s="18">
        <v>0</v>
      </c>
      <c r="G28" s="18">
        <v>203.31</v>
      </c>
      <c r="H28" s="18">
        <v>112.44</v>
      </c>
      <c r="I28" s="18">
        <v>7.36</v>
      </c>
      <c r="J28" s="18">
        <v>64</v>
      </c>
      <c r="K28" s="17">
        <v>1154</v>
      </c>
      <c r="L28" s="23">
        <v>119.5</v>
      </c>
      <c r="M28" s="18"/>
      <c r="N28" s="11">
        <f t="shared" si="0"/>
        <v>2961.6099999999997</v>
      </c>
    </row>
    <row r="29" spans="1:14" x14ac:dyDescent="0.25">
      <c r="A29" s="6" t="s">
        <v>54</v>
      </c>
      <c r="B29" s="1" t="s">
        <v>26</v>
      </c>
      <c r="C29" s="17">
        <v>51</v>
      </c>
      <c r="D29" s="18"/>
      <c r="E29" s="18">
        <v>0</v>
      </c>
      <c r="F29" s="18">
        <v>0</v>
      </c>
      <c r="G29" s="18">
        <v>-0.03</v>
      </c>
      <c r="H29" s="18">
        <v>0</v>
      </c>
      <c r="I29" s="18">
        <v>23.155999999999999</v>
      </c>
      <c r="J29" s="18">
        <v>0</v>
      </c>
      <c r="K29" s="17">
        <v>0</v>
      </c>
      <c r="L29" s="23">
        <v>0</v>
      </c>
      <c r="M29" s="18"/>
      <c r="N29" s="11">
        <f t="shared" si="0"/>
        <v>74.126000000000005</v>
      </c>
    </row>
    <row r="30" spans="1:14" x14ac:dyDescent="0.25">
      <c r="A30" s="6" t="s">
        <v>55</v>
      </c>
      <c r="B30" s="1" t="s">
        <v>27</v>
      </c>
      <c r="C30" s="17">
        <v>0</v>
      </c>
      <c r="D30" s="18"/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7">
        <v>0</v>
      </c>
      <c r="L30" s="23">
        <v>0</v>
      </c>
      <c r="M30" s="18"/>
      <c r="N30" s="11">
        <f t="shared" si="0"/>
        <v>0</v>
      </c>
    </row>
    <row r="31" spans="1:14" x14ac:dyDescent="0.25">
      <c r="A31" s="6" t="s">
        <v>56</v>
      </c>
      <c r="B31" s="1" t="s">
        <v>28</v>
      </c>
      <c r="C31" s="17">
        <v>0</v>
      </c>
      <c r="D31" s="18"/>
      <c r="E31" s="18">
        <v>0</v>
      </c>
      <c r="F31" s="18">
        <v>0</v>
      </c>
      <c r="G31" s="18">
        <v>12.63</v>
      </c>
      <c r="H31" s="18">
        <v>468.72100000000023</v>
      </c>
      <c r="I31" s="18">
        <v>0</v>
      </c>
      <c r="J31" s="18">
        <v>0</v>
      </c>
      <c r="K31" s="17">
        <v>0</v>
      </c>
      <c r="L31" s="23">
        <v>0</v>
      </c>
      <c r="M31" s="18"/>
      <c r="N31" s="11">
        <f t="shared" si="0"/>
        <v>481.35100000000023</v>
      </c>
    </row>
    <row r="32" spans="1:14" x14ac:dyDescent="0.25">
      <c r="A32" s="6" t="s">
        <v>57</v>
      </c>
      <c r="B32" s="1" t="s">
        <v>29</v>
      </c>
      <c r="C32" s="17">
        <v>0</v>
      </c>
      <c r="D32" s="18"/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7">
        <v>0</v>
      </c>
      <c r="L32" s="23">
        <v>0</v>
      </c>
      <c r="M32" s="18"/>
      <c r="N32" s="11">
        <f t="shared" si="0"/>
        <v>0</v>
      </c>
    </row>
    <row r="33" spans="1:14" x14ac:dyDescent="0.25">
      <c r="A33" s="6" t="s">
        <v>58</v>
      </c>
      <c r="B33" s="1" t="s">
        <v>30</v>
      </c>
      <c r="C33" s="17">
        <v>441</v>
      </c>
      <c r="D33" s="18">
        <v>2101</v>
      </c>
      <c r="E33" s="18">
        <v>150</v>
      </c>
      <c r="F33" s="18">
        <v>46.4</v>
      </c>
      <c r="G33" s="18">
        <v>1051.1400000000001</v>
      </c>
      <c r="H33" s="18">
        <v>3120.4600499999951</v>
      </c>
      <c r="I33" s="18">
        <v>3010.9282800000069</v>
      </c>
      <c r="J33" s="18">
        <v>14</v>
      </c>
      <c r="K33" s="17">
        <v>670</v>
      </c>
      <c r="L33" s="23">
        <v>785.84</v>
      </c>
      <c r="M33" s="18"/>
      <c r="N33" s="11">
        <f t="shared" si="0"/>
        <v>11390.768330000003</v>
      </c>
    </row>
    <row r="34" spans="1:14" x14ac:dyDescent="0.25">
      <c r="A34" s="7" t="s">
        <v>59</v>
      </c>
      <c r="B34" s="8" t="s">
        <v>31</v>
      </c>
      <c r="C34" s="17">
        <v>38824</v>
      </c>
      <c r="D34" s="19">
        <f>D3+D4+D5+D6+D7+D8+D9+D16+D19+D26+D27+D28+D29+D30+D31+D32+D33</f>
        <v>48270</v>
      </c>
      <c r="E34" s="18">
        <v>29174</v>
      </c>
      <c r="F34" s="18">
        <v>23749.476260000003</v>
      </c>
      <c r="G34" s="18">
        <v>108237.47</v>
      </c>
      <c r="H34" s="18">
        <v>93408.2589099998</v>
      </c>
      <c r="I34" s="18">
        <f>I3+I5+I4+I6+I7+I8+I9+I16+I19+I26+I27+I28+I29+I30+I32+I31+I33</f>
        <v>134778.74455999996</v>
      </c>
      <c r="J34" s="21">
        <f t="shared" ref="J34" si="11">SUM(J3:J10,J13,J19,J26:J33)</f>
        <v>49046</v>
      </c>
      <c r="K34" s="17">
        <v>28532</v>
      </c>
      <c r="L34" s="24">
        <f>SUM(L3:L9)+L16+L19+SUM(L26:L33)</f>
        <v>41561.449999999997</v>
      </c>
      <c r="M34" s="18">
        <f>M5+M19</f>
        <v>1146.076</v>
      </c>
      <c r="N34" s="9">
        <f t="shared" si="0"/>
        <v>596727.47572999971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77</v>
      </c>
    </row>
    <row r="2" spans="1:15" s="3" customFormat="1" ht="30" x14ac:dyDescent="0.25">
      <c r="A2" s="4"/>
      <c r="B2" s="5"/>
      <c r="C2" s="55" t="s">
        <v>61</v>
      </c>
      <c r="D2" s="55" t="s">
        <v>62</v>
      </c>
      <c r="E2" s="55" t="s">
        <v>63</v>
      </c>
      <c r="F2" s="55" t="s">
        <v>64</v>
      </c>
      <c r="G2" s="55" t="s">
        <v>73</v>
      </c>
      <c r="H2" s="55" t="s">
        <v>66</v>
      </c>
      <c r="I2" s="55" t="s">
        <v>67</v>
      </c>
      <c r="J2" s="55" t="s">
        <v>68</v>
      </c>
      <c r="K2" s="55" t="s">
        <v>74</v>
      </c>
      <c r="L2" s="55" t="s">
        <v>69</v>
      </c>
      <c r="M2" s="55" t="s">
        <v>70</v>
      </c>
      <c r="N2" s="57" t="s">
        <v>71</v>
      </c>
      <c r="O2" s="56" t="s">
        <v>72</v>
      </c>
    </row>
    <row r="3" spans="1:15" x14ac:dyDescent="0.25">
      <c r="A3" s="6" t="s">
        <v>32</v>
      </c>
      <c r="B3" s="1" t="s">
        <v>0</v>
      </c>
      <c r="C3" s="17">
        <v>3946</v>
      </c>
      <c r="D3" s="18">
        <v>3469</v>
      </c>
      <c r="E3" s="18">
        <v>444</v>
      </c>
      <c r="F3" s="18">
        <v>434.60599999999999</v>
      </c>
      <c r="G3" s="27">
        <v>4710.34</v>
      </c>
      <c r="H3" s="18">
        <v>4273.505000000001</v>
      </c>
      <c r="I3" s="18">
        <v>48766.421999999999</v>
      </c>
      <c r="J3" s="18">
        <v>2402</v>
      </c>
      <c r="K3" s="18">
        <v>2435</v>
      </c>
      <c r="L3" s="17">
        <v>1019</v>
      </c>
      <c r="M3" s="23">
        <v>3058.7999999999956</v>
      </c>
      <c r="N3" s="14"/>
      <c r="O3" s="11">
        <f>SUM(C3:N3)</f>
        <v>74958.672999999981</v>
      </c>
    </row>
    <row r="4" spans="1:15" x14ac:dyDescent="0.25">
      <c r="A4" s="6" t="s">
        <v>33</v>
      </c>
      <c r="B4" s="1" t="s">
        <v>1</v>
      </c>
      <c r="C4" s="17">
        <v>13086</v>
      </c>
      <c r="D4" s="18">
        <v>12615</v>
      </c>
      <c r="E4" s="18">
        <v>2521</v>
      </c>
      <c r="F4" s="18">
        <v>0</v>
      </c>
      <c r="G4" s="27">
        <v>13219.63</v>
      </c>
      <c r="H4" s="18">
        <v>7205.0500000000029</v>
      </c>
      <c r="I4" s="18">
        <v>12389.546430000002</v>
      </c>
      <c r="J4" s="18">
        <v>4431</v>
      </c>
      <c r="K4" s="18">
        <v>2049</v>
      </c>
      <c r="L4" s="17">
        <v>0</v>
      </c>
      <c r="M4" s="23">
        <v>3395.3499999999985</v>
      </c>
      <c r="N4" s="14"/>
      <c r="O4" s="11">
        <f t="shared" ref="O4:O34" si="0">SUM(C4:N4)</f>
        <v>70911.576430000016</v>
      </c>
    </row>
    <row r="5" spans="1:15" ht="25.5" x14ac:dyDescent="0.25">
      <c r="A5" s="6" t="s">
        <v>34</v>
      </c>
      <c r="B5" s="1" t="s">
        <v>2</v>
      </c>
      <c r="C5" s="17">
        <v>3446</v>
      </c>
      <c r="D5" s="18">
        <v>3608</v>
      </c>
      <c r="E5" s="18">
        <v>4360</v>
      </c>
      <c r="F5" s="18">
        <v>1510.779</v>
      </c>
      <c r="G5" s="27">
        <v>5080.8999999999996</v>
      </c>
      <c r="H5" s="18">
        <v>17667.202999999994</v>
      </c>
      <c r="I5" s="18">
        <v>6572.527</v>
      </c>
      <c r="J5" s="18">
        <v>4460</v>
      </c>
      <c r="K5" s="18">
        <v>9670</v>
      </c>
      <c r="L5" s="17">
        <v>6925</v>
      </c>
      <c r="M5" s="23">
        <v>7623.46</v>
      </c>
      <c r="N5" s="14"/>
      <c r="O5" s="11">
        <f t="shared" si="0"/>
        <v>70923.869000000006</v>
      </c>
    </row>
    <row r="6" spans="1:15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27">
        <v>0</v>
      </c>
      <c r="H6" s="18">
        <v>0</v>
      </c>
      <c r="I6" s="18">
        <v>0</v>
      </c>
      <c r="J6" s="18"/>
      <c r="K6" s="18">
        <v>0</v>
      </c>
      <c r="L6" s="17">
        <v>0</v>
      </c>
      <c r="M6" s="23">
        <v>0</v>
      </c>
      <c r="N6" s="14"/>
      <c r="O6" s="11">
        <f t="shared" si="0"/>
        <v>0</v>
      </c>
    </row>
    <row r="7" spans="1:15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27">
        <v>0</v>
      </c>
      <c r="H7" s="18">
        <v>0</v>
      </c>
      <c r="I7" s="18">
        <v>94.4</v>
      </c>
      <c r="J7" s="18"/>
      <c r="K7" s="18">
        <v>0</v>
      </c>
      <c r="L7" s="17">
        <v>0</v>
      </c>
      <c r="M7" s="23">
        <v>0</v>
      </c>
      <c r="N7" s="14"/>
      <c r="O7" s="11">
        <f t="shared" si="0"/>
        <v>94.4</v>
      </c>
    </row>
    <row r="8" spans="1:15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27">
        <v>0</v>
      </c>
      <c r="H8" s="18">
        <v>0</v>
      </c>
      <c r="I8" s="18">
        <v>0</v>
      </c>
      <c r="J8" s="18"/>
      <c r="K8" s="18">
        <v>0</v>
      </c>
      <c r="L8" s="17">
        <v>0</v>
      </c>
      <c r="M8" s="23">
        <v>0</v>
      </c>
      <c r="N8" s="14"/>
      <c r="O8" s="11">
        <f t="shared" si="0"/>
        <v>0</v>
      </c>
    </row>
    <row r="9" spans="1:15" ht="25.5" x14ac:dyDescent="0.25">
      <c r="A9" s="6" t="s">
        <v>38</v>
      </c>
      <c r="B9" s="1" t="s">
        <v>6</v>
      </c>
      <c r="C9" s="17">
        <v>0</v>
      </c>
      <c r="D9" s="18">
        <v>0</v>
      </c>
      <c r="E9" s="18">
        <v>0</v>
      </c>
      <c r="F9" s="18">
        <v>0</v>
      </c>
      <c r="G9" s="27">
        <v>222.44</v>
      </c>
      <c r="H9" s="18">
        <v>0</v>
      </c>
      <c r="I9" s="18">
        <v>0</v>
      </c>
      <c r="J9" s="18">
        <v>0</v>
      </c>
      <c r="K9" s="18">
        <v>0</v>
      </c>
      <c r="L9" s="17">
        <v>0</v>
      </c>
      <c r="M9" s="23">
        <v>0</v>
      </c>
      <c r="N9" s="14"/>
      <c r="O9" s="11">
        <f t="shared" si="0"/>
        <v>222.44</v>
      </c>
    </row>
    <row r="10" spans="1:15" ht="25.5" x14ac:dyDescent="0.25">
      <c r="A10" s="6" t="s">
        <v>39</v>
      </c>
      <c r="B10" s="1" t="s">
        <v>7</v>
      </c>
      <c r="C10" s="17">
        <v>3312</v>
      </c>
      <c r="D10" s="18">
        <f>D11+D12</f>
        <v>1811</v>
      </c>
      <c r="E10" s="18">
        <v>5474</v>
      </c>
      <c r="F10" s="18">
        <v>20.5</v>
      </c>
      <c r="G10" s="27">
        <v>1280.6099999999999</v>
      </c>
      <c r="H10" s="18">
        <v>226.90200000000095</v>
      </c>
      <c r="I10" s="18">
        <f t="shared" ref="I10" si="1">I11+I12</f>
        <v>4658.1530000000002</v>
      </c>
      <c r="J10" s="18">
        <f t="shared" ref="J10" si="2">SUM(J11:J12)</f>
        <v>8</v>
      </c>
      <c r="K10" s="18">
        <f t="shared" ref="K10" si="3">K11+K12</f>
        <v>261</v>
      </c>
      <c r="L10" s="17">
        <v>88</v>
      </c>
      <c r="M10" s="23">
        <f>SUM(M11:M12)</f>
        <v>0</v>
      </c>
      <c r="N10" s="14"/>
      <c r="O10" s="11">
        <f t="shared" si="0"/>
        <v>17140.165000000001</v>
      </c>
    </row>
    <row r="11" spans="1:15" x14ac:dyDescent="0.25">
      <c r="A11" s="6" t="s">
        <v>40</v>
      </c>
      <c r="B11" s="1" t="s">
        <v>8</v>
      </c>
      <c r="C11" s="17">
        <v>33</v>
      </c>
      <c r="D11" s="18">
        <v>1228</v>
      </c>
      <c r="E11" s="18">
        <v>2</v>
      </c>
      <c r="F11" s="18">
        <v>20.5</v>
      </c>
      <c r="G11" s="27">
        <v>19.27</v>
      </c>
      <c r="H11" s="18">
        <v>9.6280000000006112</v>
      </c>
      <c r="I11" s="18">
        <v>49.1</v>
      </c>
      <c r="J11" s="18">
        <v>0</v>
      </c>
      <c r="K11" s="28">
        <v>176</v>
      </c>
      <c r="L11" s="17">
        <v>55</v>
      </c>
      <c r="M11" s="23">
        <v>0</v>
      </c>
      <c r="N11" s="14"/>
      <c r="O11" s="11">
        <f t="shared" si="0"/>
        <v>1592.4980000000005</v>
      </c>
    </row>
    <row r="12" spans="1:15" x14ac:dyDescent="0.25">
      <c r="A12" s="6" t="s">
        <v>41</v>
      </c>
      <c r="B12" s="1" t="s">
        <v>9</v>
      </c>
      <c r="C12" s="17">
        <v>3279</v>
      </c>
      <c r="D12" s="18">
        <v>583</v>
      </c>
      <c r="E12" s="18">
        <v>5472</v>
      </c>
      <c r="F12" s="18">
        <v>0</v>
      </c>
      <c r="G12" s="27">
        <v>1261.3399999999999</v>
      </c>
      <c r="H12" s="18">
        <v>217.27399999999943</v>
      </c>
      <c r="I12" s="18">
        <v>4609.0529999999999</v>
      </c>
      <c r="J12" s="18">
        <v>8</v>
      </c>
      <c r="K12" s="28">
        <v>85</v>
      </c>
      <c r="L12" s="17">
        <v>33</v>
      </c>
      <c r="M12" s="23">
        <v>0</v>
      </c>
      <c r="N12" s="14"/>
      <c r="O12" s="11">
        <f t="shared" si="0"/>
        <v>15547.666999999999</v>
      </c>
    </row>
    <row r="13" spans="1:15" x14ac:dyDescent="0.25">
      <c r="A13" s="6" t="s">
        <v>42</v>
      </c>
      <c r="B13" s="1" t="s">
        <v>10</v>
      </c>
      <c r="C13" s="17">
        <v>705</v>
      </c>
      <c r="D13" s="18">
        <f>D14+D15</f>
        <v>671</v>
      </c>
      <c r="E13" s="18">
        <v>7833</v>
      </c>
      <c r="F13" s="18">
        <v>22.56</v>
      </c>
      <c r="G13" s="27">
        <v>14919.83</v>
      </c>
      <c r="H13" s="18">
        <v>3902.760000000002</v>
      </c>
      <c r="I13" s="18">
        <f>I14+I15</f>
        <v>3188.7602999999999</v>
      </c>
      <c r="J13" s="18">
        <f t="shared" ref="J13" si="4">SUM(J14:J15)</f>
        <v>187</v>
      </c>
      <c r="K13" s="18">
        <f t="shared" ref="K13" si="5">K14+K15</f>
        <v>2354</v>
      </c>
      <c r="L13" s="17">
        <v>200</v>
      </c>
      <c r="M13" s="23">
        <f>SUM(M14:M15)</f>
        <v>1108.17</v>
      </c>
      <c r="N13" s="14"/>
      <c r="O13" s="11">
        <f t="shared" si="0"/>
        <v>35092.080300000001</v>
      </c>
    </row>
    <row r="14" spans="1:15" x14ac:dyDescent="0.25">
      <c r="A14" s="6" t="s">
        <v>40</v>
      </c>
      <c r="B14" s="1" t="s">
        <v>11</v>
      </c>
      <c r="C14" s="17">
        <v>270</v>
      </c>
      <c r="D14" s="18">
        <v>128</v>
      </c>
      <c r="E14" s="18">
        <v>5509</v>
      </c>
      <c r="F14" s="18">
        <v>0</v>
      </c>
      <c r="G14" s="27">
        <v>370.19</v>
      </c>
      <c r="H14" s="18">
        <v>1113.2680000000037</v>
      </c>
      <c r="I14" s="18">
        <v>2126.0872999999997</v>
      </c>
      <c r="J14" s="18">
        <v>127</v>
      </c>
      <c r="K14" s="28">
        <v>436</v>
      </c>
      <c r="L14" s="17">
        <v>0</v>
      </c>
      <c r="M14" s="23">
        <v>149.93000000000006</v>
      </c>
      <c r="N14" s="14"/>
      <c r="O14" s="11">
        <f t="shared" si="0"/>
        <v>10229.475300000004</v>
      </c>
    </row>
    <row r="15" spans="1:15" x14ac:dyDescent="0.25">
      <c r="A15" s="6" t="s">
        <v>41</v>
      </c>
      <c r="B15" s="1" t="s">
        <v>12</v>
      </c>
      <c r="C15" s="17">
        <v>435</v>
      </c>
      <c r="D15" s="18">
        <v>543</v>
      </c>
      <c r="E15" s="18">
        <v>2324</v>
      </c>
      <c r="F15" s="18">
        <v>22.56</v>
      </c>
      <c r="G15" s="27">
        <v>14549.64</v>
      </c>
      <c r="H15" s="18">
        <v>2789.4919999999975</v>
      </c>
      <c r="I15" s="18">
        <v>1062.673</v>
      </c>
      <c r="J15" s="18">
        <v>60</v>
      </c>
      <c r="K15" s="28">
        <v>1918</v>
      </c>
      <c r="L15" s="17">
        <v>200</v>
      </c>
      <c r="M15" s="23">
        <v>958.24</v>
      </c>
      <c r="N15" s="14"/>
      <c r="O15" s="11">
        <f t="shared" si="0"/>
        <v>24862.605</v>
      </c>
    </row>
    <row r="16" spans="1:15" x14ac:dyDescent="0.25">
      <c r="A16" s="6" t="s">
        <v>43</v>
      </c>
      <c r="B16" s="1" t="s">
        <v>13</v>
      </c>
      <c r="C16" s="17">
        <v>4017</v>
      </c>
      <c r="D16" s="18">
        <f t="shared" ref="D16:D18" si="6">D10+D13</f>
        <v>2482</v>
      </c>
      <c r="E16" s="18">
        <v>13307</v>
      </c>
      <c r="F16" s="18">
        <v>43.06</v>
      </c>
      <c r="G16" s="27">
        <v>16200.44</v>
      </c>
      <c r="H16" s="18">
        <v>4129.6620000000112</v>
      </c>
      <c r="I16" s="18">
        <f t="shared" ref="I16" si="7">I17+I18</f>
        <v>7846.9132999999993</v>
      </c>
      <c r="J16" s="18">
        <f t="shared" ref="J16" si="8">SUM(J17:J18)</f>
        <v>195</v>
      </c>
      <c r="K16" s="18">
        <f t="shared" ref="K16" si="9">K17+K18</f>
        <v>2615</v>
      </c>
      <c r="L16" s="17">
        <v>288</v>
      </c>
      <c r="M16" s="23">
        <f>SUM(M17:M18)</f>
        <v>1108.17</v>
      </c>
      <c r="N16" s="14"/>
      <c r="O16" s="11">
        <f t="shared" si="0"/>
        <v>52232.24530000001</v>
      </c>
    </row>
    <row r="17" spans="1:15" x14ac:dyDescent="0.25">
      <c r="A17" s="6" t="s">
        <v>40</v>
      </c>
      <c r="B17" s="1" t="s">
        <v>14</v>
      </c>
      <c r="C17" s="17">
        <v>303</v>
      </c>
      <c r="D17" s="18">
        <f t="shared" si="6"/>
        <v>1356</v>
      </c>
      <c r="E17" s="18">
        <v>5511</v>
      </c>
      <c r="F17" s="18">
        <v>20.5</v>
      </c>
      <c r="G17" s="27">
        <v>389.46</v>
      </c>
      <c r="H17" s="18">
        <v>1122.895999999997</v>
      </c>
      <c r="I17" s="18">
        <f t="shared" ref="I17:K18" si="10">I11+I14</f>
        <v>2175.1872999999996</v>
      </c>
      <c r="J17" s="18">
        <f t="shared" si="10"/>
        <v>127</v>
      </c>
      <c r="K17" s="29">
        <f t="shared" si="10"/>
        <v>612</v>
      </c>
      <c r="L17" s="17">
        <v>55</v>
      </c>
      <c r="M17" s="23">
        <f t="shared" ref="M17:M18" si="11">M11+M14</f>
        <v>149.93000000000006</v>
      </c>
      <c r="N17" s="14"/>
      <c r="O17" s="11">
        <f t="shared" si="0"/>
        <v>11821.973299999996</v>
      </c>
    </row>
    <row r="18" spans="1:15" x14ac:dyDescent="0.25">
      <c r="A18" s="6" t="s">
        <v>41</v>
      </c>
      <c r="B18" s="1" t="s">
        <v>15</v>
      </c>
      <c r="C18" s="17">
        <v>3714</v>
      </c>
      <c r="D18" s="18">
        <f t="shared" si="6"/>
        <v>1126</v>
      </c>
      <c r="E18" s="18">
        <v>7796</v>
      </c>
      <c r="F18" s="18">
        <v>22.56</v>
      </c>
      <c r="G18" s="27">
        <v>15810.98</v>
      </c>
      <c r="H18" s="18">
        <v>3006.7659999999933</v>
      </c>
      <c r="I18" s="18">
        <f t="shared" si="10"/>
        <v>5671.7259999999997</v>
      </c>
      <c r="J18" s="18">
        <f t="shared" si="10"/>
        <v>68</v>
      </c>
      <c r="K18" s="29">
        <f t="shared" si="10"/>
        <v>2003</v>
      </c>
      <c r="L18" s="17">
        <v>233</v>
      </c>
      <c r="M18" s="23">
        <f t="shared" si="11"/>
        <v>958.24</v>
      </c>
      <c r="N18" s="14"/>
      <c r="O18" s="11">
        <f t="shared" si="0"/>
        <v>40410.27199999999</v>
      </c>
    </row>
    <row r="19" spans="1:15" x14ac:dyDescent="0.25">
      <c r="A19" s="6" t="s">
        <v>44</v>
      </c>
      <c r="B19" s="1" t="s">
        <v>16</v>
      </c>
      <c r="C19" s="17">
        <v>13552</v>
      </c>
      <c r="D19" s="18">
        <f>D20+D25+D24</f>
        <v>14605</v>
      </c>
      <c r="E19" s="18">
        <v>8875</v>
      </c>
      <c r="F19" s="18">
        <v>20378.334250000004</v>
      </c>
      <c r="G19" s="27">
        <v>9983.68</v>
      </c>
      <c r="H19" s="22">
        <f>H20+H24+H25</f>
        <v>27002.054860000026</v>
      </c>
      <c r="I19" s="18">
        <f t="shared" ref="I19" si="12">I20+I24+I25</f>
        <v>15799.537419999999</v>
      </c>
      <c r="J19" s="18">
        <f t="shared" ref="J19" si="13">SUM(J20,J24:J25)</f>
        <v>30395</v>
      </c>
      <c r="K19" s="18">
        <f t="shared" ref="K19" si="14">SUM(K21:K25)</f>
        <v>50141</v>
      </c>
      <c r="L19" s="17">
        <v>12960</v>
      </c>
      <c r="M19" s="23">
        <f>M20+M24+M25</f>
        <v>20661.139999999978</v>
      </c>
      <c r="N19" s="14"/>
      <c r="O19" s="11">
        <f t="shared" si="0"/>
        <v>224352.74653000003</v>
      </c>
    </row>
    <row r="20" spans="1:15" x14ac:dyDescent="0.25">
      <c r="A20" s="6" t="s">
        <v>45</v>
      </c>
      <c r="B20" s="1" t="s">
        <v>17</v>
      </c>
      <c r="C20" s="17">
        <v>13438</v>
      </c>
      <c r="D20" s="18">
        <f>D21+D22+D23</f>
        <v>14605</v>
      </c>
      <c r="E20" s="18">
        <v>8875</v>
      </c>
      <c r="F20" s="18">
        <v>20378.334250000004</v>
      </c>
      <c r="G20" s="27">
        <v>9975.5399999999991</v>
      </c>
      <c r="H20" s="22">
        <f>H21+H22+H23</f>
        <v>26086.668860000027</v>
      </c>
      <c r="I20" s="18">
        <f>I21+I22+I23</f>
        <v>15589.882519999999</v>
      </c>
      <c r="J20" s="18">
        <f t="shared" ref="J20" si="15">SUM(J21:J23)</f>
        <v>30395</v>
      </c>
      <c r="K20" s="18">
        <f t="shared" ref="K20" si="16">K21+K22+K23</f>
        <v>50141</v>
      </c>
      <c r="L20" s="17">
        <v>12796</v>
      </c>
      <c r="M20" s="23">
        <f>SUM(M21:M23)</f>
        <v>17717.82999999998</v>
      </c>
      <c r="N20" s="14"/>
      <c r="O20" s="11">
        <f t="shared" si="0"/>
        <v>219998.25563</v>
      </c>
    </row>
    <row r="21" spans="1:15" x14ac:dyDescent="0.25">
      <c r="A21" s="6" t="s">
        <v>46</v>
      </c>
      <c r="B21" s="1" t="s">
        <v>18</v>
      </c>
      <c r="C21" s="17">
        <v>12074</v>
      </c>
      <c r="D21" s="18">
        <v>13343</v>
      </c>
      <c r="E21" s="18">
        <v>7877</v>
      </c>
      <c r="F21" s="18">
        <v>18203.434000000001</v>
      </c>
      <c r="G21" s="27">
        <v>8552.4</v>
      </c>
      <c r="H21" s="18">
        <v>21162.415610000025</v>
      </c>
      <c r="I21" s="18">
        <v>10881.75418</v>
      </c>
      <c r="J21" s="18">
        <f>27163+1394</f>
        <v>28557</v>
      </c>
      <c r="K21" s="28">
        <v>46355</v>
      </c>
      <c r="L21" s="17">
        <v>10431</v>
      </c>
      <c r="M21" s="23">
        <v>15699.669999999984</v>
      </c>
      <c r="N21" s="14"/>
      <c r="O21" s="11">
        <f t="shared" si="0"/>
        <v>193136.67379000003</v>
      </c>
    </row>
    <row r="22" spans="1:15" x14ac:dyDescent="0.25">
      <c r="A22" s="6" t="s">
        <v>47</v>
      </c>
      <c r="B22" s="1" t="s">
        <v>19</v>
      </c>
      <c r="C22" s="17">
        <v>1364</v>
      </c>
      <c r="D22" s="18">
        <v>1262</v>
      </c>
      <c r="E22" s="18">
        <v>998</v>
      </c>
      <c r="F22" s="18">
        <v>2174.9002500000011</v>
      </c>
      <c r="G22" s="27">
        <v>1021.24</v>
      </c>
      <c r="H22" s="18">
        <v>4924.2532500000016</v>
      </c>
      <c r="I22" s="18">
        <v>4708.1283400000002</v>
      </c>
      <c r="J22" s="18">
        <v>1838</v>
      </c>
      <c r="K22" s="28">
        <v>3786</v>
      </c>
      <c r="L22" s="17">
        <v>2365</v>
      </c>
      <c r="M22" s="23">
        <v>2018.1599999999962</v>
      </c>
      <c r="N22" s="14"/>
      <c r="O22" s="11">
        <f t="shared" si="0"/>
        <v>26459.681839999997</v>
      </c>
    </row>
    <row r="23" spans="1:15" x14ac:dyDescent="0.25">
      <c r="A23" s="39" t="s">
        <v>48</v>
      </c>
      <c r="B23" s="1" t="s">
        <v>20</v>
      </c>
      <c r="C23" s="17">
        <v>0</v>
      </c>
      <c r="D23" s="18">
        <v>0</v>
      </c>
      <c r="E23" s="18">
        <v>0</v>
      </c>
      <c r="F23" s="18">
        <v>0</v>
      </c>
      <c r="G23" s="27">
        <v>401.9</v>
      </c>
      <c r="H23" s="18">
        <v>0</v>
      </c>
      <c r="I23" s="18">
        <v>0</v>
      </c>
      <c r="J23" s="18">
        <v>0</v>
      </c>
      <c r="K23" s="28">
        <v>0</v>
      </c>
      <c r="L23" s="17">
        <v>0</v>
      </c>
      <c r="M23" s="23">
        <v>0</v>
      </c>
      <c r="N23" s="14"/>
      <c r="O23" s="11">
        <f t="shared" si="0"/>
        <v>401.9</v>
      </c>
    </row>
    <row r="24" spans="1:15" x14ac:dyDescent="0.25">
      <c r="A24" s="6" t="s">
        <v>49</v>
      </c>
      <c r="B24" s="1" t="s">
        <v>21</v>
      </c>
      <c r="C24" s="17">
        <v>114</v>
      </c>
      <c r="D24" s="18">
        <v>0</v>
      </c>
      <c r="E24" s="18">
        <v>0</v>
      </c>
      <c r="F24" s="18">
        <v>0</v>
      </c>
      <c r="G24" s="27">
        <v>8.14</v>
      </c>
      <c r="H24" s="18">
        <v>915.38600000000042</v>
      </c>
      <c r="I24" s="18">
        <v>209.6549</v>
      </c>
      <c r="J24" s="18"/>
      <c r="K24" s="28">
        <v>0</v>
      </c>
      <c r="L24" s="17">
        <v>164</v>
      </c>
      <c r="M24" s="23">
        <v>2943.3099999999995</v>
      </c>
      <c r="N24" s="14"/>
      <c r="O24" s="11">
        <f t="shared" si="0"/>
        <v>4354.4908999999998</v>
      </c>
    </row>
    <row r="25" spans="1:15" x14ac:dyDescent="0.25">
      <c r="A25" s="6" t="s">
        <v>50</v>
      </c>
      <c r="B25" s="1" t="s">
        <v>22</v>
      </c>
      <c r="C25" s="17">
        <v>0</v>
      </c>
      <c r="D25" s="18">
        <v>0</v>
      </c>
      <c r="E25" s="18">
        <v>0</v>
      </c>
      <c r="F25" s="18">
        <v>0</v>
      </c>
      <c r="G25" s="27">
        <v>0</v>
      </c>
      <c r="H25" s="18">
        <v>0</v>
      </c>
      <c r="I25" s="18">
        <v>0</v>
      </c>
      <c r="J25" s="18"/>
      <c r="K25" s="28">
        <v>0</v>
      </c>
      <c r="L25" s="17">
        <v>0</v>
      </c>
      <c r="M25" s="23">
        <v>0</v>
      </c>
      <c r="N25" s="14"/>
      <c r="O25" s="11">
        <f t="shared" si="0"/>
        <v>0</v>
      </c>
    </row>
    <row r="26" spans="1:15" ht="25.5" x14ac:dyDescent="0.25">
      <c r="A26" s="6" t="s">
        <v>51</v>
      </c>
      <c r="B26" s="1" t="s">
        <v>23</v>
      </c>
      <c r="C26" s="17">
        <v>0</v>
      </c>
      <c r="D26" s="18">
        <v>0</v>
      </c>
      <c r="E26" s="18">
        <v>0</v>
      </c>
      <c r="F26" s="18">
        <v>0</v>
      </c>
      <c r="G26" s="27">
        <v>0</v>
      </c>
      <c r="H26" s="18">
        <v>0</v>
      </c>
      <c r="I26" s="18">
        <v>0</v>
      </c>
      <c r="J26" s="18"/>
      <c r="K26" s="18">
        <v>0</v>
      </c>
      <c r="L26" s="17">
        <v>0</v>
      </c>
      <c r="M26" s="23">
        <v>0</v>
      </c>
      <c r="N26" s="14"/>
      <c r="O26" s="11">
        <f t="shared" si="0"/>
        <v>0</v>
      </c>
    </row>
    <row r="27" spans="1:15" ht="25.5" x14ac:dyDescent="0.25">
      <c r="A27" s="6" t="s">
        <v>52</v>
      </c>
      <c r="B27" s="1" t="s">
        <v>24</v>
      </c>
      <c r="C27" s="17">
        <v>0</v>
      </c>
      <c r="D27" s="18">
        <v>0</v>
      </c>
      <c r="E27" s="18">
        <v>0</v>
      </c>
      <c r="F27" s="18">
        <v>0</v>
      </c>
      <c r="G27" s="27">
        <v>0</v>
      </c>
      <c r="H27" s="18">
        <v>0</v>
      </c>
      <c r="I27" s="18">
        <v>0</v>
      </c>
      <c r="J27" s="18"/>
      <c r="K27" s="18">
        <v>0</v>
      </c>
      <c r="L27" s="17">
        <v>0</v>
      </c>
      <c r="M27" s="23">
        <v>0</v>
      </c>
      <c r="N27" s="14"/>
      <c r="O27" s="11">
        <f t="shared" si="0"/>
        <v>0</v>
      </c>
    </row>
    <row r="28" spans="1:15" ht="25.5" x14ac:dyDescent="0.25">
      <c r="A28" s="6" t="s">
        <v>53</v>
      </c>
      <c r="B28" s="1" t="s">
        <v>25</v>
      </c>
      <c r="C28" s="17">
        <v>31</v>
      </c>
      <c r="D28" s="18">
        <v>14</v>
      </c>
      <c r="E28" s="18">
        <v>136</v>
      </c>
      <c r="F28" s="18">
        <v>0</v>
      </c>
      <c r="G28" s="27">
        <v>1430.06</v>
      </c>
      <c r="H28" s="18">
        <v>26.059999999999945</v>
      </c>
      <c r="I28" s="18">
        <v>394.25099999999998</v>
      </c>
      <c r="J28" s="18">
        <v>0</v>
      </c>
      <c r="K28" s="18">
        <v>276</v>
      </c>
      <c r="L28" s="17">
        <v>94</v>
      </c>
      <c r="M28" s="23">
        <v>7.3799999999999955</v>
      </c>
      <c r="N28" s="14"/>
      <c r="O28" s="11">
        <f t="shared" si="0"/>
        <v>2408.7510000000002</v>
      </c>
    </row>
    <row r="29" spans="1:15" x14ac:dyDescent="0.25">
      <c r="A29" s="6" t="s">
        <v>54</v>
      </c>
      <c r="B29" s="1" t="s">
        <v>26</v>
      </c>
      <c r="C29" s="17">
        <v>0</v>
      </c>
      <c r="D29" s="18">
        <v>0</v>
      </c>
      <c r="E29" s="18">
        <v>0</v>
      </c>
      <c r="F29" s="18">
        <v>0</v>
      </c>
      <c r="G29" s="27">
        <v>0</v>
      </c>
      <c r="H29" s="18">
        <v>0</v>
      </c>
      <c r="I29" s="18">
        <v>10.712999999999999</v>
      </c>
      <c r="J29" s="18"/>
      <c r="K29" s="18">
        <v>0</v>
      </c>
      <c r="L29" s="17">
        <v>0</v>
      </c>
      <c r="M29" s="23">
        <v>0</v>
      </c>
      <c r="N29" s="14"/>
      <c r="O29" s="11">
        <f t="shared" si="0"/>
        <v>10.712999999999999</v>
      </c>
    </row>
    <row r="30" spans="1:15" x14ac:dyDescent="0.25">
      <c r="A30" s="6" t="s">
        <v>55</v>
      </c>
      <c r="B30" s="1" t="s">
        <v>27</v>
      </c>
      <c r="C30" s="17">
        <v>0</v>
      </c>
      <c r="D30" s="18">
        <v>0</v>
      </c>
      <c r="E30" s="18">
        <v>0</v>
      </c>
      <c r="F30" s="18">
        <v>0</v>
      </c>
      <c r="G30" s="27">
        <v>0</v>
      </c>
      <c r="H30" s="18">
        <v>0</v>
      </c>
      <c r="I30" s="18">
        <v>0</v>
      </c>
      <c r="J30" s="18"/>
      <c r="K30" s="18">
        <v>0</v>
      </c>
      <c r="L30" s="17">
        <v>0</v>
      </c>
      <c r="M30" s="23">
        <v>0</v>
      </c>
      <c r="N30" s="14"/>
      <c r="O30" s="11">
        <f t="shared" si="0"/>
        <v>0</v>
      </c>
    </row>
    <row r="31" spans="1:15" x14ac:dyDescent="0.25">
      <c r="A31" s="6" t="s">
        <v>56</v>
      </c>
      <c r="B31" s="1" t="s">
        <v>28</v>
      </c>
      <c r="C31" s="17">
        <v>0</v>
      </c>
      <c r="D31" s="18">
        <v>0</v>
      </c>
      <c r="E31" s="18">
        <v>0</v>
      </c>
      <c r="F31" s="18">
        <v>0</v>
      </c>
      <c r="G31" s="27">
        <v>29.39</v>
      </c>
      <c r="H31" s="18">
        <v>0</v>
      </c>
      <c r="I31" s="18">
        <v>0</v>
      </c>
      <c r="J31" s="18"/>
      <c r="K31" s="18">
        <v>0</v>
      </c>
      <c r="L31" s="17">
        <v>0</v>
      </c>
      <c r="M31" s="23">
        <v>0</v>
      </c>
      <c r="N31" s="14"/>
      <c r="O31" s="11">
        <f t="shared" si="0"/>
        <v>29.39</v>
      </c>
    </row>
    <row r="32" spans="1:15" x14ac:dyDescent="0.25">
      <c r="A32" s="6" t="s">
        <v>57</v>
      </c>
      <c r="B32" s="1" t="s">
        <v>29</v>
      </c>
      <c r="C32" s="17">
        <v>0</v>
      </c>
      <c r="D32" s="18">
        <v>0</v>
      </c>
      <c r="E32" s="18">
        <v>0</v>
      </c>
      <c r="F32" s="18">
        <v>0</v>
      </c>
      <c r="G32" s="27">
        <v>0</v>
      </c>
      <c r="H32" s="18">
        <v>0</v>
      </c>
      <c r="I32" s="18">
        <v>0</v>
      </c>
      <c r="J32" s="18"/>
      <c r="K32" s="18">
        <v>0</v>
      </c>
      <c r="L32" s="17">
        <v>0</v>
      </c>
      <c r="M32" s="23">
        <v>0</v>
      </c>
      <c r="N32" s="14"/>
      <c r="O32" s="11">
        <f t="shared" si="0"/>
        <v>0</v>
      </c>
    </row>
    <row r="33" spans="1:15" x14ac:dyDescent="0.25">
      <c r="A33" s="6" t="s">
        <v>58</v>
      </c>
      <c r="B33" s="1" t="s">
        <v>30</v>
      </c>
      <c r="C33" s="17">
        <v>1647</v>
      </c>
      <c r="D33" s="18">
        <v>2021</v>
      </c>
      <c r="E33" s="18">
        <v>232</v>
      </c>
      <c r="F33" s="18">
        <v>133.40873999999999</v>
      </c>
      <c r="G33" s="27">
        <v>900.04</v>
      </c>
      <c r="H33" s="18">
        <v>2819.0847600000016</v>
      </c>
      <c r="I33" s="18">
        <v>4374.4370300000228</v>
      </c>
      <c r="J33" s="18">
        <v>113</v>
      </c>
      <c r="K33" s="18">
        <v>501</v>
      </c>
      <c r="L33" s="17">
        <v>152</v>
      </c>
      <c r="M33" s="23">
        <v>202.44000000000005</v>
      </c>
      <c r="N33" s="14"/>
      <c r="O33" s="11">
        <f t="shared" si="0"/>
        <v>13095.410530000025</v>
      </c>
    </row>
    <row r="34" spans="1:15" x14ac:dyDescent="0.25">
      <c r="A34" s="7" t="s">
        <v>59</v>
      </c>
      <c r="B34" s="8" t="s">
        <v>31</v>
      </c>
      <c r="C34" s="17">
        <v>39725</v>
      </c>
      <c r="D34" s="19">
        <f>D3+D4+D5+D6+D7+D8+D9+D16+D19+D26+D27+D28+D29+D30+D31+D32+D33</f>
        <v>38814</v>
      </c>
      <c r="E34" s="18">
        <v>29875</v>
      </c>
      <c r="F34" s="18">
        <v>22500.187990000002</v>
      </c>
      <c r="G34" s="33">
        <v>51776.92</v>
      </c>
      <c r="H34" s="18">
        <v>63122.619620000158</v>
      </c>
      <c r="I34" s="18">
        <f>I3+I5+I4+I6+I7+I8+I9+I16+I19+I26+I27+I28+I29+I30+I32+I31+I33</f>
        <v>96248.747180000035</v>
      </c>
      <c r="J34" s="21">
        <f t="shared" ref="J34" si="17">SUM(J3:J10,J13,J19,J26:J33)</f>
        <v>41996</v>
      </c>
      <c r="K34" s="21">
        <f>SUM(K3:K10)+K13+K19+SUM(K26:K33)</f>
        <v>67687</v>
      </c>
      <c r="L34" s="17">
        <v>21438</v>
      </c>
      <c r="M34" s="24">
        <f>SUM(M3:M9)+M16+M19+SUM(M26:M33)</f>
        <v>36056.739999999969</v>
      </c>
      <c r="N34" s="15"/>
      <c r="O34" s="9">
        <f t="shared" si="0"/>
        <v>509240.21479000017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46" t="s">
        <v>61</v>
      </c>
      <c r="D2" s="46" t="s">
        <v>62</v>
      </c>
      <c r="E2" s="46" t="s">
        <v>63</v>
      </c>
      <c r="F2" s="46" t="s">
        <v>64</v>
      </c>
      <c r="G2" s="46" t="s">
        <v>65</v>
      </c>
      <c r="H2" s="46" t="s">
        <v>66</v>
      </c>
      <c r="I2" s="46" t="s">
        <v>67</v>
      </c>
      <c r="J2" s="46" t="s">
        <v>68</v>
      </c>
      <c r="K2" s="46" t="s">
        <v>69</v>
      </c>
      <c r="L2" s="46" t="s">
        <v>70</v>
      </c>
      <c r="M2" s="48" t="s">
        <v>71</v>
      </c>
      <c r="N2" s="47" t="s">
        <v>72</v>
      </c>
    </row>
    <row r="3" spans="1:14" x14ac:dyDescent="0.25">
      <c r="A3" s="6" t="s">
        <v>32</v>
      </c>
      <c r="B3" s="1" t="s">
        <v>0</v>
      </c>
      <c r="C3" s="17">
        <v>10396</v>
      </c>
      <c r="D3">
        <v>5017</v>
      </c>
      <c r="E3" s="18">
        <v>2659</v>
      </c>
      <c r="F3" s="18">
        <v>6735</v>
      </c>
      <c r="G3" s="18">
        <v>8239</v>
      </c>
      <c r="H3" s="18">
        <v>11931</v>
      </c>
      <c r="I3" s="18">
        <v>4508</v>
      </c>
      <c r="J3" s="18">
        <v>6746</v>
      </c>
      <c r="K3" s="17">
        <v>6464</v>
      </c>
      <c r="L3" s="25">
        <v>6354</v>
      </c>
      <c r="M3" s="18">
        <v>322</v>
      </c>
      <c r="N3" s="11">
        <f>SUM(C3:M3)</f>
        <v>69371</v>
      </c>
    </row>
    <row r="4" spans="1:14" x14ac:dyDescent="0.25">
      <c r="A4" s="6" t="s">
        <v>33</v>
      </c>
      <c r="B4" s="1" t="s">
        <v>1</v>
      </c>
      <c r="C4" s="17">
        <v>65</v>
      </c>
      <c r="D4">
        <v>79</v>
      </c>
      <c r="E4" s="18">
        <v>9</v>
      </c>
      <c r="F4" s="18">
        <v>0</v>
      </c>
      <c r="G4" s="18">
        <v>82</v>
      </c>
      <c r="H4" s="18">
        <v>811</v>
      </c>
      <c r="I4" s="18">
        <v>1786</v>
      </c>
      <c r="J4" s="18">
        <v>42</v>
      </c>
      <c r="K4" s="17">
        <v>0</v>
      </c>
      <c r="L4" s="25">
        <v>485</v>
      </c>
      <c r="M4" s="18"/>
      <c r="N4" s="11">
        <f t="shared" ref="N4:N34" si="0">SUM(C4:M4)</f>
        <v>3359</v>
      </c>
    </row>
    <row r="5" spans="1:14" ht="25.5" x14ac:dyDescent="0.25">
      <c r="A5" s="6" t="s">
        <v>34</v>
      </c>
      <c r="B5" s="1" t="s">
        <v>2</v>
      </c>
      <c r="C5" s="17">
        <v>458</v>
      </c>
      <c r="D5">
        <v>405</v>
      </c>
      <c r="E5" s="18">
        <v>987</v>
      </c>
      <c r="F5" s="18">
        <v>108</v>
      </c>
      <c r="G5" s="18">
        <v>626</v>
      </c>
      <c r="H5" s="18">
        <v>648</v>
      </c>
      <c r="I5" s="18">
        <v>632</v>
      </c>
      <c r="J5" s="18">
        <v>311</v>
      </c>
      <c r="K5" s="17">
        <v>536</v>
      </c>
      <c r="L5" s="25">
        <v>534</v>
      </c>
      <c r="M5" s="18">
        <v>23</v>
      </c>
      <c r="N5" s="11">
        <f t="shared" si="0"/>
        <v>5268</v>
      </c>
    </row>
    <row r="6" spans="1:14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7">
        <v>0</v>
      </c>
      <c r="L6" s="25">
        <v>0</v>
      </c>
      <c r="M6" s="18"/>
      <c r="N6" s="11">
        <f t="shared" si="0"/>
        <v>0</v>
      </c>
    </row>
    <row r="7" spans="1:14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7">
        <v>0</v>
      </c>
      <c r="L7" s="25">
        <v>0</v>
      </c>
      <c r="M7" s="18"/>
      <c r="N7" s="11">
        <f t="shared" si="0"/>
        <v>0</v>
      </c>
    </row>
    <row r="8" spans="1:14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7">
        <v>0</v>
      </c>
      <c r="L8" s="25">
        <v>0</v>
      </c>
      <c r="M8" s="18"/>
      <c r="N8" s="11">
        <f t="shared" si="0"/>
        <v>0</v>
      </c>
    </row>
    <row r="9" spans="1:14" ht="25.5" x14ac:dyDescent="0.25">
      <c r="A9" s="6" t="s">
        <v>38</v>
      </c>
      <c r="B9" s="1" t="s">
        <v>6</v>
      </c>
      <c r="C9" s="17">
        <v>1</v>
      </c>
      <c r="D9" s="18">
        <v>39</v>
      </c>
      <c r="E9" s="18">
        <v>28</v>
      </c>
      <c r="F9" s="18">
        <v>0</v>
      </c>
      <c r="G9" s="18">
        <v>10</v>
      </c>
      <c r="H9" s="18">
        <v>12</v>
      </c>
      <c r="I9" s="18">
        <v>99</v>
      </c>
      <c r="J9" s="18">
        <v>11</v>
      </c>
      <c r="K9" s="17">
        <v>23</v>
      </c>
      <c r="L9" s="25">
        <v>5</v>
      </c>
      <c r="M9" s="18"/>
      <c r="N9" s="11">
        <f t="shared" si="0"/>
        <v>228</v>
      </c>
    </row>
    <row r="10" spans="1:14" ht="25.5" x14ac:dyDescent="0.25">
      <c r="A10" s="6" t="s">
        <v>39</v>
      </c>
      <c r="B10" s="1" t="s">
        <v>7</v>
      </c>
      <c r="C10" s="17">
        <v>2338</v>
      </c>
      <c r="D10" s="18">
        <f>D11+D12</f>
        <v>1101</v>
      </c>
      <c r="E10" s="18">
        <v>580</v>
      </c>
      <c r="F10" s="20">
        <v>152</v>
      </c>
      <c r="G10" s="18">
        <v>1450</v>
      </c>
      <c r="H10" s="18">
        <v>2702</v>
      </c>
      <c r="I10" s="18">
        <f>I11+I12</f>
        <v>2116</v>
      </c>
      <c r="J10" s="18">
        <f t="shared" ref="J10" si="1">SUM(J11:J12)</f>
        <v>482</v>
      </c>
      <c r="K10" s="17">
        <v>891</v>
      </c>
      <c r="L10" s="25">
        <f>SUM(L11:L12)</f>
        <v>1036</v>
      </c>
      <c r="M10" s="18">
        <f>M11+M12</f>
        <v>4</v>
      </c>
      <c r="N10" s="11">
        <f t="shared" si="0"/>
        <v>12852</v>
      </c>
    </row>
    <row r="11" spans="1:14" x14ac:dyDescent="0.25">
      <c r="A11" s="6" t="s">
        <v>40</v>
      </c>
      <c r="B11" s="1" t="s">
        <v>8</v>
      </c>
      <c r="C11" s="17">
        <v>2224</v>
      </c>
      <c r="D11">
        <v>907</v>
      </c>
      <c r="E11" s="18">
        <v>411</v>
      </c>
      <c r="F11" s="18">
        <v>120</v>
      </c>
      <c r="G11" s="18">
        <v>1088</v>
      </c>
      <c r="H11" s="18">
        <v>1929</v>
      </c>
      <c r="I11" s="18">
        <v>1822</v>
      </c>
      <c r="J11" s="18">
        <v>365</v>
      </c>
      <c r="K11" s="17">
        <v>608</v>
      </c>
      <c r="L11" s="25">
        <v>438</v>
      </c>
      <c r="M11" s="18">
        <v>3</v>
      </c>
      <c r="N11" s="11">
        <f t="shared" si="0"/>
        <v>9915</v>
      </c>
    </row>
    <row r="12" spans="1:14" x14ac:dyDescent="0.25">
      <c r="A12" s="6" t="s">
        <v>41</v>
      </c>
      <c r="B12" s="1" t="s">
        <v>9</v>
      </c>
      <c r="C12" s="17">
        <v>114</v>
      </c>
      <c r="D12">
        <v>194</v>
      </c>
      <c r="E12" s="18">
        <v>169</v>
      </c>
      <c r="F12" s="18">
        <v>32</v>
      </c>
      <c r="G12" s="18">
        <v>362</v>
      </c>
      <c r="H12" s="18">
        <v>773</v>
      </c>
      <c r="I12" s="18">
        <v>294</v>
      </c>
      <c r="J12" s="18">
        <v>117</v>
      </c>
      <c r="K12" s="17">
        <v>283</v>
      </c>
      <c r="L12" s="25">
        <v>598</v>
      </c>
      <c r="M12" s="18">
        <v>1</v>
      </c>
      <c r="N12" s="11">
        <f t="shared" si="0"/>
        <v>2937</v>
      </c>
    </row>
    <row r="13" spans="1:14" x14ac:dyDescent="0.25">
      <c r="A13" s="6" t="s">
        <v>42</v>
      </c>
      <c r="B13" s="1" t="s">
        <v>10</v>
      </c>
      <c r="C13" s="17">
        <v>1655</v>
      </c>
      <c r="D13" s="18">
        <f>D14+D15</f>
        <v>950</v>
      </c>
      <c r="E13" s="18">
        <v>192</v>
      </c>
      <c r="F13" s="20">
        <v>36</v>
      </c>
      <c r="G13" s="18">
        <v>1596</v>
      </c>
      <c r="H13" s="18">
        <v>4675</v>
      </c>
      <c r="I13" s="18">
        <f>I14+I15</f>
        <v>2798</v>
      </c>
      <c r="J13" s="18">
        <f t="shared" ref="J13" si="2">SUM(J14:J15)</f>
        <v>270</v>
      </c>
      <c r="K13" s="17">
        <v>418</v>
      </c>
      <c r="L13" s="25">
        <f>SUM(L14:L15)</f>
        <v>1155</v>
      </c>
      <c r="M13" s="18">
        <f>M14+M15</f>
        <v>0</v>
      </c>
      <c r="N13" s="11">
        <f t="shared" si="0"/>
        <v>13745</v>
      </c>
    </row>
    <row r="14" spans="1:14" x14ac:dyDescent="0.25">
      <c r="A14" s="6" t="s">
        <v>40</v>
      </c>
      <c r="B14" s="1" t="s">
        <v>11</v>
      </c>
      <c r="C14" s="17">
        <v>1582</v>
      </c>
      <c r="D14" s="18">
        <v>808</v>
      </c>
      <c r="E14" s="18">
        <v>112</v>
      </c>
      <c r="F14" s="18">
        <v>16</v>
      </c>
      <c r="G14" s="18">
        <v>1097</v>
      </c>
      <c r="H14" s="18">
        <v>3875</v>
      </c>
      <c r="I14" s="18">
        <v>1910</v>
      </c>
      <c r="J14" s="18">
        <v>224</v>
      </c>
      <c r="K14" s="17">
        <v>281</v>
      </c>
      <c r="L14" s="25">
        <v>439</v>
      </c>
      <c r="M14" s="18">
        <v>0</v>
      </c>
      <c r="N14" s="11">
        <f t="shared" si="0"/>
        <v>10344</v>
      </c>
    </row>
    <row r="15" spans="1:14" x14ac:dyDescent="0.25">
      <c r="A15" s="6" t="s">
        <v>41</v>
      </c>
      <c r="B15" s="1" t="s">
        <v>12</v>
      </c>
      <c r="C15" s="17">
        <v>73</v>
      </c>
      <c r="D15" s="18">
        <v>142</v>
      </c>
      <c r="E15" s="18">
        <v>80</v>
      </c>
      <c r="F15" s="18">
        <v>20</v>
      </c>
      <c r="G15" s="18">
        <v>499</v>
      </c>
      <c r="H15" s="18">
        <v>800</v>
      </c>
      <c r="I15" s="18">
        <v>888</v>
      </c>
      <c r="J15" s="18">
        <v>46</v>
      </c>
      <c r="K15" s="17">
        <v>137</v>
      </c>
      <c r="L15" s="25">
        <v>716</v>
      </c>
      <c r="M15" s="18">
        <v>0</v>
      </c>
      <c r="N15" s="11">
        <f t="shared" si="0"/>
        <v>3401</v>
      </c>
    </row>
    <row r="16" spans="1:14" x14ac:dyDescent="0.25">
      <c r="A16" s="6" t="s">
        <v>43</v>
      </c>
      <c r="B16" s="1" t="s">
        <v>13</v>
      </c>
      <c r="C16" s="17">
        <v>2421</v>
      </c>
      <c r="D16" s="18">
        <f>D17+D18</f>
        <v>2051</v>
      </c>
      <c r="E16" s="18">
        <v>663</v>
      </c>
      <c r="F16" s="20">
        <v>188</v>
      </c>
      <c r="G16" s="18">
        <v>1596</v>
      </c>
      <c r="H16" s="18">
        <v>4799</v>
      </c>
      <c r="I16" s="18">
        <f>I17+I18</f>
        <v>2798</v>
      </c>
      <c r="J16" s="18">
        <f t="shared" ref="J16" si="3">SUM(J17:J18)</f>
        <v>509</v>
      </c>
      <c r="K16" s="17">
        <v>1014</v>
      </c>
      <c r="L16" s="25">
        <f>SUM(L17:L18)</f>
        <v>1155</v>
      </c>
      <c r="M16" s="18">
        <f>M17+M18</f>
        <v>4</v>
      </c>
      <c r="N16" s="11">
        <f t="shared" si="0"/>
        <v>17198</v>
      </c>
    </row>
    <row r="17" spans="1:14" x14ac:dyDescent="0.25">
      <c r="A17" s="6" t="s">
        <v>40</v>
      </c>
      <c r="B17" s="1" t="s">
        <v>14</v>
      </c>
      <c r="C17" s="17">
        <v>2241</v>
      </c>
      <c r="D17" s="2">
        <f>D11+D14</f>
        <v>1715</v>
      </c>
      <c r="E17" s="18">
        <v>414</v>
      </c>
      <c r="F17" s="20">
        <v>136</v>
      </c>
      <c r="G17" s="18">
        <v>1097</v>
      </c>
      <c r="H17" s="18">
        <v>3986</v>
      </c>
      <c r="I17" s="18">
        <f>I14</f>
        <v>1910</v>
      </c>
      <c r="J17" s="18">
        <v>377</v>
      </c>
      <c r="K17" s="17">
        <v>632</v>
      </c>
      <c r="L17" s="25">
        <v>439</v>
      </c>
      <c r="M17" s="18">
        <f>M11+M14</f>
        <v>3</v>
      </c>
      <c r="N17" s="11">
        <f t="shared" si="0"/>
        <v>12950</v>
      </c>
    </row>
    <row r="18" spans="1:14" x14ac:dyDescent="0.25">
      <c r="A18" s="6" t="s">
        <v>41</v>
      </c>
      <c r="B18" s="1" t="s">
        <v>15</v>
      </c>
      <c r="C18" s="17">
        <v>180</v>
      </c>
      <c r="D18" s="2">
        <f>D12+D15</f>
        <v>336</v>
      </c>
      <c r="E18" s="18">
        <v>249</v>
      </c>
      <c r="F18" s="20">
        <v>52</v>
      </c>
      <c r="G18" s="18">
        <v>499</v>
      </c>
      <c r="H18" s="18">
        <v>813</v>
      </c>
      <c r="I18" s="18">
        <f>I15</f>
        <v>888</v>
      </c>
      <c r="J18" s="18">
        <v>132</v>
      </c>
      <c r="K18" s="17">
        <v>382</v>
      </c>
      <c r="L18" s="25">
        <v>716</v>
      </c>
      <c r="M18" s="18">
        <f>M12+M15</f>
        <v>1</v>
      </c>
      <c r="N18" s="11">
        <f t="shared" si="0"/>
        <v>4248</v>
      </c>
    </row>
    <row r="19" spans="1:14" x14ac:dyDescent="0.25">
      <c r="A19" s="6" t="s">
        <v>44</v>
      </c>
      <c r="B19" s="1" t="s">
        <v>16</v>
      </c>
      <c r="C19" s="17">
        <v>9392</v>
      </c>
      <c r="D19" s="18">
        <f>D20+D24+D25</f>
        <v>7187</v>
      </c>
      <c r="E19" s="18">
        <v>6534</v>
      </c>
      <c r="F19" s="20">
        <v>10115</v>
      </c>
      <c r="G19" s="18">
        <v>11461</v>
      </c>
      <c r="H19" s="22">
        <f>H20+H24+H25</f>
        <v>6777</v>
      </c>
      <c r="I19" s="18">
        <f>I20+I24+I25</f>
        <v>6936</v>
      </c>
      <c r="J19" s="18">
        <f t="shared" ref="J19" si="4">SUM(J20,J24:J25)</f>
        <v>11165</v>
      </c>
      <c r="K19" s="17">
        <v>9393</v>
      </c>
      <c r="L19" s="25">
        <f>L20+L24+L25</f>
        <v>7656</v>
      </c>
      <c r="M19" s="31">
        <f>M20+M25</f>
        <v>466</v>
      </c>
      <c r="N19" s="11">
        <f t="shared" si="0"/>
        <v>87082</v>
      </c>
    </row>
    <row r="20" spans="1:14" x14ac:dyDescent="0.25">
      <c r="A20" s="6" t="s">
        <v>45</v>
      </c>
      <c r="B20" s="1" t="s">
        <v>17</v>
      </c>
      <c r="C20" s="17">
        <v>9381</v>
      </c>
      <c r="D20" s="18">
        <f>SUM(D21:D23)</f>
        <v>7162</v>
      </c>
      <c r="E20" s="18">
        <v>6521</v>
      </c>
      <c r="F20" s="20">
        <v>10115</v>
      </c>
      <c r="G20" s="18">
        <v>11430</v>
      </c>
      <c r="H20" s="22">
        <f>H21+H22+H23</f>
        <v>6726</v>
      </c>
      <c r="I20" s="18">
        <f t="shared" ref="I20" si="5">I21+I22+I23</f>
        <v>6881</v>
      </c>
      <c r="J20" s="18">
        <f t="shared" ref="J20" si="6">SUM(J21:J23)</f>
        <v>11146</v>
      </c>
      <c r="K20" s="17">
        <v>9374</v>
      </c>
      <c r="L20" s="25">
        <f>SUM(L21:L23)</f>
        <v>7634</v>
      </c>
      <c r="M20" s="32">
        <f>M21+M22+M23+M24</f>
        <v>466</v>
      </c>
      <c r="N20" s="11">
        <f t="shared" si="0"/>
        <v>86836</v>
      </c>
    </row>
    <row r="21" spans="1:14" x14ac:dyDescent="0.25">
      <c r="A21" s="6" t="s">
        <v>46</v>
      </c>
      <c r="B21" s="1" t="s">
        <v>18</v>
      </c>
      <c r="C21" s="17">
        <v>7309</v>
      </c>
      <c r="D21" s="18">
        <v>5342</v>
      </c>
      <c r="E21" s="18">
        <v>3253</v>
      </c>
      <c r="F21" s="18">
        <v>7811</v>
      </c>
      <c r="G21" s="18">
        <v>8696</v>
      </c>
      <c r="H21" s="18">
        <v>4831</v>
      </c>
      <c r="I21" s="18">
        <v>5063</v>
      </c>
      <c r="J21" s="18">
        <v>8519</v>
      </c>
      <c r="K21" s="17">
        <v>7168</v>
      </c>
      <c r="L21" s="25">
        <v>4232</v>
      </c>
      <c r="M21" s="31">
        <v>355</v>
      </c>
      <c r="N21" s="11">
        <f t="shared" si="0"/>
        <v>62579</v>
      </c>
    </row>
    <row r="22" spans="1:14" x14ac:dyDescent="0.25">
      <c r="A22" s="6" t="s">
        <v>47</v>
      </c>
      <c r="B22" s="1" t="s">
        <v>19</v>
      </c>
      <c r="C22" s="17">
        <v>2062</v>
      </c>
      <c r="D22" s="18">
        <v>1788</v>
      </c>
      <c r="E22" s="18">
        <v>1027</v>
      </c>
      <c r="F22" s="18">
        <v>2160</v>
      </c>
      <c r="G22" s="18">
        <v>2562</v>
      </c>
      <c r="H22" s="18">
        <v>1876</v>
      </c>
      <c r="I22" s="18">
        <v>1795</v>
      </c>
      <c r="J22" s="18">
        <v>2578</v>
      </c>
      <c r="K22" s="17">
        <v>2190</v>
      </c>
      <c r="L22" s="25">
        <v>3154</v>
      </c>
      <c r="M22" s="31">
        <v>86</v>
      </c>
      <c r="N22" s="11">
        <f t="shared" si="0"/>
        <v>21278</v>
      </c>
    </row>
    <row r="23" spans="1:14" x14ac:dyDescent="0.25">
      <c r="A23" s="39" t="s">
        <v>48</v>
      </c>
      <c r="B23" s="1" t="s">
        <v>20</v>
      </c>
      <c r="C23" s="17">
        <v>10</v>
      </c>
      <c r="D23" s="18">
        <v>32</v>
      </c>
      <c r="E23" s="18">
        <v>2241</v>
      </c>
      <c r="F23" s="18">
        <v>142</v>
      </c>
      <c r="G23" s="18">
        <v>172</v>
      </c>
      <c r="H23" s="18">
        <v>19</v>
      </c>
      <c r="I23" s="18">
        <v>23</v>
      </c>
      <c r="J23" s="18">
        <v>49</v>
      </c>
      <c r="K23" s="17">
        <v>16</v>
      </c>
      <c r="L23" s="25">
        <v>248</v>
      </c>
      <c r="M23" s="31">
        <v>25</v>
      </c>
      <c r="N23" s="11">
        <f t="shared" si="0"/>
        <v>2977</v>
      </c>
    </row>
    <row r="24" spans="1:14" x14ac:dyDescent="0.25">
      <c r="A24" s="6" t="s">
        <v>49</v>
      </c>
      <c r="B24" s="1" t="s">
        <v>21</v>
      </c>
      <c r="C24" s="17">
        <v>11</v>
      </c>
      <c r="D24" s="18">
        <v>25</v>
      </c>
      <c r="E24" s="18">
        <v>13</v>
      </c>
      <c r="F24" s="18">
        <v>2</v>
      </c>
      <c r="G24" s="18">
        <v>31</v>
      </c>
      <c r="H24" s="18">
        <v>51</v>
      </c>
      <c r="I24" s="18">
        <v>55</v>
      </c>
      <c r="J24" s="18">
        <v>19</v>
      </c>
      <c r="K24" s="17">
        <v>19</v>
      </c>
      <c r="L24" s="25">
        <v>22</v>
      </c>
      <c r="M24" s="31">
        <v>0</v>
      </c>
      <c r="N24" s="11">
        <f t="shared" si="0"/>
        <v>248</v>
      </c>
    </row>
    <row r="25" spans="1:14" x14ac:dyDescent="0.25">
      <c r="A25" s="6" t="s">
        <v>50</v>
      </c>
      <c r="B25" s="1" t="s">
        <v>22</v>
      </c>
      <c r="C25" s="17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7">
        <v>0</v>
      </c>
      <c r="L25" s="25">
        <v>0</v>
      </c>
      <c r="M25" s="18"/>
      <c r="N25" s="11">
        <f t="shared" si="0"/>
        <v>0</v>
      </c>
    </row>
    <row r="26" spans="1:14" ht="25.5" x14ac:dyDescent="0.25">
      <c r="A26" s="6" t="s">
        <v>51</v>
      </c>
      <c r="B26" s="1" t="s">
        <v>23</v>
      </c>
      <c r="C26" s="17">
        <v>2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1</v>
      </c>
      <c r="J26" s="18">
        <v>0</v>
      </c>
      <c r="K26" s="17">
        <v>1</v>
      </c>
      <c r="L26" s="38"/>
      <c r="M26" s="18"/>
      <c r="N26" s="11">
        <f t="shared" si="0"/>
        <v>4</v>
      </c>
    </row>
    <row r="27" spans="1:14" ht="25.5" x14ac:dyDescent="0.25">
      <c r="A27" s="6" t="s">
        <v>52</v>
      </c>
      <c r="B27" s="1" t="s">
        <v>24</v>
      </c>
      <c r="C27" s="17">
        <v>0</v>
      </c>
      <c r="D27" s="18">
        <v>3</v>
      </c>
      <c r="E27" s="18">
        <v>4</v>
      </c>
      <c r="F27" s="18">
        <v>0</v>
      </c>
      <c r="G27" s="18">
        <v>6</v>
      </c>
      <c r="H27" s="18">
        <v>8</v>
      </c>
      <c r="I27" s="18">
        <v>0</v>
      </c>
      <c r="J27" s="18">
        <v>2</v>
      </c>
      <c r="K27" s="17">
        <v>1</v>
      </c>
      <c r="L27" s="25">
        <v>0</v>
      </c>
      <c r="M27" s="18"/>
      <c r="N27" s="11">
        <f t="shared" si="0"/>
        <v>24</v>
      </c>
    </row>
    <row r="28" spans="1:14" ht="25.5" x14ac:dyDescent="0.25">
      <c r="A28" s="6" t="s">
        <v>53</v>
      </c>
      <c r="B28" s="1" t="s">
        <v>25</v>
      </c>
      <c r="C28" s="17">
        <v>1634</v>
      </c>
      <c r="D28" s="18">
        <f>1091-25</f>
        <v>1066</v>
      </c>
      <c r="E28" s="18">
        <v>131</v>
      </c>
      <c r="F28" s="18">
        <v>33</v>
      </c>
      <c r="G28" s="18">
        <v>576</v>
      </c>
      <c r="H28" s="18">
        <v>1639</v>
      </c>
      <c r="I28" s="18">
        <v>782</v>
      </c>
      <c r="J28" s="18">
        <v>249</v>
      </c>
      <c r="K28" s="17">
        <v>438</v>
      </c>
      <c r="L28" s="25">
        <v>442</v>
      </c>
      <c r="M28" s="18">
        <v>0</v>
      </c>
      <c r="N28" s="11">
        <f t="shared" si="0"/>
        <v>6990</v>
      </c>
    </row>
    <row r="29" spans="1:14" x14ac:dyDescent="0.25">
      <c r="A29" s="6" t="s">
        <v>54</v>
      </c>
      <c r="B29" s="1" t="s">
        <v>26</v>
      </c>
      <c r="C29" s="17">
        <v>16</v>
      </c>
      <c r="D29" s="18">
        <v>0</v>
      </c>
      <c r="E29" s="18">
        <v>5</v>
      </c>
      <c r="F29" s="18">
        <v>0</v>
      </c>
      <c r="G29" s="18">
        <v>114</v>
      </c>
      <c r="H29" s="18">
        <v>3</v>
      </c>
      <c r="I29" s="18">
        <v>966</v>
      </c>
      <c r="J29" s="18">
        <v>0</v>
      </c>
      <c r="K29" s="17">
        <v>0</v>
      </c>
      <c r="L29" s="25">
        <v>330</v>
      </c>
      <c r="M29" s="18"/>
      <c r="N29" s="11">
        <f t="shared" si="0"/>
        <v>1434</v>
      </c>
    </row>
    <row r="30" spans="1:14" x14ac:dyDescent="0.25">
      <c r="A30" s="6" t="s">
        <v>55</v>
      </c>
      <c r="B30" s="1" t="s">
        <v>27</v>
      </c>
      <c r="C30" s="17">
        <v>0</v>
      </c>
      <c r="D30" s="18">
        <v>7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7">
        <v>0</v>
      </c>
      <c r="L30" s="25">
        <v>0</v>
      </c>
      <c r="M30" s="18"/>
      <c r="N30" s="11">
        <f t="shared" si="0"/>
        <v>7</v>
      </c>
    </row>
    <row r="31" spans="1:14" x14ac:dyDescent="0.25">
      <c r="A31" s="6" t="s">
        <v>56</v>
      </c>
      <c r="B31" s="1" t="s">
        <v>28</v>
      </c>
      <c r="C31" s="17">
        <v>1</v>
      </c>
      <c r="D31" s="18">
        <v>62</v>
      </c>
      <c r="E31" s="18">
        <v>4</v>
      </c>
      <c r="F31" s="18">
        <v>0</v>
      </c>
      <c r="G31" s="18">
        <v>3</v>
      </c>
      <c r="H31" s="18">
        <v>99</v>
      </c>
      <c r="I31" s="18">
        <v>4</v>
      </c>
      <c r="J31" s="18">
        <v>1</v>
      </c>
      <c r="K31" s="17">
        <v>0</v>
      </c>
      <c r="L31" s="25">
        <v>0</v>
      </c>
      <c r="M31" s="18"/>
      <c r="N31" s="11">
        <f t="shared" si="0"/>
        <v>174</v>
      </c>
    </row>
    <row r="32" spans="1:14" x14ac:dyDescent="0.25">
      <c r="A32" s="6" t="s">
        <v>57</v>
      </c>
      <c r="B32" s="1" t="s">
        <v>29</v>
      </c>
      <c r="C32" s="17">
        <v>1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7">
        <v>0</v>
      </c>
      <c r="L32" s="25">
        <v>0</v>
      </c>
      <c r="M32" s="18"/>
      <c r="N32" s="11">
        <f t="shared" si="0"/>
        <v>1</v>
      </c>
    </row>
    <row r="33" spans="1:14" x14ac:dyDescent="0.25">
      <c r="A33" s="6" t="s">
        <v>58</v>
      </c>
      <c r="B33" s="1" t="s">
        <v>30</v>
      </c>
      <c r="C33" s="17">
        <v>2014</v>
      </c>
      <c r="D33" s="18">
        <v>7044</v>
      </c>
      <c r="E33" s="18">
        <v>1035</v>
      </c>
      <c r="F33" s="18">
        <v>429</v>
      </c>
      <c r="G33" s="18">
        <v>2500</v>
      </c>
      <c r="H33" s="18">
        <v>6394</v>
      </c>
      <c r="I33" s="18">
        <v>6728</v>
      </c>
      <c r="J33" s="18">
        <v>2387</v>
      </c>
      <c r="K33" s="17">
        <v>2198</v>
      </c>
      <c r="L33" s="25">
        <v>2397</v>
      </c>
      <c r="M33" s="18">
        <v>17</v>
      </c>
      <c r="N33" s="11">
        <f t="shared" si="0"/>
        <v>33143</v>
      </c>
    </row>
    <row r="34" spans="1:14" x14ac:dyDescent="0.25">
      <c r="A34" s="7" t="s">
        <v>59</v>
      </c>
      <c r="B34" s="8" t="s">
        <v>31</v>
      </c>
      <c r="C34" s="17">
        <v>18254</v>
      </c>
      <c r="D34" s="36">
        <v>17090</v>
      </c>
      <c r="E34" s="18">
        <v>9348</v>
      </c>
      <c r="F34" s="20">
        <v>10740</v>
      </c>
      <c r="G34" s="18">
        <v>17008</v>
      </c>
      <c r="H34" s="18">
        <v>20553</v>
      </c>
      <c r="I34" s="18">
        <v>19990</v>
      </c>
      <c r="J34" s="21">
        <v>14392</v>
      </c>
      <c r="K34" s="17">
        <v>13324</v>
      </c>
      <c r="L34" s="26">
        <v>14816</v>
      </c>
      <c r="M34" s="18">
        <v>514</v>
      </c>
      <c r="N34" s="9">
        <f t="shared" si="0"/>
        <v>156029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58" t="s">
        <v>61</v>
      </c>
      <c r="D2" s="58" t="s">
        <v>62</v>
      </c>
      <c r="E2" s="58" t="s">
        <v>63</v>
      </c>
      <c r="F2" s="58" t="s">
        <v>64</v>
      </c>
      <c r="G2" s="58" t="s">
        <v>73</v>
      </c>
      <c r="H2" s="58" t="s">
        <v>66</v>
      </c>
      <c r="I2" s="58" t="s">
        <v>67</v>
      </c>
      <c r="J2" s="58" t="s">
        <v>68</v>
      </c>
      <c r="K2" s="58" t="s">
        <v>74</v>
      </c>
      <c r="L2" s="58" t="s">
        <v>69</v>
      </c>
      <c r="M2" s="58" t="s">
        <v>70</v>
      </c>
      <c r="N2" s="60" t="s">
        <v>71</v>
      </c>
      <c r="O2" s="59" t="s">
        <v>72</v>
      </c>
    </row>
    <row r="3" spans="1:15" x14ac:dyDescent="0.25">
      <c r="A3" s="6" t="s">
        <v>32</v>
      </c>
      <c r="B3" s="1" t="s">
        <v>0</v>
      </c>
      <c r="C3" s="17">
        <v>10704</v>
      </c>
      <c r="D3" s="18">
        <v>4633</v>
      </c>
      <c r="E3" s="18">
        <v>4163</v>
      </c>
      <c r="F3" s="18">
        <v>4552</v>
      </c>
      <c r="G3" s="27">
        <v>2680</v>
      </c>
      <c r="H3" s="18">
        <v>10889</v>
      </c>
      <c r="I3" s="18">
        <v>4256</v>
      </c>
      <c r="J3" s="18">
        <v>6145</v>
      </c>
      <c r="K3" s="18">
        <v>5650</v>
      </c>
      <c r="L3" s="17">
        <v>6755</v>
      </c>
      <c r="M3" s="25">
        <v>5500</v>
      </c>
      <c r="N3" s="14"/>
      <c r="O3" s="11">
        <f>SUM(C3:N3)</f>
        <v>65927</v>
      </c>
    </row>
    <row r="4" spans="1:15" x14ac:dyDescent="0.25">
      <c r="A4" s="6" t="s">
        <v>33</v>
      </c>
      <c r="B4" s="1" t="s">
        <v>1</v>
      </c>
      <c r="C4" s="17">
        <v>67</v>
      </c>
      <c r="D4" s="18">
        <v>58</v>
      </c>
      <c r="E4" s="18">
        <v>10</v>
      </c>
      <c r="F4" s="18">
        <v>0</v>
      </c>
      <c r="G4" s="27">
        <v>14</v>
      </c>
      <c r="H4" s="18">
        <v>469</v>
      </c>
      <c r="I4" s="18">
        <v>1437</v>
      </c>
      <c r="J4" s="18">
        <v>29</v>
      </c>
      <c r="K4" s="18">
        <v>23</v>
      </c>
      <c r="L4" s="17">
        <v>0</v>
      </c>
      <c r="M4" s="25">
        <v>15</v>
      </c>
      <c r="N4" s="14"/>
      <c r="O4" s="11">
        <f t="shared" ref="O4:O34" si="0">SUM(C4:N4)</f>
        <v>2122</v>
      </c>
    </row>
    <row r="5" spans="1:15" ht="25.5" x14ac:dyDescent="0.25">
      <c r="A5" s="6" t="s">
        <v>34</v>
      </c>
      <c r="B5" s="1" t="s">
        <v>2</v>
      </c>
      <c r="C5" s="17">
        <v>463</v>
      </c>
      <c r="D5" s="18">
        <v>379</v>
      </c>
      <c r="E5" s="18">
        <v>912</v>
      </c>
      <c r="F5" s="18">
        <v>105</v>
      </c>
      <c r="G5" s="27">
        <v>295</v>
      </c>
      <c r="H5" s="18">
        <v>651</v>
      </c>
      <c r="I5" s="18">
        <v>689</v>
      </c>
      <c r="J5" s="18">
        <v>292</v>
      </c>
      <c r="K5" s="18">
        <v>300</v>
      </c>
      <c r="L5" s="17">
        <v>508</v>
      </c>
      <c r="M5" s="25">
        <v>432</v>
      </c>
      <c r="N5" s="14"/>
      <c r="O5" s="11">
        <f t="shared" si="0"/>
        <v>5026</v>
      </c>
    </row>
    <row r="6" spans="1:15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27">
        <v>0</v>
      </c>
      <c r="H6" s="18">
        <v>0</v>
      </c>
      <c r="I6" s="18">
        <v>0</v>
      </c>
      <c r="J6" s="18"/>
      <c r="K6" s="18">
        <v>0</v>
      </c>
      <c r="L6" s="17">
        <v>0</v>
      </c>
      <c r="M6" s="25">
        <v>0</v>
      </c>
      <c r="N6" s="14"/>
      <c r="O6" s="11">
        <f t="shared" si="0"/>
        <v>0</v>
      </c>
    </row>
    <row r="7" spans="1:15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27">
        <v>0</v>
      </c>
      <c r="H7" s="18">
        <v>0</v>
      </c>
      <c r="I7" s="18">
        <v>0</v>
      </c>
      <c r="J7" s="18"/>
      <c r="K7" s="18">
        <v>0</v>
      </c>
      <c r="L7" s="17">
        <v>0</v>
      </c>
      <c r="M7" s="25">
        <v>0</v>
      </c>
      <c r="N7" s="14"/>
      <c r="O7" s="11">
        <f t="shared" si="0"/>
        <v>0</v>
      </c>
    </row>
    <row r="8" spans="1:15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27">
        <v>0</v>
      </c>
      <c r="H8" s="18">
        <v>1</v>
      </c>
      <c r="I8" s="18">
        <v>0</v>
      </c>
      <c r="J8" s="18"/>
      <c r="K8" s="18">
        <v>0</v>
      </c>
      <c r="L8" s="17">
        <v>0</v>
      </c>
      <c r="M8" s="25">
        <v>0</v>
      </c>
      <c r="N8" s="14"/>
      <c r="O8" s="11">
        <f t="shared" si="0"/>
        <v>1</v>
      </c>
    </row>
    <row r="9" spans="1:15" ht="25.5" x14ac:dyDescent="0.25">
      <c r="A9" s="6" t="s">
        <v>38</v>
      </c>
      <c r="B9" s="1" t="s">
        <v>6</v>
      </c>
      <c r="C9" s="17">
        <v>1</v>
      </c>
      <c r="D9" s="18">
        <v>32</v>
      </c>
      <c r="E9" s="18">
        <v>23</v>
      </c>
      <c r="F9" s="18">
        <v>0</v>
      </c>
      <c r="G9" s="27">
        <v>15</v>
      </c>
      <c r="H9" s="18">
        <v>8</v>
      </c>
      <c r="I9" s="18">
        <v>91</v>
      </c>
      <c r="J9" s="18">
        <v>18</v>
      </c>
      <c r="K9" s="18">
        <v>12</v>
      </c>
      <c r="L9" s="17">
        <v>37</v>
      </c>
      <c r="M9" s="25">
        <v>5</v>
      </c>
      <c r="N9" s="14"/>
      <c r="O9" s="11">
        <f t="shared" si="0"/>
        <v>242</v>
      </c>
    </row>
    <row r="10" spans="1:15" ht="25.5" x14ac:dyDescent="0.25">
      <c r="A10" s="6" t="s">
        <v>39</v>
      </c>
      <c r="B10" s="1" t="s">
        <v>7</v>
      </c>
      <c r="C10" s="17">
        <v>2149</v>
      </c>
      <c r="D10" s="18">
        <f>D11+D12</f>
        <v>1073</v>
      </c>
      <c r="E10" s="18">
        <v>617</v>
      </c>
      <c r="F10" s="18">
        <v>143</v>
      </c>
      <c r="G10" s="27">
        <v>925</v>
      </c>
      <c r="H10" s="18">
        <v>2392</v>
      </c>
      <c r="I10" s="18">
        <f>I11+I12</f>
        <v>2054</v>
      </c>
      <c r="J10" s="18">
        <f t="shared" ref="J10" si="1">SUM(J11:J12)</f>
        <v>337</v>
      </c>
      <c r="K10" s="18">
        <f>K11+K12</f>
        <v>616</v>
      </c>
      <c r="L10" s="17">
        <v>864</v>
      </c>
      <c r="M10" s="25">
        <f>SUM(M11:M12)</f>
        <v>1084</v>
      </c>
      <c r="N10" s="14"/>
      <c r="O10" s="11">
        <f t="shared" si="0"/>
        <v>12254</v>
      </c>
    </row>
    <row r="11" spans="1:15" x14ac:dyDescent="0.25">
      <c r="A11" s="6" t="s">
        <v>40</v>
      </c>
      <c r="B11" s="1" t="s">
        <v>8</v>
      </c>
      <c r="C11" s="17">
        <v>2035</v>
      </c>
      <c r="D11" s="18">
        <v>883</v>
      </c>
      <c r="E11" s="18">
        <v>444</v>
      </c>
      <c r="F11" s="18">
        <v>119</v>
      </c>
      <c r="G11" s="27">
        <v>714</v>
      </c>
      <c r="H11" s="18">
        <v>1666</v>
      </c>
      <c r="I11" s="18">
        <v>1815</v>
      </c>
      <c r="J11" s="18">
        <v>258</v>
      </c>
      <c r="K11" s="28">
        <v>371</v>
      </c>
      <c r="L11" s="17">
        <v>582</v>
      </c>
      <c r="M11" s="25">
        <v>199</v>
      </c>
      <c r="N11" s="14"/>
      <c r="O11" s="11">
        <f t="shared" si="0"/>
        <v>9086</v>
      </c>
    </row>
    <row r="12" spans="1:15" x14ac:dyDescent="0.25">
      <c r="A12" s="6" t="s">
        <v>41</v>
      </c>
      <c r="B12" s="1" t="s">
        <v>9</v>
      </c>
      <c r="C12" s="17">
        <v>114</v>
      </c>
      <c r="D12" s="18">
        <v>190</v>
      </c>
      <c r="E12" s="18">
        <v>173</v>
      </c>
      <c r="F12" s="18">
        <v>24</v>
      </c>
      <c r="G12" s="27">
        <v>211</v>
      </c>
      <c r="H12" s="18">
        <v>726</v>
      </c>
      <c r="I12" s="18">
        <v>239</v>
      </c>
      <c r="J12" s="18">
        <v>79</v>
      </c>
      <c r="K12" s="28">
        <v>245</v>
      </c>
      <c r="L12" s="17">
        <v>282</v>
      </c>
      <c r="M12" s="25">
        <v>885</v>
      </c>
      <c r="N12" s="14"/>
      <c r="O12" s="11">
        <f t="shared" si="0"/>
        <v>3168</v>
      </c>
    </row>
    <row r="13" spans="1:15" x14ac:dyDescent="0.25">
      <c r="A13" s="6" t="s">
        <v>42</v>
      </c>
      <c r="B13" s="1" t="s">
        <v>10</v>
      </c>
      <c r="C13" s="17">
        <v>1386</v>
      </c>
      <c r="D13" s="18">
        <f>D14+D15</f>
        <v>916</v>
      </c>
      <c r="E13" s="18">
        <v>257</v>
      </c>
      <c r="F13" s="18">
        <v>32</v>
      </c>
      <c r="G13" s="27">
        <v>991</v>
      </c>
      <c r="H13" s="18">
        <v>3953</v>
      </c>
      <c r="I13" s="18">
        <f>I14+I15</f>
        <v>2525</v>
      </c>
      <c r="J13" s="18">
        <f t="shared" ref="J13" si="2">SUM(J14:J15)</f>
        <v>213</v>
      </c>
      <c r="K13" s="18">
        <f>K14+K15</f>
        <v>679</v>
      </c>
      <c r="L13" s="17">
        <v>408</v>
      </c>
      <c r="M13" s="25">
        <f>SUM(M14:M15)</f>
        <v>332</v>
      </c>
      <c r="N13" s="14"/>
      <c r="O13" s="11">
        <f t="shared" si="0"/>
        <v>11692</v>
      </c>
    </row>
    <row r="14" spans="1:15" x14ac:dyDescent="0.25">
      <c r="A14" s="6" t="s">
        <v>40</v>
      </c>
      <c r="B14" s="1" t="s">
        <v>11</v>
      </c>
      <c r="C14" s="17">
        <v>1304</v>
      </c>
      <c r="D14" s="18">
        <v>781</v>
      </c>
      <c r="E14" s="18">
        <v>160</v>
      </c>
      <c r="F14" s="18">
        <v>17</v>
      </c>
      <c r="G14" s="27">
        <v>720</v>
      </c>
      <c r="H14" s="18">
        <v>3198</v>
      </c>
      <c r="I14" s="18">
        <v>1892</v>
      </c>
      <c r="J14" s="18">
        <v>152</v>
      </c>
      <c r="K14" s="28">
        <v>376</v>
      </c>
      <c r="L14" s="17">
        <v>273</v>
      </c>
      <c r="M14" s="25">
        <v>173</v>
      </c>
      <c r="N14" s="14"/>
      <c r="O14" s="11">
        <f t="shared" si="0"/>
        <v>9046</v>
      </c>
    </row>
    <row r="15" spans="1:15" x14ac:dyDescent="0.25">
      <c r="A15" s="6" t="s">
        <v>41</v>
      </c>
      <c r="B15" s="1" t="s">
        <v>12</v>
      </c>
      <c r="C15" s="17">
        <v>82</v>
      </c>
      <c r="D15" s="18">
        <v>135</v>
      </c>
      <c r="E15" s="18">
        <v>97</v>
      </c>
      <c r="F15" s="18">
        <v>15</v>
      </c>
      <c r="G15" s="27">
        <v>271</v>
      </c>
      <c r="H15" s="18">
        <v>755</v>
      </c>
      <c r="I15" s="18">
        <v>633</v>
      </c>
      <c r="J15" s="18">
        <v>61</v>
      </c>
      <c r="K15" s="28">
        <v>303</v>
      </c>
      <c r="L15" s="17">
        <v>135</v>
      </c>
      <c r="M15" s="25">
        <v>159</v>
      </c>
      <c r="N15" s="14"/>
      <c r="O15" s="11">
        <f t="shared" si="0"/>
        <v>2646</v>
      </c>
    </row>
    <row r="16" spans="1:15" x14ac:dyDescent="0.25">
      <c r="A16" s="6" t="s">
        <v>43</v>
      </c>
      <c r="B16" s="1" t="s">
        <v>13</v>
      </c>
      <c r="C16" s="17">
        <v>2237</v>
      </c>
      <c r="D16" s="18">
        <f>D17+D18</f>
        <v>1131</v>
      </c>
      <c r="E16" s="18">
        <v>693</v>
      </c>
      <c r="F16" s="18">
        <v>175</v>
      </c>
      <c r="G16" s="27">
        <v>991</v>
      </c>
      <c r="H16" s="18">
        <v>4007</v>
      </c>
      <c r="I16" s="18">
        <f>I17+I18</f>
        <v>2525</v>
      </c>
      <c r="J16" s="18">
        <f t="shared" ref="J16" si="3">SUM(J17:J18)</f>
        <v>385</v>
      </c>
      <c r="K16" s="18">
        <f>K17+K18</f>
        <v>1295</v>
      </c>
      <c r="L16" s="17">
        <v>982</v>
      </c>
      <c r="M16" s="25">
        <f>SUM(M17:M18)</f>
        <v>1445</v>
      </c>
      <c r="N16" s="14"/>
      <c r="O16" s="11">
        <f t="shared" si="0"/>
        <v>15866</v>
      </c>
    </row>
    <row r="17" spans="1:15" x14ac:dyDescent="0.25">
      <c r="A17" s="6" t="s">
        <v>40</v>
      </c>
      <c r="B17" s="1" t="s">
        <v>14</v>
      </c>
      <c r="C17" s="17">
        <v>2048</v>
      </c>
      <c r="D17" s="18">
        <v>892</v>
      </c>
      <c r="E17" s="18">
        <v>447</v>
      </c>
      <c r="F17" s="18">
        <v>136</v>
      </c>
      <c r="G17" s="27">
        <v>720</v>
      </c>
      <c r="H17" s="18">
        <v>3237</v>
      </c>
      <c r="I17" s="18">
        <f>I14</f>
        <v>1892</v>
      </c>
      <c r="J17" s="18">
        <v>266</v>
      </c>
      <c r="K17" s="29">
        <f>K11+K14</f>
        <v>747</v>
      </c>
      <c r="L17" s="17">
        <v>604</v>
      </c>
      <c r="M17" s="25">
        <v>266</v>
      </c>
      <c r="N17" s="14"/>
      <c r="O17" s="11">
        <f t="shared" si="0"/>
        <v>11255</v>
      </c>
    </row>
    <row r="18" spans="1:15" x14ac:dyDescent="0.25">
      <c r="A18" s="6" t="s">
        <v>41</v>
      </c>
      <c r="B18" s="1" t="s">
        <v>15</v>
      </c>
      <c r="C18" s="17">
        <v>189</v>
      </c>
      <c r="D18" s="18">
        <v>239</v>
      </c>
      <c r="E18" s="18">
        <v>246</v>
      </c>
      <c r="F18" s="18">
        <v>39</v>
      </c>
      <c r="G18" s="27">
        <v>271</v>
      </c>
      <c r="H18" s="18">
        <v>770</v>
      </c>
      <c r="I18" s="18">
        <f>I15</f>
        <v>633</v>
      </c>
      <c r="J18" s="18">
        <v>119</v>
      </c>
      <c r="K18" s="29">
        <f>K12+K15</f>
        <v>548</v>
      </c>
      <c r="L18" s="17">
        <v>378</v>
      </c>
      <c r="M18" s="25">
        <v>1179</v>
      </c>
      <c r="N18" s="14"/>
      <c r="O18" s="11">
        <f t="shared" si="0"/>
        <v>4611</v>
      </c>
    </row>
    <row r="19" spans="1:15" x14ac:dyDescent="0.25">
      <c r="A19" s="6" t="s">
        <v>44</v>
      </c>
      <c r="B19" s="1" t="s">
        <v>16</v>
      </c>
      <c r="C19" s="17">
        <v>9556</v>
      </c>
      <c r="D19" s="18">
        <f>D20+D24+D25</f>
        <v>6894</v>
      </c>
      <c r="E19" s="18">
        <v>8096</v>
      </c>
      <c r="F19" s="18">
        <v>7459</v>
      </c>
      <c r="G19" s="27">
        <v>3694</v>
      </c>
      <c r="H19" s="22">
        <f>H20+H24+H25</f>
        <v>6532</v>
      </c>
      <c r="I19" s="18">
        <f>I20+I24+I25</f>
        <v>6688</v>
      </c>
      <c r="J19" s="18">
        <f t="shared" ref="J19" si="4">SUM(J20,J24:J25)</f>
        <v>10414</v>
      </c>
      <c r="K19" s="18">
        <f>SUM(K21:K25)</f>
        <v>8495</v>
      </c>
      <c r="L19" s="17">
        <v>9492</v>
      </c>
      <c r="M19" s="25">
        <f>M20+M24+M25</f>
        <v>5381</v>
      </c>
      <c r="N19" s="14"/>
      <c r="O19" s="11">
        <f t="shared" si="0"/>
        <v>82701</v>
      </c>
    </row>
    <row r="20" spans="1:15" x14ac:dyDescent="0.25">
      <c r="A20" s="6" t="s">
        <v>45</v>
      </c>
      <c r="B20" s="1" t="s">
        <v>17</v>
      </c>
      <c r="C20" s="17">
        <v>9536</v>
      </c>
      <c r="D20" s="18">
        <f>SUM(D21:D23)</f>
        <v>6874</v>
      </c>
      <c r="E20" s="18">
        <v>8085</v>
      </c>
      <c r="F20" s="18">
        <v>7459</v>
      </c>
      <c r="G20" s="27">
        <v>3679</v>
      </c>
      <c r="H20" s="22">
        <f>H21+H22+H23</f>
        <v>6481</v>
      </c>
      <c r="I20" s="18">
        <f t="shared" ref="I20" si="5">I21+I22+I23</f>
        <v>6640</v>
      </c>
      <c r="J20" s="18">
        <f t="shared" ref="J20" si="6">SUM(J21:J23)</f>
        <v>10403</v>
      </c>
      <c r="K20" s="18">
        <f>K21+K22+K23</f>
        <v>8479</v>
      </c>
      <c r="L20" s="17">
        <v>9479</v>
      </c>
      <c r="M20" s="25">
        <f>SUM(M21:M23)</f>
        <v>5347</v>
      </c>
      <c r="N20" s="14"/>
      <c r="O20" s="11">
        <f t="shared" si="0"/>
        <v>82462</v>
      </c>
    </row>
    <row r="21" spans="1:15" x14ac:dyDescent="0.25">
      <c r="A21" s="6" t="s">
        <v>46</v>
      </c>
      <c r="B21" s="1" t="s">
        <v>18</v>
      </c>
      <c r="C21" s="17">
        <v>7326</v>
      </c>
      <c r="D21" s="18">
        <v>5075</v>
      </c>
      <c r="E21" s="18">
        <v>4868</v>
      </c>
      <c r="F21" s="18">
        <v>5710</v>
      </c>
      <c r="G21" s="27">
        <v>2695</v>
      </c>
      <c r="H21" s="18">
        <v>4675</v>
      </c>
      <c r="I21" s="18">
        <v>4832</v>
      </c>
      <c r="J21" s="18">
        <v>7744</v>
      </c>
      <c r="K21" s="30">
        <v>6199</v>
      </c>
      <c r="L21" s="17">
        <v>7490</v>
      </c>
      <c r="M21" s="25">
        <v>3707</v>
      </c>
      <c r="N21" s="14"/>
      <c r="O21" s="11">
        <f t="shared" si="0"/>
        <v>60321</v>
      </c>
    </row>
    <row r="22" spans="1:15" x14ac:dyDescent="0.25">
      <c r="A22" s="6" t="s">
        <v>47</v>
      </c>
      <c r="B22" s="1" t="s">
        <v>19</v>
      </c>
      <c r="C22" s="17">
        <v>2197</v>
      </c>
      <c r="D22" s="18">
        <v>1778</v>
      </c>
      <c r="E22" s="18">
        <v>1369</v>
      </c>
      <c r="F22" s="18">
        <v>1693</v>
      </c>
      <c r="G22" s="27">
        <v>830</v>
      </c>
      <c r="H22" s="18">
        <v>1788</v>
      </c>
      <c r="I22" s="18">
        <v>1793</v>
      </c>
      <c r="J22" s="18">
        <v>2612</v>
      </c>
      <c r="K22" s="30">
        <v>2246</v>
      </c>
      <c r="L22" s="17">
        <v>1978</v>
      </c>
      <c r="M22" s="25">
        <v>1359</v>
      </c>
      <c r="N22" s="14"/>
      <c r="O22" s="11">
        <f t="shared" si="0"/>
        <v>19643</v>
      </c>
    </row>
    <row r="23" spans="1:15" x14ac:dyDescent="0.25">
      <c r="A23" s="39" t="s">
        <v>48</v>
      </c>
      <c r="B23" s="1" t="s">
        <v>20</v>
      </c>
      <c r="C23" s="17">
        <v>13</v>
      </c>
      <c r="D23" s="18">
        <v>21</v>
      </c>
      <c r="E23" s="18">
        <v>1848</v>
      </c>
      <c r="F23" s="18">
        <v>56</v>
      </c>
      <c r="G23" s="27">
        <v>154</v>
      </c>
      <c r="H23" s="18">
        <v>18</v>
      </c>
      <c r="I23" s="18">
        <v>15</v>
      </c>
      <c r="J23" s="18">
        <v>47</v>
      </c>
      <c r="K23" s="30">
        <v>34</v>
      </c>
      <c r="L23" s="17">
        <v>11</v>
      </c>
      <c r="M23" s="25">
        <v>281</v>
      </c>
      <c r="N23" s="14"/>
      <c r="O23" s="11">
        <f t="shared" si="0"/>
        <v>2498</v>
      </c>
    </row>
    <row r="24" spans="1:15" x14ac:dyDescent="0.25">
      <c r="A24" s="6" t="s">
        <v>49</v>
      </c>
      <c r="B24" s="1" t="s">
        <v>21</v>
      </c>
      <c r="C24" s="17">
        <v>20</v>
      </c>
      <c r="D24" s="18">
        <v>20</v>
      </c>
      <c r="E24" s="18">
        <v>11</v>
      </c>
      <c r="F24" s="18">
        <v>0</v>
      </c>
      <c r="G24" s="27">
        <v>15</v>
      </c>
      <c r="H24" s="18">
        <v>51</v>
      </c>
      <c r="I24" s="18">
        <v>48</v>
      </c>
      <c r="J24" s="18">
        <v>11</v>
      </c>
      <c r="K24" s="30">
        <v>16</v>
      </c>
      <c r="L24" s="17">
        <v>13</v>
      </c>
      <c r="M24" s="25">
        <v>34</v>
      </c>
      <c r="N24" s="14"/>
      <c r="O24" s="11">
        <f t="shared" si="0"/>
        <v>239</v>
      </c>
    </row>
    <row r="25" spans="1:15" x14ac:dyDescent="0.25">
      <c r="A25" s="6" t="s">
        <v>50</v>
      </c>
      <c r="B25" s="1" t="s">
        <v>22</v>
      </c>
      <c r="C25" s="17">
        <v>0</v>
      </c>
      <c r="D25" s="18">
        <v>0</v>
      </c>
      <c r="E25" s="18">
        <v>0</v>
      </c>
      <c r="F25" s="18">
        <v>0</v>
      </c>
      <c r="G25" s="27">
        <v>0</v>
      </c>
      <c r="H25" s="18">
        <v>0</v>
      </c>
      <c r="I25" s="18">
        <v>0</v>
      </c>
      <c r="J25" s="18"/>
      <c r="K25" s="30">
        <v>0</v>
      </c>
      <c r="L25" s="17">
        <v>0</v>
      </c>
      <c r="M25" s="25">
        <v>0</v>
      </c>
      <c r="N25" s="14"/>
      <c r="O25" s="11">
        <f t="shared" si="0"/>
        <v>0</v>
      </c>
    </row>
    <row r="26" spans="1:15" ht="25.5" x14ac:dyDescent="0.25">
      <c r="A26" s="6" t="s">
        <v>51</v>
      </c>
      <c r="B26" s="1" t="s">
        <v>23</v>
      </c>
      <c r="C26" s="17">
        <v>1</v>
      </c>
      <c r="D26" s="18">
        <v>0</v>
      </c>
      <c r="E26" s="18">
        <v>0</v>
      </c>
      <c r="F26" s="18">
        <v>0</v>
      </c>
      <c r="G26" s="27">
        <v>0</v>
      </c>
      <c r="H26" s="18">
        <v>0</v>
      </c>
      <c r="I26" s="18">
        <v>0</v>
      </c>
      <c r="J26" s="18"/>
      <c r="K26" s="18">
        <v>0</v>
      </c>
      <c r="L26" s="17">
        <v>0</v>
      </c>
      <c r="M26" s="25">
        <v>0</v>
      </c>
      <c r="N26" s="14"/>
      <c r="O26" s="11">
        <f t="shared" si="0"/>
        <v>1</v>
      </c>
    </row>
    <row r="27" spans="1:15" ht="25.5" x14ac:dyDescent="0.25">
      <c r="A27" s="6" t="s">
        <v>52</v>
      </c>
      <c r="B27" s="1" t="s">
        <v>24</v>
      </c>
      <c r="C27" s="17">
        <v>0</v>
      </c>
      <c r="D27" s="18">
        <v>2</v>
      </c>
      <c r="E27" s="18">
        <v>2</v>
      </c>
      <c r="F27" s="18">
        <v>0</v>
      </c>
      <c r="G27" s="27">
        <v>0</v>
      </c>
      <c r="H27" s="18">
        <v>3</v>
      </c>
      <c r="I27" s="18">
        <v>0</v>
      </c>
      <c r="J27" s="18">
        <v>1</v>
      </c>
      <c r="K27" s="18">
        <v>2</v>
      </c>
      <c r="L27" s="17">
        <v>0</v>
      </c>
      <c r="M27" s="25">
        <v>2</v>
      </c>
      <c r="N27" s="14"/>
      <c r="O27" s="11">
        <f t="shared" si="0"/>
        <v>12</v>
      </c>
    </row>
    <row r="28" spans="1:15" ht="25.5" x14ac:dyDescent="0.25">
      <c r="A28" s="6" t="s">
        <v>53</v>
      </c>
      <c r="B28" s="1" t="s">
        <v>25</v>
      </c>
      <c r="C28" s="17">
        <v>1345</v>
      </c>
      <c r="D28" s="18">
        <v>1033</v>
      </c>
      <c r="E28" s="18">
        <v>124</v>
      </c>
      <c r="F28" s="18">
        <v>27</v>
      </c>
      <c r="G28" s="27">
        <v>313</v>
      </c>
      <c r="H28" s="18">
        <v>1488</v>
      </c>
      <c r="I28" s="18">
        <v>803</v>
      </c>
      <c r="J28" s="18">
        <v>167</v>
      </c>
      <c r="K28" s="18">
        <v>290</v>
      </c>
      <c r="L28" s="17">
        <v>423</v>
      </c>
      <c r="M28" s="25">
        <v>54</v>
      </c>
      <c r="N28" s="14"/>
      <c r="O28" s="11">
        <f t="shared" si="0"/>
        <v>6067</v>
      </c>
    </row>
    <row r="29" spans="1:15" x14ac:dyDescent="0.25">
      <c r="A29" s="6" t="s">
        <v>54</v>
      </c>
      <c r="B29" s="1" t="s">
        <v>26</v>
      </c>
      <c r="C29" s="17">
        <v>8</v>
      </c>
      <c r="D29" s="18">
        <v>0</v>
      </c>
      <c r="E29" s="18">
        <v>7</v>
      </c>
      <c r="F29" s="18">
        <v>0</v>
      </c>
      <c r="G29" s="27">
        <v>0</v>
      </c>
      <c r="H29" s="18">
        <v>6</v>
      </c>
      <c r="I29" s="18">
        <v>538</v>
      </c>
      <c r="J29" s="18"/>
      <c r="K29" s="18">
        <v>104</v>
      </c>
      <c r="L29" s="17">
        <v>0</v>
      </c>
      <c r="M29" s="25">
        <v>2</v>
      </c>
      <c r="N29" s="14"/>
      <c r="O29" s="11">
        <f t="shared" si="0"/>
        <v>665</v>
      </c>
    </row>
    <row r="30" spans="1:15" x14ac:dyDescent="0.25">
      <c r="A30" s="6" t="s">
        <v>55</v>
      </c>
      <c r="B30" s="1" t="s">
        <v>27</v>
      </c>
      <c r="C30" s="17">
        <v>0</v>
      </c>
      <c r="D30" s="18">
        <v>0</v>
      </c>
      <c r="E30" s="18">
        <v>0</v>
      </c>
      <c r="F30" s="18">
        <v>0</v>
      </c>
      <c r="G30" s="27">
        <v>0</v>
      </c>
      <c r="H30" s="18">
        <v>0</v>
      </c>
      <c r="I30" s="18">
        <v>0</v>
      </c>
      <c r="J30" s="18"/>
      <c r="K30" s="18">
        <v>0</v>
      </c>
      <c r="L30" s="17">
        <v>0</v>
      </c>
      <c r="M30" s="25">
        <v>0</v>
      </c>
      <c r="N30" s="14"/>
      <c r="O30" s="11">
        <f t="shared" si="0"/>
        <v>0</v>
      </c>
    </row>
    <row r="31" spans="1:15" x14ac:dyDescent="0.25">
      <c r="A31" s="6" t="s">
        <v>56</v>
      </c>
      <c r="B31" s="1" t="s">
        <v>28</v>
      </c>
      <c r="C31" s="17">
        <v>0</v>
      </c>
      <c r="D31" s="18">
        <v>59</v>
      </c>
      <c r="E31" s="18">
        <v>4</v>
      </c>
      <c r="F31" s="18">
        <v>0</v>
      </c>
      <c r="G31" s="27">
        <v>1</v>
      </c>
      <c r="H31" s="18">
        <v>103</v>
      </c>
      <c r="I31" s="18">
        <v>2</v>
      </c>
      <c r="J31" s="18">
        <v>0</v>
      </c>
      <c r="K31" s="18">
        <v>0</v>
      </c>
      <c r="L31" s="17">
        <v>0</v>
      </c>
      <c r="M31" s="25">
        <v>0</v>
      </c>
      <c r="N31" s="14"/>
      <c r="O31" s="11">
        <f t="shared" si="0"/>
        <v>169</v>
      </c>
    </row>
    <row r="32" spans="1:15" x14ac:dyDescent="0.25">
      <c r="A32" s="6" t="s">
        <v>57</v>
      </c>
      <c r="B32" s="1" t="s">
        <v>29</v>
      </c>
      <c r="C32" s="17">
        <v>0</v>
      </c>
      <c r="D32" s="18">
        <v>0</v>
      </c>
      <c r="E32" s="18">
        <v>0</v>
      </c>
      <c r="F32" s="18">
        <v>0</v>
      </c>
      <c r="G32" s="27">
        <v>0</v>
      </c>
      <c r="H32" s="18">
        <v>0</v>
      </c>
      <c r="I32" s="18">
        <v>0</v>
      </c>
      <c r="J32" s="18"/>
      <c r="K32" s="18">
        <v>0</v>
      </c>
      <c r="L32" s="17">
        <v>0</v>
      </c>
      <c r="M32" s="25">
        <v>0</v>
      </c>
      <c r="N32" s="14"/>
      <c r="O32" s="11">
        <f t="shared" si="0"/>
        <v>0</v>
      </c>
    </row>
    <row r="33" spans="1:15" x14ac:dyDescent="0.25">
      <c r="A33" s="6" t="s">
        <v>58</v>
      </c>
      <c r="B33" s="1" t="s">
        <v>30</v>
      </c>
      <c r="C33" s="17">
        <v>2286</v>
      </c>
      <c r="D33" s="18">
        <v>6550</v>
      </c>
      <c r="E33" s="18">
        <v>898</v>
      </c>
      <c r="F33" s="18">
        <v>641</v>
      </c>
      <c r="G33" s="27">
        <v>1088</v>
      </c>
      <c r="H33" s="18">
        <v>5396</v>
      </c>
      <c r="I33" s="18">
        <v>5787</v>
      </c>
      <c r="J33" s="18">
        <v>2146</v>
      </c>
      <c r="K33" s="18">
        <v>1696</v>
      </c>
      <c r="L33" s="17">
        <v>2099</v>
      </c>
      <c r="M33" s="25">
        <v>1432</v>
      </c>
      <c r="N33" s="14"/>
      <c r="O33" s="11">
        <f t="shared" si="0"/>
        <v>30019</v>
      </c>
    </row>
    <row r="34" spans="1:15" x14ac:dyDescent="0.25">
      <c r="A34" s="7" t="s">
        <v>59</v>
      </c>
      <c r="B34" s="8" t="s">
        <v>31</v>
      </c>
      <c r="C34" s="17">
        <v>19011</v>
      </c>
      <c r="D34" s="34">
        <v>16389</v>
      </c>
      <c r="E34" s="18">
        <v>10678</v>
      </c>
      <c r="F34" s="18">
        <v>8338</v>
      </c>
      <c r="G34" s="33">
        <v>6240</v>
      </c>
      <c r="H34" s="18">
        <v>18498</v>
      </c>
      <c r="I34" s="18">
        <v>17952</v>
      </c>
      <c r="J34" s="21">
        <v>13353</v>
      </c>
      <c r="K34" s="21">
        <v>11462</v>
      </c>
      <c r="L34" s="17">
        <v>13284</v>
      </c>
      <c r="M34" s="26">
        <v>10671</v>
      </c>
      <c r="N34" s="15"/>
      <c r="O34" s="9">
        <f t="shared" si="0"/>
        <v>145876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49" t="s">
        <v>61</v>
      </c>
      <c r="D2" s="49" t="s">
        <v>62</v>
      </c>
      <c r="E2" s="49" t="s">
        <v>63</v>
      </c>
      <c r="F2" s="49" t="s">
        <v>64</v>
      </c>
      <c r="G2" s="49" t="s">
        <v>65</v>
      </c>
      <c r="H2" s="49" t="s">
        <v>66</v>
      </c>
      <c r="I2" s="49" t="s">
        <v>67</v>
      </c>
      <c r="J2" s="49" t="s">
        <v>68</v>
      </c>
      <c r="K2" s="49" t="s">
        <v>69</v>
      </c>
      <c r="L2" s="49" t="s">
        <v>70</v>
      </c>
      <c r="M2" s="51" t="s">
        <v>71</v>
      </c>
      <c r="N2" s="50" t="s">
        <v>72</v>
      </c>
    </row>
    <row r="3" spans="1:14" x14ac:dyDescent="0.25">
      <c r="A3" s="6" t="s">
        <v>32</v>
      </c>
      <c r="B3" s="1" t="s">
        <v>0</v>
      </c>
      <c r="C3" s="17">
        <v>251</v>
      </c>
      <c r="D3">
        <v>168</v>
      </c>
      <c r="E3" s="18">
        <v>19</v>
      </c>
      <c r="F3" s="18">
        <v>95</v>
      </c>
      <c r="G3" s="18">
        <v>134</v>
      </c>
      <c r="H3" s="18">
        <v>115</v>
      </c>
      <c r="I3" s="18">
        <v>113</v>
      </c>
      <c r="J3" s="18">
        <v>82</v>
      </c>
      <c r="K3" s="17">
        <v>59</v>
      </c>
      <c r="L3" s="25">
        <v>95</v>
      </c>
      <c r="M3" s="18"/>
      <c r="N3" s="12">
        <f>SUM(C3:M3)</f>
        <v>1131</v>
      </c>
    </row>
    <row r="4" spans="1:14" x14ac:dyDescent="0.25">
      <c r="A4" s="6" t="s">
        <v>33</v>
      </c>
      <c r="B4" s="1" t="s">
        <v>1</v>
      </c>
      <c r="C4" s="17">
        <v>1370</v>
      </c>
      <c r="D4">
        <v>1323</v>
      </c>
      <c r="E4" s="18">
        <v>141</v>
      </c>
      <c r="F4" s="18">
        <v>0</v>
      </c>
      <c r="G4" s="18">
        <v>1858</v>
      </c>
      <c r="H4" s="18">
        <v>585</v>
      </c>
      <c r="I4" s="18">
        <v>1589</v>
      </c>
      <c r="J4" s="18">
        <v>612</v>
      </c>
      <c r="K4" s="17">
        <v>0</v>
      </c>
      <c r="L4" s="25">
        <v>581</v>
      </c>
      <c r="M4" s="18"/>
      <c r="N4" s="12">
        <f t="shared" ref="N4:N34" si="0">SUM(C4:M4)</f>
        <v>8059</v>
      </c>
    </row>
    <row r="5" spans="1:14" ht="25.5" x14ac:dyDescent="0.25">
      <c r="A5" s="6" t="s">
        <v>34</v>
      </c>
      <c r="B5" s="1" t="s">
        <v>2</v>
      </c>
      <c r="C5" s="17">
        <v>70</v>
      </c>
      <c r="D5">
        <v>101</v>
      </c>
      <c r="E5" s="18">
        <v>53</v>
      </c>
      <c r="F5" s="18">
        <v>21</v>
      </c>
      <c r="G5" s="18">
        <v>79</v>
      </c>
      <c r="H5" s="18">
        <v>115</v>
      </c>
      <c r="I5" s="18">
        <v>94</v>
      </c>
      <c r="J5" s="18">
        <v>93</v>
      </c>
      <c r="K5" s="17">
        <v>65</v>
      </c>
      <c r="L5" s="25">
        <v>99</v>
      </c>
      <c r="M5" s="18"/>
      <c r="N5" s="12">
        <f t="shared" si="0"/>
        <v>790</v>
      </c>
    </row>
    <row r="6" spans="1:14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7">
        <v>0</v>
      </c>
      <c r="L6" s="25">
        <v>0</v>
      </c>
      <c r="M6" s="18"/>
      <c r="N6" s="12">
        <f t="shared" si="0"/>
        <v>0</v>
      </c>
    </row>
    <row r="7" spans="1:14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7">
        <v>0</v>
      </c>
      <c r="L7" s="25">
        <v>0</v>
      </c>
      <c r="M7" s="18"/>
      <c r="N7" s="12">
        <f t="shared" si="0"/>
        <v>0</v>
      </c>
    </row>
    <row r="8" spans="1:14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7">
        <v>0</v>
      </c>
      <c r="L8" s="25">
        <v>0</v>
      </c>
      <c r="M8" s="18"/>
      <c r="N8" s="12">
        <f t="shared" si="0"/>
        <v>0</v>
      </c>
    </row>
    <row r="9" spans="1:14" ht="25.5" x14ac:dyDescent="0.25">
      <c r="A9" s="6" t="s">
        <v>38</v>
      </c>
      <c r="B9" s="1" t="s">
        <v>6</v>
      </c>
      <c r="C9" s="17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1</v>
      </c>
      <c r="K9" s="17">
        <v>0</v>
      </c>
      <c r="L9" s="25">
        <v>1</v>
      </c>
      <c r="M9" s="18"/>
      <c r="N9" s="12">
        <f t="shared" si="0"/>
        <v>2</v>
      </c>
    </row>
    <row r="10" spans="1:14" ht="25.5" x14ac:dyDescent="0.25">
      <c r="A10" s="6" t="s">
        <v>39</v>
      </c>
      <c r="B10" s="1" t="s">
        <v>7</v>
      </c>
      <c r="C10" s="17">
        <v>2</v>
      </c>
      <c r="D10" s="18">
        <f>D11+D12</f>
        <v>57</v>
      </c>
      <c r="E10" s="18">
        <v>2</v>
      </c>
      <c r="F10" s="18">
        <v>1</v>
      </c>
      <c r="G10" s="18">
        <v>21</v>
      </c>
      <c r="H10" s="18">
        <v>14</v>
      </c>
      <c r="I10" s="18">
        <f t="shared" ref="I10" si="1">I11+I12</f>
        <v>18</v>
      </c>
      <c r="J10" s="18">
        <f t="shared" ref="J10" si="2">SUM(J11:J12)</f>
        <v>4</v>
      </c>
      <c r="K10" s="17">
        <v>7</v>
      </c>
      <c r="L10" s="25">
        <f>SUM(L11:L12)</f>
        <v>7</v>
      </c>
      <c r="M10" s="18"/>
      <c r="N10" s="12">
        <f t="shared" si="0"/>
        <v>133</v>
      </c>
    </row>
    <row r="11" spans="1:14" x14ac:dyDescent="0.25">
      <c r="A11" s="6" t="s">
        <v>40</v>
      </c>
      <c r="B11" s="1" t="s">
        <v>8</v>
      </c>
      <c r="C11" s="17">
        <v>1</v>
      </c>
      <c r="D11" s="18">
        <v>51</v>
      </c>
      <c r="E11" s="18">
        <v>0</v>
      </c>
      <c r="F11" s="18">
        <v>1</v>
      </c>
      <c r="G11" s="18">
        <v>18</v>
      </c>
      <c r="H11" s="18">
        <v>6</v>
      </c>
      <c r="I11" s="18">
        <v>15</v>
      </c>
      <c r="J11" s="18">
        <v>1</v>
      </c>
      <c r="K11" s="17">
        <v>4</v>
      </c>
      <c r="L11" s="25">
        <v>2</v>
      </c>
      <c r="M11" s="18"/>
      <c r="N11" s="12">
        <f t="shared" si="0"/>
        <v>99</v>
      </c>
    </row>
    <row r="12" spans="1:14" x14ac:dyDescent="0.25">
      <c r="A12" s="6" t="s">
        <v>41</v>
      </c>
      <c r="B12" s="1" t="s">
        <v>9</v>
      </c>
      <c r="C12" s="17">
        <v>1</v>
      </c>
      <c r="D12" s="18">
        <v>6</v>
      </c>
      <c r="E12" s="18">
        <v>2</v>
      </c>
      <c r="F12" s="18">
        <v>0</v>
      </c>
      <c r="G12" s="18">
        <v>3</v>
      </c>
      <c r="H12" s="18">
        <v>8</v>
      </c>
      <c r="I12" s="18">
        <v>3</v>
      </c>
      <c r="J12" s="18">
        <v>3</v>
      </c>
      <c r="K12" s="17">
        <v>3</v>
      </c>
      <c r="L12" s="25">
        <v>5</v>
      </c>
      <c r="M12" s="18"/>
      <c r="N12" s="12">
        <f t="shared" si="0"/>
        <v>34</v>
      </c>
    </row>
    <row r="13" spans="1:14" x14ac:dyDescent="0.25">
      <c r="A13" s="6" t="s">
        <v>42</v>
      </c>
      <c r="B13" s="1" t="s">
        <v>10</v>
      </c>
      <c r="C13" s="17">
        <v>18</v>
      </c>
      <c r="D13" s="18">
        <f>D14+D15</f>
        <v>17</v>
      </c>
      <c r="E13" s="18">
        <v>73</v>
      </c>
      <c r="F13" s="18">
        <v>0</v>
      </c>
      <c r="G13" s="18">
        <v>99</v>
      </c>
      <c r="H13" s="18">
        <v>56</v>
      </c>
      <c r="I13" s="18">
        <f>I14+I15</f>
        <v>235</v>
      </c>
      <c r="J13" s="18">
        <f t="shared" ref="J13" si="3">SUM(J14:J15)</f>
        <v>24</v>
      </c>
      <c r="K13" s="17">
        <v>10</v>
      </c>
      <c r="L13" s="25">
        <f>SUM(L14:L15)</f>
        <v>12</v>
      </c>
      <c r="M13" s="18"/>
      <c r="N13" s="12">
        <f t="shared" si="0"/>
        <v>544</v>
      </c>
    </row>
    <row r="14" spans="1:14" x14ac:dyDescent="0.25">
      <c r="A14" s="6" t="s">
        <v>40</v>
      </c>
      <c r="B14" s="1" t="s">
        <v>11</v>
      </c>
      <c r="C14" s="17">
        <v>10</v>
      </c>
      <c r="D14" s="18">
        <v>6</v>
      </c>
      <c r="E14" s="18">
        <v>51</v>
      </c>
      <c r="F14" s="18">
        <v>0</v>
      </c>
      <c r="G14" s="18">
        <v>20</v>
      </c>
      <c r="H14" s="18">
        <v>38</v>
      </c>
      <c r="I14" s="18">
        <v>166</v>
      </c>
      <c r="J14" s="18">
        <v>16</v>
      </c>
      <c r="K14" s="17">
        <v>2</v>
      </c>
      <c r="L14" s="25">
        <v>7</v>
      </c>
      <c r="M14" s="18"/>
      <c r="N14" s="12">
        <f t="shared" si="0"/>
        <v>316</v>
      </c>
    </row>
    <row r="15" spans="1:14" x14ac:dyDescent="0.25">
      <c r="A15" s="6" t="s">
        <v>41</v>
      </c>
      <c r="B15" s="1" t="s">
        <v>12</v>
      </c>
      <c r="C15" s="17">
        <v>8</v>
      </c>
      <c r="D15" s="18">
        <v>11</v>
      </c>
      <c r="E15" s="18">
        <v>22</v>
      </c>
      <c r="F15" s="18">
        <v>0</v>
      </c>
      <c r="G15" s="18">
        <v>79</v>
      </c>
      <c r="H15" s="18">
        <v>18</v>
      </c>
      <c r="I15" s="18">
        <v>69</v>
      </c>
      <c r="J15" s="18">
        <v>8</v>
      </c>
      <c r="K15" s="17">
        <v>8</v>
      </c>
      <c r="L15" s="25">
        <v>5</v>
      </c>
      <c r="M15" s="18"/>
      <c r="N15" s="12">
        <f t="shared" si="0"/>
        <v>228</v>
      </c>
    </row>
    <row r="16" spans="1:14" x14ac:dyDescent="0.25">
      <c r="A16" s="6" t="s">
        <v>43</v>
      </c>
      <c r="B16" s="1" t="s">
        <v>13</v>
      </c>
      <c r="C16" s="17">
        <v>20</v>
      </c>
      <c r="D16" s="35">
        <f>D10+D13</f>
        <v>74</v>
      </c>
      <c r="E16" s="18">
        <v>75</v>
      </c>
      <c r="F16" s="18">
        <v>1</v>
      </c>
      <c r="G16" s="18">
        <v>120</v>
      </c>
      <c r="H16" s="18">
        <v>70</v>
      </c>
      <c r="I16" s="18">
        <f t="shared" ref="I16" si="4">I17+I18</f>
        <v>253</v>
      </c>
      <c r="J16" s="18">
        <f t="shared" ref="J16" si="5">SUM(J17:J18)</f>
        <v>28</v>
      </c>
      <c r="K16" s="17">
        <v>17</v>
      </c>
      <c r="L16" s="25">
        <f>SUM(L17:L18)</f>
        <v>19</v>
      </c>
      <c r="M16" s="18"/>
      <c r="N16" s="12">
        <f t="shared" si="0"/>
        <v>677</v>
      </c>
    </row>
    <row r="17" spans="1:14" x14ac:dyDescent="0.25">
      <c r="A17" s="6" t="s">
        <v>40</v>
      </c>
      <c r="B17" s="1" t="s">
        <v>14</v>
      </c>
      <c r="C17" s="17">
        <v>11</v>
      </c>
      <c r="D17" s="2">
        <f t="shared" ref="D17:D18" si="6">D11+D14</f>
        <v>57</v>
      </c>
      <c r="E17" s="18">
        <v>51</v>
      </c>
      <c r="F17" s="18">
        <v>1</v>
      </c>
      <c r="G17" s="18">
        <v>38</v>
      </c>
      <c r="H17" s="18">
        <v>44</v>
      </c>
      <c r="I17" s="18">
        <f t="shared" ref="I17:I18" si="7">I11+I14</f>
        <v>181</v>
      </c>
      <c r="J17" s="18">
        <f t="shared" ref="J17:J18" si="8">J11+J14</f>
        <v>17</v>
      </c>
      <c r="K17" s="17">
        <v>6</v>
      </c>
      <c r="L17" s="25">
        <f t="shared" ref="L17:L18" si="9">L11+L14</f>
        <v>9</v>
      </c>
      <c r="M17" s="18"/>
      <c r="N17" s="12">
        <f t="shared" si="0"/>
        <v>415</v>
      </c>
    </row>
    <row r="18" spans="1:14" x14ac:dyDescent="0.25">
      <c r="A18" s="6" t="s">
        <v>41</v>
      </c>
      <c r="B18" s="1" t="s">
        <v>15</v>
      </c>
      <c r="C18" s="17">
        <v>9</v>
      </c>
      <c r="D18" s="2">
        <f t="shared" si="6"/>
        <v>17</v>
      </c>
      <c r="E18" s="18">
        <v>24</v>
      </c>
      <c r="F18" s="18">
        <v>0</v>
      </c>
      <c r="G18" s="18">
        <v>82</v>
      </c>
      <c r="H18" s="18">
        <v>26</v>
      </c>
      <c r="I18" s="18">
        <f t="shared" si="7"/>
        <v>72</v>
      </c>
      <c r="J18" s="18">
        <f t="shared" si="8"/>
        <v>11</v>
      </c>
      <c r="K18" s="17">
        <v>11</v>
      </c>
      <c r="L18" s="25">
        <f t="shared" si="9"/>
        <v>10</v>
      </c>
      <c r="M18" s="18"/>
      <c r="N18" s="12">
        <f t="shared" si="0"/>
        <v>262</v>
      </c>
    </row>
    <row r="19" spans="1:14" x14ac:dyDescent="0.25">
      <c r="A19" s="6" t="s">
        <v>44</v>
      </c>
      <c r="B19" s="1" t="s">
        <v>16</v>
      </c>
      <c r="C19" s="17">
        <v>312</v>
      </c>
      <c r="D19" s="35">
        <f>D20+D24+D25</f>
        <v>264</v>
      </c>
      <c r="E19" s="18">
        <v>267</v>
      </c>
      <c r="F19" s="18">
        <v>418</v>
      </c>
      <c r="G19" s="18">
        <v>453</v>
      </c>
      <c r="H19" s="22">
        <f>H20+H24+H25</f>
        <v>246</v>
      </c>
      <c r="I19" s="18">
        <f t="shared" ref="I19" si="10">I20+I24+I25</f>
        <v>277</v>
      </c>
      <c r="J19" s="18">
        <f t="shared" ref="J19" si="11">SUM(J20,J24:J25)</f>
        <v>488</v>
      </c>
      <c r="K19" s="17">
        <v>257</v>
      </c>
      <c r="L19" s="25">
        <f>L20+L24+L25</f>
        <v>275</v>
      </c>
      <c r="M19" s="18">
        <v>18</v>
      </c>
      <c r="N19" s="12">
        <f t="shared" si="0"/>
        <v>3275</v>
      </c>
    </row>
    <row r="20" spans="1:14" x14ac:dyDescent="0.25">
      <c r="A20" s="6" t="s">
        <v>45</v>
      </c>
      <c r="B20" s="1" t="s">
        <v>17</v>
      </c>
      <c r="C20" s="17">
        <v>311</v>
      </c>
      <c r="D20" s="35">
        <f>SUM(D21:D23)</f>
        <v>262</v>
      </c>
      <c r="E20" s="18">
        <v>267</v>
      </c>
      <c r="F20" s="18">
        <v>392</v>
      </c>
      <c r="G20" s="18">
        <v>452</v>
      </c>
      <c r="H20" s="22">
        <f t="shared" ref="H20" si="12">H21+H22+H23</f>
        <v>242</v>
      </c>
      <c r="I20" s="18">
        <f t="shared" ref="I20" si="13">I21+I22+I23</f>
        <v>271</v>
      </c>
      <c r="J20" s="18">
        <f t="shared" ref="J20" si="14">SUM(J21:J23)</f>
        <v>488</v>
      </c>
      <c r="K20" s="17">
        <v>257</v>
      </c>
      <c r="L20" s="25">
        <f>SUM(L21:L23)</f>
        <v>272</v>
      </c>
      <c r="M20" s="18">
        <v>18</v>
      </c>
      <c r="N20" s="12">
        <f t="shared" si="0"/>
        <v>3232</v>
      </c>
    </row>
    <row r="21" spans="1:14" x14ac:dyDescent="0.25">
      <c r="A21" s="6" t="s">
        <v>46</v>
      </c>
      <c r="B21" s="1" t="s">
        <v>18</v>
      </c>
      <c r="C21" s="17">
        <v>304</v>
      </c>
      <c r="D21" s="37">
        <v>243</v>
      </c>
      <c r="E21" s="18">
        <v>251</v>
      </c>
      <c r="F21" s="18">
        <v>392</v>
      </c>
      <c r="G21" s="18">
        <v>436</v>
      </c>
      <c r="H21" s="18">
        <v>224</v>
      </c>
      <c r="I21" s="18">
        <v>238</v>
      </c>
      <c r="J21" s="18">
        <v>472</v>
      </c>
      <c r="K21" s="17">
        <v>244</v>
      </c>
      <c r="L21" s="25">
        <v>248</v>
      </c>
      <c r="M21" s="18">
        <v>18</v>
      </c>
      <c r="N21" s="12">
        <f t="shared" si="0"/>
        <v>3070</v>
      </c>
    </row>
    <row r="22" spans="1:14" x14ac:dyDescent="0.25">
      <c r="A22" s="6" t="s">
        <v>47</v>
      </c>
      <c r="B22" s="1" t="s">
        <v>19</v>
      </c>
      <c r="C22" s="17">
        <v>7</v>
      </c>
      <c r="D22" s="37">
        <v>19</v>
      </c>
      <c r="E22" s="18">
        <v>11</v>
      </c>
      <c r="F22" s="18">
        <v>26</v>
      </c>
      <c r="G22" s="18">
        <v>16</v>
      </c>
      <c r="H22" s="18">
        <v>18</v>
      </c>
      <c r="I22" s="18">
        <v>33</v>
      </c>
      <c r="J22" s="18">
        <v>16</v>
      </c>
      <c r="K22" s="17">
        <v>13</v>
      </c>
      <c r="L22" s="25">
        <v>23</v>
      </c>
      <c r="M22" s="18"/>
      <c r="N22" s="12">
        <f t="shared" si="0"/>
        <v>182</v>
      </c>
    </row>
    <row r="23" spans="1:14" x14ac:dyDescent="0.25">
      <c r="A23" s="39" t="s">
        <v>48</v>
      </c>
      <c r="B23" s="1" t="s">
        <v>20</v>
      </c>
      <c r="C23" s="17">
        <v>0</v>
      </c>
      <c r="D23" s="35">
        <v>0</v>
      </c>
      <c r="E23" s="18">
        <v>5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7">
        <v>0</v>
      </c>
      <c r="L23" s="25">
        <v>1</v>
      </c>
      <c r="M23" s="18"/>
      <c r="N23" s="12">
        <f t="shared" si="0"/>
        <v>7</v>
      </c>
    </row>
    <row r="24" spans="1:14" x14ac:dyDescent="0.25">
      <c r="A24" s="6" t="s">
        <v>49</v>
      </c>
      <c r="B24" s="1" t="s">
        <v>21</v>
      </c>
      <c r="C24" s="17">
        <v>1</v>
      </c>
      <c r="D24" s="35">
        <v>2</v>
      </c>
      <c r="E24" s="18">
        <v>0</v>
      </c>
      <c r="F24" s="18">
        <v>0</v>
      </c>
      <c r="G24" s="18">
        <v>0</v>
      </c>
      <c r="H24" s="18">
        <v>4</v>
      </c>
      <c r="I24" s="18">
        <v>6</v>
      </c>
      <c r="J24" s="18">
        <v>0</v>
      </c>
      <c r="K24" s="17">
        <v>0</v>
      </c>
      <c r="L24" s="25">
        <v>3</v>
      </c>
      <c r="M24" s="18"/>
      <c r="N24" s="12">
        <f t="shared" si="0"/>
        <v>16</v>
      </c>
    </row>
    <row r="25" spans="1:14" x14ac:dyDescent="0.25">
      <c r="A25" s="6" t="s">
        <v>50</v>
      </c>
      <c r="B25" s="1" t="s">
        <v>22</v>
      </c>
      <c r="C25" s="17">
        <v>0</v>
      </c>
      <c r="D25" s="35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7">
        <v>0</v>
      </c>
      <c r="L25" s="25">
        <v>0</v>
      </c>
      <c r="M25" s="18"/>
      <c r="N25" s="12">
        <f t="shared" si="0"/>
        <v>0</v>
      </c>
    </row>
    <row r="26" spans="1:14" ht="25.5" x14ac:dyDescent="0.25">
      <c r="A26" s="6" t="s">
        <v>51</v>
      </c>
      <c r="B26" s="1" t="s">
        <v>23</v>
      </c>
      <c r="C26" s="17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7">
        <v>0</v>
      </c>
      <c r="L26" s="38"/>
      <c r="M26" s="18"/>
      <c r="N26" s="12">
        <f t="shared" si="0"/>
        <v>0</v>
      </c>
    </row>
    <row r="27" spans="1:14" ht="25.5" x14ac:dyDescent="0.25">
      <c r="A27" s="6" t="s">
        <v>52</v>
      </c>
      <c r="B27" s="1" t="s">
        <v>24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7">
        <v>0</v>
      </c>
      <c r="L27" s="25">
        <v>0</v>
      </c>
      <c r="M27" s="18"/>
      <c r="N27" s="12">
        <f t="shared" si="0"/>
        <v>0</v>
      </c>
    </row>
    <row r="28" spans="1:14" ht="25.5" x14ac:dyDescent="0.25">
      <c r="A28" s="6" t="s">
        <v>53</v>
      </c>
      <c r="B28" s="1" t="s">
        <v>25</v>
      </c>
      <c r="C28" s="17">
        <v>2</v>
      </c>
      <c r="D28" s="18">
        <v>6</v>
      </c>
      <c r="E28" s="18">
        <v>2</v>
      </c>
      <c r="F28" s="18">
        <v>0</v>
      </c>
      <c r="G28" s="18">
        <v>23</v>
      </c>
      <c r="H28" s="18">
        <v>5</v>
      </c>
      <c r="I28" s="18">
        <v>1</v>
      </c>
      <c r="J28" s="18">
        <v>4</v>
      </c>
      <c r="K28" s="17">
        <v>6</v>
      </c>
      <c r="L28" s="25">
        <v>4</v>
      </c>
      <c r="M28" s="18"/>
      <c r="N28" s="12">
        <f t="shared" si="0"/>
        <v>53</v>
      </c>
    </row>
    <row r="29" spans="1:14" x14ac:dyDescent="0.25">
      <c r="A29" s="6" t="s">
        <v>54</v>
      </c>
      <c r="B29" s="1" t="s">
        <v>26</v>
      </c>
      <c r="C29" s="17">
        <v>1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7">
        <v>0</v>
      </c>
      <c r="L29" s="25">
        <v>0</v>
      </c>
      <c r="M29" s="18"/>
      <c r="N29" s="12">
        <f t="shared" si="0"/>
        <v>2</v>
      </c>
    </row>
    <row r="30" spans="1:14" x14ac:dyDescent="0.25">
      <c r="A30" s="6" t="s">
        <v>55</v>
      </c>
      <c r="B30" s="1" t="s">
        <v>27</v>
      </c>
      <c r="C30" s="17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7">
        <v>0</v>
      </c>
      <c r="L30" s="25">
        <v>0</v>
      </c>
      <c r="M30" s="18"/>
      <c r="N30" s="12">
        <f t="shared" si="0"/>
        <v>0</v>
      </c>
    </row>
    <row r="31" spans="1:14" x14ac:dyDescent="0.25">
      <c r="A31" s="6" t="s">
        <v>56</v>
      </c>
      <c r="B31" s="1" t="s">
        <v>28</v>
      </c>
      <c r="C31" s="17">
        <v>0</v>
      </c>
      <c r="D31" s="18">
        <v>0</v>
      </c>
      <c r="E31" s="18">
        <v>0</v>
      </c>
      <c r="F31" s="18">
        <v>0</v>
      </c>
      <c r="G31" s="18">
        <v>15</v>
      </c>
      <c r="H31" s="18">
        <v>1</v>
      </c>
      <c r="I31" s="18">
        <v>0</v>
      </c>
      <c r="J31" s="18">
        <v>0</v>
      </c>
      <c r="K31" s="17">
        <v>0</v>
      </c>
      <c r="L31" s="25">
        <v>0</v>
      </c>
      <c r="M31" s="18"/>
      <c r="N31" s="12">
        <f t="shared" si="0"/>
        <v>16</v>
      </c>
    </row>
    <row r="32" spans="1:14" x14ac:dyDescent="0.25">
      <c r="A32" s="6" t="s">
        <v>57</v>
      </c>
      <c r="B32" s="1" t="s">
        <v>29</v>
      </c>
      <c r="C32" s="17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7">
        <v>0</v>
      </c>
      <c r="L32" s="25">
        <v>0</v>
      </c>
      <c r="M32" s="18"/>
      <c r="N32" s="12">
        <f t="shared" si="0"/>
        <v>0</v>
      </c>
    </row>
    <row r="33" spans="1:14" x14ac:dyDescent="0.25">
      <c r="A33" s="6" t="s">
        <v>58</v>
      </c>
      <c r="B33" s="1" t="s">
        <v>30</v>
      </c>
      <c r="C33" s="17">
        <v>49</v>
      </c>
      <c r="D33" s="18">
        <v>121</v>
      </c>
      <c r="E33" s="18">
        <v>14</v>
      </c>
      <c r="F33" s="18">
        <v>21</v>
      </c>
      <c r="G33" s="18">
        <v>63</v>
      </c>
      <c r="H33" s="18">
        <v>49</v>
      </c>
      <c r="I33" s="18">
        <v>153</v>
      </c>
      <c r="J33" s="18">
        <v>2</v>
      </c>
      <c r="K33" s="17">
        <v>76</v>
      </c>
      <c r="L33" s="25">
        <v>27</v>
      </c>
      <c r="M33" s="18"/>
      <c r="N33" s="12">
        <f t="shared" si="0"/>
        <v>575</v>
      </c>
    </row>
    <row r="34" spans="1:14" x14ac:dyDescent="0.25">
      <c r="A34" s="7" t="s">
        <v>59</v>
      </c>
      <c r="B34" s="8" t="s">
        <v>31</v>
      </c>
      <c r="C34" s="17">
        <v>2075</v>
      </c>
      <c r="D34" s="19">
        <f>D3+D4+D5+D6+D7+D8+D9+D16+D19+D26+D27+D28+D29+D30+D31+D32+D33</f>
        <v>2057</v>
      </c>
      <c r="E34" s="18">
        <v>571</v>
      </c>
      <c r="F34" s="18">
        <v>556</v>
      </c>
      <c r="G34" s="18">
        <v>2745</v>
      </c>
      <c r="H34" s="18">
        <v>1186</v>
      </c>
      <c r="I34" s="18">
        <f>I3+I5+I4+I6+I7+I8+I9+I16+I19+I26+I27+I28+I29+I30+I32+I31+I33</f>
        <v>2481</v>
      </c>
      <c r="J34" s="21">
        <f t="shared" ref="J34" si="15">SUM(J3:J10,J13,J19,J26:J33)</f>
        <v>1310</v>
      </c>
      <c r="K34" s="17">
        <v>480</v>
      </c>
      <c r="L34" s="26">
        <f>SUM(L3:L9)+L16+L19+SUM(L26:L33)</f>
        <v>1101</v>
      </c>
      <c r="M34" s="18">
        <v>18</v>
      </c>
      <c r="N34" s="16">
        <f t="shared" si="0"/>
        <v>14580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61" t="s">
        <v>61</v>
      </c>
      <c r="D2" s="61" t="s">
        <v>62</v>
      </c>
      <c r="E2" s="61" t="s">
        <v>63</v>
      </c>
      <c r="F2" s="61" t="s">
        <v>64</v>
      </c>
      <c r="G2" s="61" t="s">
        <v>73</v>
      </c>
      <c r="H2" s="61" t="s">
        <v>66</v>
      </c>
      <c r="I2" s="61" t="s">
        <v>67</v>
      </c>
      <c r="J2" s="61" t="s">
        <v>68</v>
      </c>
      <c r="K2" s="61" t="s">
        <v>74</v>
      </c>
      <c r="L2" s="61" t="s">
        <v>69</v>
      </c>
      <c r="M2" s="61" t="s">
        <v>70</v>
      </c>
      <c r="N2" s="63" t="s">
        <v>71</v>
      </c>
      <c r="O2" s="62" t="s">
        <v>72</v>
      </c>
    </row>
    <row r="3" spans="1:15" x14ac:dyDescent="0.25">
      <c r="A3" s="6" t="s">
        <v>32</v>
      </c>
      <c r="B3" s="1" t="s">
        <v>0</v>
      </c>
      <c r="C3" s="17">
        <v>102</v>
      </c>
      <c r="D3" s="18">
        <v>121</v>
      </c>
      <c r="E3" s="18">
        <v>20</v>
      </c>
      <c r="F3" s="18">
        <v>39</v>
      </c>
      <c r="G3" s="27">
        <v>67</v>
      </c>
      <c r="H3" s="18">
        <v>113</v>
      </c>
      <c r="I3" s="18">
        <v>192</v>
      </c>
      <c r="J3" s="18">
        <v>85</v>
      </c>
      <c r="K3" s="18">
        <v>106</v>
      </c>
      <c r="L3" s="17">
        <v>24</v>
      </c>
      <c r="M3" s="25">
        <v>29</v>
      </c>
      <c r="N3" s="14"/>
      <c r="O3" s="11">
        <f>SUM(C3:N3)</f>
        <v>898</v>
      </c>
    </row>
    <row r="4" spans="1:15" x14ac:dyDescent="0.25">
      <c r="A4" s="6" t="s">
        <v>33</v>
      </c>
      <c r="B4" s="1" t="s">
        <v>1</v>
      </c>
      <c r="C4" s="17">
        <v>1750</v>
      </c>
      <c r="D4" s="18">
        <v>905</v>
      </c>
      <c r="E4" s="18">
        <v>166</v>
      </c>
      <c r="F4" s="18">
        <v>0</v>
      </c>
      <c r="G4" s="27">
        <v>1504</v>
      </c>
      <c r="H4" s="18">
        <v>525</v>
      </c>
      <c r="I4" s="18">
        <v>1169</v>
      </c>
      <c r="J4" s="18">
        <v>382</v>
      </c>
      <c r="K4" s="18">
        <v>106</v>
      </c>
      <c r="L4" s="17">
        <v>0</v>
      </c>
      <c r="M4" s="25">
        <v>399</v>
      </c>
      <c r="N4" s="14"/>
      <c r="O4" s="11">
        <f t="shared" ref="O4:O34" si="0">SUM(C4:N4)</f>
        <v>6906</v>
      </c>
    </row>
    <row r="5" spans="1:15" ht="25.5" x14ac:dyDescent="0.25">
      <c r="A5" s="6" t="s">
        <v>34</v>
      </c>
      <c r="B5" s="1" t="s">
        <v>2</v>
      </c>
      <c r="C5" s="17">
        <v>61</v>
      </c>
      <c r="D5" s="18">
        <v>46</v>
      </c>
      <c r="E5" s="18">
        <v>60</v>
      </c>
      <c r="F5" s="18">
        <v>15</v>
      </c>
      <c r="G5" s="27">
        <v>72</v>
      </c>
      <c r="H5" s="18">
        <v>131</v>
      </c>
      <c r="I5" s="18">
        <v>104</v>
      </c>
      <c r="J5" s="18">
        <v>51</v>
      </c>
      <c r="K5" s="18">
        <v>109</v>
      </c>
      <c r="L5" s="17">
        <v>55</v>
      </c>
      <c r="M5" s="25">
        <v>111</v>
      </c>
      <c r="N5" s="14"/>
      <c r="O5" s="11">
        <f t="shared" si="0"/>
        <v>815</v>
      </c>
    </row>
    <row r="6" spans="1:15" ht="25.5" x14ac:dyDescent="0.25">
      <c r="A6" s="6" t="s">
        <v>35</v>
      </c>
      <c r="B6" s="1" t="s">
        <v>3</v>
      </c>
      <c r="C6" s="17">
        <v>0</v>
      </c>
      <c r="D6" s="18">
        <v>0</v>
      </c>
      <c r="E6" s="18">
        <v>0</v>
      </c>
      <c r="F6" s="18">
        <v>0</v>
      </c>
      <c r="G6" s="27">
        <v>0</v>
      </c>
      <c r="H6" s="18">
        <v>0</v>
      </c>
      <c r="I6" s="18">
        <v>0</v>
      </c>
      <c r="J6" s="18"/>
      <c r="K6" s="18">
        <v>0</v>
      </c>
      <c r="L6" s="17">
        <v>0</v>
      </c>
      <c r="M6" s="25">
        <v>0</v>
      </c>
      <c r="N6" s="14"/>
      <c r="O6" s="11">
        <f t="shared" si="0"/>
        <v>0</v>
      </c>
    </row>
    <row r="7" spans="1:15" x14ac:dyDescent="0.25">
      <c r="A7" s="6" t="s">
        <v>36</v>
      </c>
      <c r="B7" s="1" t="s">
        <v>4</v>
      </c>
      <c r="C7" s="17">
        <v>0</v>
      </c>
      <c r="D7" s="18">
        <v>0</v>
      </c>
      <c r="E7" s="18">
        <v>0</v>
      </c>
      <c r="F7" s="18">
        <v>0</v>
      </c>
      <c r="G7" s="27">
        <v>0</v>
      </c>
      <c r="H7" s="18">
        <v>0</v>
      </c>
      <c r="I7" s="18">
        <v>0</v>
      </c>
      <c r="J7" s="18"/>
      <c r="K7" s="18">
        <v>0</v>
      </c>
      <c r="L7" s="17">
        <v>0</v>
      </c>
      <c r="M7" s="25">
        <v>0</v>
      </c>
      <c r="N7" s="14"/>
      <c r="O7" s="11">
        <f t="shared" si="0"/>
        <v>0</v>
      </c>
    </row>
    <row r="8" spans="1:15" x14ac:dyDescent="0.25">
      <c r="A8" s="6" t="s">
        <v>37</v>
      </c>
      <c r="B8" s="1" t="s">
        <v>5</v>
      </c>
      <c r="C8" s="17">
        <v>0</v>
      </c>
      <c r="D8" s="18">
        <v>0</v>
      </c>
      <c r="E8" s="18">
        <v>0</v>
      </c>
      <c r="F8" s="18">
        <v>0</v>
      </c>
      <c r="G8" s="27">
        <v>0</v>
      </c>
      <c r="H8" s="18">
        <v>0</v>
      </c>
      <c r="I8" s="18">
        <v>0</v>
      </c>
      <c r="J8" s="18"/>
      <c r="K8" s="18">
        <v>0</v>
      </c>
      <c r="L8" s="17">
        <v>0</v>
      </c>
      <c r="M8" s="25">
        <v>0</v>
      </c>
      <c r="N8" s="14"/>
      <c r="O8" s="11">
        <f t="shared" si="0"/>
        <v>0</v>
      </c>
    </row>
    <row r="9" spans="1:15" ht="25.5" x14ac:dyDescent="0.25">
      <c r="A9" s="6" t="s">
        <v>38</v>
      </c>
      <c r="B9" s="1" t="s">
        <v>6</v>
      </c>
      <c r="C9" s="17">
        <v>0</v>
      </c>
      <c r="D9" s="18">
        <v>0</v>
      </c>
      <c r="E9" s="18">
        <v>0</v>
      </c>
      <c r="F9" s="18">
        <v>0</v>
      </c>
      <c r="G9" s="27">
        <v>1</v>
      </c>
      <c r="H9" s="18">
        <v>0</v>
      </c>
      <c r="I9" s="18">
        <v>0</v>
      </c>
      <c r="J9" s="18">
        <v>0</v>
      </c>
      <c r="K9" s="18">
        <v>0</v>
      </c>
      <c r="L9" s="17">
        <v>0</v>
      </c>
      <c r="M9" s="25">
        <v>0</v>
      </c>
      <c r="N9" s="14"/>
      <c r="O9" s="11">
        <f t="shared" si="0"/>
        <v>1</v>
      </c>
    </row>
    <row r="10" spans="1:15" ht="25.5" x14ac:dyDescent="0.25">
      <c r="A10" s="6" t="s">
        <v>39</v>
      </c>
      <c r="B10" s="1" t="s">
        <v>7</v>
      </c>
      <c r="C10" s="17">
        <v>5</v>
      </c>
      <c r="D10" s="18">
        <f>D11+D12</f>
        <v>43</v>
      </c>
      <c r="E10" s="18">
        <v>4</v>
      </c>
      <c r="F10" s="18">
        <v>2</v>
      </c>
      <c r="G10" s="27">
        <v>16</v>
      </c>
      <c r="H10" s="18">
        <v>3</v>
      </c>
      <c r="I10" s="18">
        <f t="shared" ref="I10" si="1">I11+I12</f>
        <v>5</v>
      </c>
      <c r="J10" s="18">
        <f t="shared" ref="J10" si="2">SUM(J11:J12)</f>
        <v>1</v>
      </c>
      <c r="K10" s="18">
        <f t="shared" ref="K10" si="3">K11+K12</f>
        <v>4</v>
      </c>
      <c r="L10" s="17">
        <v>6</v>
      </c>
      <c r="M10" s="25">
        <f>SUM(M11:M12)</f>
        <v>0</v>
      </c>
      <c r="N10" s="14"/>
      <c r="O10" s="11">
        <f t="shared" si="0"/>
        <v>89</v>
      </c>
    </row>
    <row r="11" spans="1:15" x14ac:dyDescent="0.25">
      <c r="A11" s="6" t="s">
        <v>40</v>
      </c>
      <c r="B11" s="1" t="s">
        <v>8</v>
      </c>
      <c r="C11" s="17">
        <v>2</v>
      </c>
      <c r="D11" s="18">
        <v>35</v>
      </c>
      <c r="E11" s="18">
        <v>1</v>
      </c>
      <c r="F11" s="18">
        <v>2</v>
      </c>
      <c r="G11" s="27">
        <v>4</v>
      </c>
      <c r="H11" s="18">
        <v>1</v>
      </c>
      <c r="I11" s="18">
        <v>3</v>
      </c>
      <c r="J11" s="18">
        <v>0</v>
      </c>
      <c r="K11" s="28">
        <v>1</v>
      </c>
      <c r="L11" s="17">
        <v>5</v>
      </c>
      <c r="M11" s="25">
        <v>0</v>
      </c>
      <c r="N11" s="14"/>
      <c r="O11" s="11">
        <f t="shared" si="0"/>
        <v>54</v>
      </c>
    </row>
    <row r="12" spans="1:15" x14ac:dyDescent="0.25">
      <c r="A12" s="6" t="s">
        <v>41</v>
      </c>
      <c r="B12" s="1" t="s">
        <v>9</v>
      </c>
      <c r="C12" s="17">
        <v>3</v>
      </c>
      <c r="D12" s="18">
        <v>8</v>
      </c>
      <c r="E12" s="18">
        <v>3</v>
      </c>
      <c r="F12" s="18">
        <v>0</v>
      </c>
      <c r="G12" s="27">
        <v>12</v>
      </c>
      <c r="H12" s="18">
        <v>2</v>
      </c>
      <c r="I12" s="18">
        <v>2</v>
      </c>
      <c r="J12" s="18">
        <v>1</v>
      </c>
      <c r="K12" s="28">
        <v>3</v>
      </c>
      <c r="L12" s="17">
        <v>1</v>
      </c>
      <c r="M12" s="25">
        <v>0</v>
      </c>
      <c r="N12" s="14"/>
      <c r="O12" s="11">
        <f t="shared" si="0"/>
        <v>35</v>
      </c>
    </row>
    <row r="13" spans="1:15" x14ac:dyDescent="0.25">
      <c r="A13" s="6" t="s">
        <v>42</v>
      </c>
      <c r="B13" s="1" t="s">
        <v>10</v>
      </c>
      <c r="C13" s="17">
        <v>30</v>
      </c>
      <c r="D13" s="18">
        <f>D14+D15</f>
        <v>15</v>
      </c>
      <c r="E13" s="18">
        <v>119</v>
      </c>
      <c r="F13" s="18">
        <v>2</v>
      </c>
      <c r="G13" s="27">
        <v>90</v>
      </c>
      <c r="H13" s="18">
        <v>80</v>
      </c>
      <c r="I13" s="18">
        <f>I14+I15</f>
        <v>114</v>
      </c>
      <c r="J13" s="18">
        <f t="shared" ref="J13" si="4">SUM(J14:J15)</f>
        <v>10</v>
      </c>
      <c r="K13" s="18">
        <f>K14+K15</f>
        <v>61</v>
      </c>
      <c r="L13" s="17">
        <v>2</v>
      </c>
      <c r="M13" s="25">
        <f>SUM(M14:M15)</f>
        <v>19</v>
      </c>
      <c r="N13" s="14"/>
      <c r="O13" s="11">
        <f t="shared" si="0"/>
        <v>542</v>
      </c>
    </row>
    <row r="14" spans="1:15" x14ac:dyDescent="0.25">
      <c r="A14" s="6" t="s">
        <v>40</v>
      </c>
      <c r="B14" s="1" t="s">
        <v>11</v>
      </c>
      <c r="C14" s="17">
        <v>20</v>
      </c>
      <c r="D14" s="18">
        <v>7</v>
      </c>
      <c r="E14" s="18">
        <v>62</v>
      </c>
      <c r="F14" s="18">
        <v>0</v>
      </c>
      <c r="G14" s="27">
        <v>21</v>
      </c>
      <c r="H14" s="18">
        <v>52</v>
      </c>
      <c r="I14" s="18">
        <v>63</v>
      </c>
      <c r="J14" s="18">
        <v>6</v>
      </c>
      <c r="K14" s="28">
        <v>24</v>
      </c>
      <c r="L14" s="17">
        <v>0</v>
      </c>
      <c r="M14" s="25">
        <v>8</v>
      </c>
      <c r="N14" s="14"/>
      <c r="O14" s="11">
        <f t="shared" si="0"/>
        <v>263</v>
      </c>
    </row>
    <row r="15" spans="1:15" x14ac:dyDescent="0.25">
      <c r="A15" s="6" t="s">
        <v>41</v>
      </c>
      <c r="B15" s="1" t="s">
        <v>12</v>
      </c>
      <c r="C15" s="17">
        <v>10</v>
      </c>
      <c r="D15" s="18">
        <v>8</v>
      </c>
      <c r="E15" s="18">
        <v>57</v>
      </c>
      <c r="F15" s="18">
        <v>2</v>
      </c>
      <c r="G15" s="27">
        <v>69</v>
      </c>
      <c r="H15" s="18">
        <v>28</v>
      </c>
      <c r="I15" s="18">
        <v>51</v>
      </c>
      <c r="J15" s="18">
        <v>4</v>
      </c>
      <c r="K15" s="28">
        <v>37</v>
      </c>
      <c r="L15" s="17">
        <v>2</v>
      </c>
      <c r="M15" s="25">
        <v>11</v>
      </c>
      <c r="N15" s="14"/>
      <c r="O15" s="11">
        <f t="shared" si="0"/>
        <v>279</v>
      </c>
    </row>
    <row r="16" spans="1:15" x14ac:dyDescent="0.25">
      <c r="A16" s="6" t="s">
        <v>43</v>
      </c>
      <c r="B16" s="1" t="s">
        <v>13</v>
      </c>
      <c r="C16" s="17">
        <v>35</v>
      </c>
      <c r="D16" s="18">
        <f t="shared" ref="D16:D18" si="5">D10+D13</f>
        <v>58</v>
      </c>
      <c r="E16" s="18">
        <v>123</v>
      </c>
      <c r="F16" s="18">
        <v>4</v>
      </c>
      <c r="G16" s="27">
        <v>106</v>
      </c>
      <c r="H16" s="18">
        <v>83</v>
      </c>
      <c r="I16" s="18">
        <f t="shared" ref="I16" si="6">I17+I18</f>
        <v>119</v>
      </c>
      <c r="J16" s="18">
        <f t="shared" ref="J16" si="7">SUM(J17:J18)</f>
        <v>11</v>
      </c>
      <c r="K16" s="18">
        <f t="shared" ref="K16" si="8">K17+K18</f>
        <v>65</v>
      </c>
      <c r="L16" s="17">
        <v>8</v>
      </c>
      <c r="M16" s="25">
        <f>SUM(M17:M18)</f>
        <v>19</v>
      </c>
      <c r="N16" s="14"/>
      <c r="O16" s="11">
        <f t="shared" si="0"/>
        <v>631</v>
      </c>
    </row>
    <row r="17" spans="1:15" x14ac:dyDescent="0.25">
      <c r="A17" s="6" t="s">
        <v>40</v>
      </c>
      <c r="B17" s="1" t="s">
        <v>14</v>
      </c>
      <c r="C17" s="17">
        <v>22</v>
      </c>
      <c r="D17" s="18">
        <f t="shared" si="5"/>
        <v>42</v>
      </c>
      <c r="E17" s="18">
        <v>63</v>
      </c>
      <c r="F17" s="18">
        <v>2</v>
      </c>
      <c r="G17" s="27">
        <v>25</v>
      </c>
      <c r="H17" s="18">
        <v>53</v>
      </c>
      <c r="I17" s="18">
        <f t="shared" ref="I17:K18" si="9">I11+I14</f>
        <v>66</v>
      </c>
      <c r="J17" s="18">
        <f t="shared" si="9"/>
        <v>6</v>
      </c>
      <c r="K17" s="29">
        <f t="shared" si="9"/>
        <v>25</v>
      </c>
      <c r="L17" s="17">
        <v>5</v>
      </c>
      <c r="M17" s="25">
        <f t="shared" ref="M17:M18" si="10">M11+M14</f>
        <v>8</v>
      </c>
      <c r="N17" s="14"/>
      <c r="O17" s="11">
        <f t="shared" si="0"/>
        <v>317</v>
      </c>
    </row>
    <row r="18" spans="1:15" x14ac:dyDescent="0.25">
      <c r="A18" s="6" t="s">
        <v>41</v>
      </c>
      <c r="B18" s="1" t="s">
        <v>15</v>
      </c>
      <c r="C18" s="17">
        <v>13</v>
      </c>
      <c r="D18" s="18">
        <f t="shared" si="5"/>
        <v>16</v>
      </c>
      <c r="E18" s="18">
        <v>60</v>
      </c>
      <c r="F18" s="18">
        <v>2</v>
      </c>
      <c r="G18" s="27">
        <v>81</v>
      </c>
      <c r="H18" s="18">
        <v>30</v>
      </c>
      <c r="I18" s="18">
        <f t="shared" si="9"/>
        <v>53</v>
      </c>
      <c r="J18" s="18">
        <f t="shared" si="9"/>
        <v>5</v>
      </c>
      <c r="K18" s="29">
        <f t="shared" si="9"/>
        <v>40</v>
      </c>
      <c r="L18" s="17">
        <v>3</v>
      </c>
      <c r="M18" s="25">
        <f t="shared" si="10"/>
        <v>11</v>
      </c>
      <c r="N18" s="14"/>
      <c r="O18" s="11">
        <f t="shared" si="0"/>
        <v>314</v>
      </c>
    </row>
    <row r="19" spans="1:15" x14ac:dyDescent="0.25">
      <c r="A19" s="6" t="s">
        <v>44</v>
      </c>
      <c r="B19" s="1" t="s">
        <v>16</v>
      </c>
      <c r="C19" s="17">
        <v>264</v>
      </c>
      <c r="D19" s="18">
        <f>D20+D25+D24</f>
        <v>206</v>
      </c>
      <c r="E19" s="18">
        <v>179</v>
      </c>
      <c r="F19" s="18">
        <v>276</v>
      </c>
      <c r="G19" s="27">
        <v>122</v>
      </c>
      <c r="H19" s="22">
        <f>H20+H24+H25</f>
        <v>249</v>
      </c>
      <c r="I19" s="18">
        <f t="shared" ref="I19" si="11">I20+I24+I25</f>
        <v>230</v>
      </c>
      <c r="J19" s="18">
        <f t="shared" ref="J19" si="12">SUM(J20,J24:J25)</f>
        <v>412</v>
      </c>
      <c r="K19" s="18">
        <f t="shared" ref="K19" si="13">SUM(K21:K25)</f>
        <v>554</v>
      </c>
      <c r="L19" s="17">
        <v>233</v>
      </c>
      <c r="M19" s="25">
        <f>M20+M24+M25</f>
        <v>224</v>
      </c>
      <c r="N19" s="14"/>
      <c r="O19" s="11">
        <f t="shared" si="0"/>
        <v>2949</v>
      </c>
    </row>
    <row r="20" spans="1:15" x14ac:dyDescent="0.25">
      <c r="A20" s="6" t="s">
        <v>45</v>
      </c>
      <c r="B20" s="1" t="s">
        <v>17</v>
      </c>
      <c r="C20" s="17">
        <v>263</v>
      </c>
      <c r="D20" s="18">
        <f>D21+D22+D23</f>
        <v>206</v>
      </c>
      <c r="E20" s="18">
        <v>179</v>
      </c>
      <c r="F20" s="18">
        <v>276</v>
      </c>
      <c r="G20" s="27">
        <v>121</v>
      </c>
      <c r="H20" s="22">
        <f t="shared" ref="H20:I20" si="14">H21+H22+H23</f>
        <v>244</v>
      </c>
      <c r="I20" s="18">
        <f t="shared" si="14"/>
        <v>228</v>
      </c>
      <c r="J20" s="18">
        <f t="shared" ref="J20" si="15">SUM(J21:J23)</f>
        <v>412</v>
      </c>
      <c r="K20" s="18">
        <f t="shared" ref="K20" si="16">K21+K22+K23</f>
        <v>554</v>
      </c>
      <c r="L20" s="17">
        <v>233</v>
      </c>
      <c r="M20" s="25">
        <f>SUM(M21:M23)</f>
        <v>221</v>
      </c>
      <c r="N20" s="14"/>
      <c r="O20" s="11">
        <f t="shared" si="0"/>
        <v>2937</v>
      </c>
    </row>
    <row r="21" spans="1:15" x14ac:dyDescent="0.25">
      <c r="A21" s="6" t="s">
        <v>46</v>
      </c>
      <c r="B21" s="1" t="s">
        <v>18</v>
      </c>
      <c r="C21" s="17">
        <v>249</v>
      </c>
      <c r="D21" s="18">
        <v>200</v>
      </c>
      <c r="E21" s="18">
        <v>171</v>
      </c>
      <c r="F21" s="18">
        <v>265</v>
      </c>
      <c r="G21" s="27">
        <v>117</v>
      </c>
      <c r="H21" s="18">
        <v>216</v>
      </c>
      <c r="I21" s="18">
        <v>205</v>
      </c>
      <c r="J21" s="18">
        <v>391</v>
      </c>
      <c r="K21" s="28">
        <v>553</v>
      </c>
      <c r="L21" s="17">
        <v>225</v>
      </c>
      <c r="M21" s="25">
        <v>206</v>
      </c>
      <c r="N21" s="14"/>
      <c r="O21" s="11">
        <f t="shared" si="0"/>
        <v>2798</v>
      </c>
    </row>
    <row r="22" spans="1:15" x14ac:dyDescent="0.25">
      <c r="A22" s="6" t="s">
        <v>47</v>
      </c>
      <c r="B22" s="1" t="s">
        <v>19</v>
      </c>
      <c r="C22" s="17">
        <v>14</v>
      </c>
      <c r="D22" s="18">
        <v>6</v>
      </c>
      <c r="E22" s="18">
        <v>8</v>
      </c>
      <c r="F22" s="18">
        <v>11</v>
      </c>
      <c r="G22" s="27">
        <v>4</v>
      </c>
      <c r="H22" s="18">
        <v>28</v>
      </c>
      <c r="I22" s="18">
        <v>23</v>
      </c>
      <c r="J22" s="18">
        <v>21</v>
      </c>
      <c r="K22" s="28">
        <v>1</v>
      </c>
      <c r="L22" s="17">
        <v>8</v>
      </c>
      <c r="M22" s="25">
        <v>15</v>
      </c>
      <c r="N22" s="14"/>
      <c r="O22" s="11">
        <f t="shared" si="0"/>
        <v>139</v>
      </c>
    </row>
    <row r="23" spans="1:15" x14ac:dyDescent="0.25">
      <c r="A23" s="39" t="s">
        <v>48</v>
      </c>
      <c r="B23" s="1" t="s">
        <v>20</v>
      </c>
      <c r="C23" s="17">
        <v>0</v>
      </c>
      <c r="D23" s="18">
        <v>0</v>
      </c>
      <c r="E23" s="18">
        <v>0</v>
      </c>
      <c r="F23" s="18">
        <v>0</v>
      </c>
      <c r="G23" s="27">
        <v>0</v>
      </c>
      <c r="H23" s="18">
        <v>0</v>
      </c>
      <c r="I23" s="18">
        <v>0</v>
      </c>
      <c r="J23" s="18">
        <v>0</v>
      </c>
      <c r="K23" s="28">
        <v>0</v>
      </c>
      <c r="L23" s="17">
        <v>0</v>
      </c>
      <c r="M23" s="25">
        <v>0</v>
      </c>
      <c r="N23" s="14"/>
      <c r="O23" s="11">
        <f t="shared" si="0"/>
        <v>0</v>
      </c>
    </row>
    <row r="24" spans="1:15" x14ac:dyDescent="0.25">
      <c r="A24" s="6" t="s">
        <v>49</v>
      </c>
      <c r="B24" s="1" t="s">
        <v>21</v>
      </c>
      <c r="C24" s="17">
        <v>1</v>
      </c>
      <c r="D24" s="18">
        <v>0</v>
      </c>
      <c r="E24" s="18">
        <v>0</v>
      </c>
      <c r="F24" s="18">
        <v>0</v>
      </c>
      <c r="G24" s="27">
        <v>1</v>
      </c>
      <c r="H24" s="18">
        <v>5</v>
      </c>
      <c r="I24" s="18">
        <v>2</v>
      </c>
      <c r="J24" s="18"/>
      <c r="K24" s="28">
        <v>0</v>
      </c>
      <c r="L24" s="17">
        <v>0</v>
      </c>
      <c r="M24" s="25">
        <v>3</v>
      </c>
      <c r="N24" s="14"/>
      <c r="O24" s="11">
        <f t="shared" si="0"/>
        <v>12</v>
      </c>
    </row>
    <row r="25" spans="1:15" x14ac:dyDescent="0.25">
      <c r="A25" s="6" t="s">
        <v>50</v>
      </c>
      <c r="B25" s="1" t="s">
        <v>22</v>
      </c>
      <c r="C25" s="17">
        <v>0</v>
      </c>
      <c r="D25" s="18">
        <v>0</v>
      </c>
      <c r="E25" s="18">
        <v>0</v>
      </c>
      <c r="F25" s="18">
        <v>0</v>
      </c>
      <c r="G25" s="27">
        <v>0</v>
      </c>
      <c r="H25" s="18">
        <v>0</v>
      </c>
      <c r="I25" s="18">
        <v>0</v>
      </c>
      <c r="J25" s="18"/>
      <c r="K25" s="28">
        <v>0</v>
      </c>
      <c r="L25" s="17">
        <v>0</v>
      </c>
      <c r="M25" s="25">
        <v>0</v>
      </c>
      <c r="N25" s="14"/>
      <c r="O25" s="11">
        <f t="shared" si="0"/>
        <v>0</v>
      </c>
    </row>
    <row r="26" spans="1:15" ht="25.5" x14ac:dyDescent="0.25">
      <c r="A26" s="6" t="s">
        <v>51</v>
      </c>
      <c r="B26" s="1" t="s">
        <v>23</v>
      </c>
      <c r="C26" s="17">
        <v>0</v>
      </c>
      <c r="D26" s="18">
        <v>0</v>
      </c>
      <c r="E26" s="18">
        <v>0</v>
      </c>
      <c r="F26" s="18">
        <v>0</v>
      </c>
      <c r="G26" s="27">
        <v>0</v>
      </c>
      <c r="H26" s="18">
        <v>0</v>
      </c>
      <c r="I26" s="18">
        <v>0</v>
      </c>
      <c r="J26" s="18"/>
      <c r="K26" s="18">
        <v>0</v>
      </c>
      <c r="L26" s="17">
        <v>0</v>
      </c>
      <c r="M26" s="25">
        <v>0</v>
      </c>
      <c r="N26" s="14"/>
      <c r="O26" s="11">
        <f t="shared" si="0"/>
        <v>0</v>
      </c>
    </row>
    <row r="27" spans="1:15" ht="25.5" x14ac:dyDescent="0.25">
      <c r="A27" s="6" t="s">
        <v>52</v>
      </c>
      <c r="B27" s="1" t="s">
        <v>24</v>
      </c>
      <c r="C27" s="17">
        <v>0</v>
      </c>
      <c r="D27" s="18">
        <v>0</v>
      </c>
      <c r="E27" s="18">
        <v>0</v>
      </c>
      <c r="F27" s="18">
        <v>0</v>
      </c>
      <c r="G27" s="27">
        <v>0</v>
      </c>
      <c r="H27" s="18">
        <v>0</v>
      </c>
      <c r="I27" s="18">
        <v>0</v>
      </c>
      <c r="J27" s="18"/>
      <c r="K27" s="18">
        <v>0</v>
      </c>
      <c r="L27" s="17">
        <v>0</v>
      </c>
      <c r="M27" s="25">
        <v>0</v>
      </c>
      <c r="N27" s="14"/>
      <c r="O27" s="11">
        <f t="shared" si="0"/>
        <v>0</v>
      </c>
    </row>
    <row r="28" spans="1:15" ht="25.5" x14ac:dyDescent="0.25">
      <c r="A28" s="6" t="s">
        <v>53</v>
      </c>
      <c r="B28" s="1" t="s">
        <v>25</v>
      </c>
      <c r="C28" s="17">
        <v>3</v>
      </c>
      <c r="D28" s="18">
        <v>1</v>
      </c>
      <c r="E28" s="18">
        <v>5</v>
      </c>
      <c r="F28" s="18">
        <v>0</v>
      </c>
      <c r="G28" s="27">
        <v>39</v>
      </c>
      <c r="H28" s="18">
        <v>2</v>
      </c>
      <c r="I28" s="18">
        <v>3</v>
      </c>
      <c r="J28" s="18">
        <v>0</v>
      </c>
      <c r="K28" s="18">
        <v>13</v>
      </c>
      <c r="L28" s="17">
        <v>5</v>
      </c>
      <c r="M28" s="25">
        <v>3</v>
      </c>
      <c r="N28" s="14"/>
      <c r="O28" s="11">
        <f t="shared" si="0"/>
        <v>74</v>
      </c>
    </row>
    <row r="29" spans="1:15" x14ac:dyDescent="0.25">
      <c r="A29" s="6" t="s">
        <v>54</v>
      </c>
      <c r="B29" s="1" t="s">
        <v>26</v>
      </c>
      <c r="C29" s="17">
        <v>0</v>
      </c>
      <c r="D29" s="18">
        <v>0</v>
      </c>
      <c r="E29" s="18">
        <v>0</v>
      </c>
      <c r="F29" s="18">
        <v>0</v>
      </c>
      <c r="G29" s="27">
        <v>0</v>
      </c>
      <c r="H29" s="18">
        <v>0</v>
      </c>
      <c r="I29" s="18">
        <v>1</v>
      </c>
      <c r="J29" s="18"/>
      <c r="K29" s="18">
        <v>0</v>
      </c>
      <c r="L29" s="17">
        <v>0</v>
      </c>
      <c r="M29" s="25">
        <v>0</v>
      </c>
      <c r="N29" s="14"/>
      <c r="O29" s="11">
        <f t="shared" si="0"/>
        <v>1</v>
      </c>
    </row>
    <row r="30" spans="1:15" x14ac:dyDescent="0.25">
      <c r="A30" s="6" t="s">
        <v>55</v>
      </c>
      <c r="B30" s="1" t="s">
        <v>27</v>
      </c>
      <c r="C30" s="17">
        <v>0</v>
      </c>
      <c r="D30" s="18">
        <v>0</v>
      </c>
      <c r="E30" s="18">
        <v>0</v>
      </c>
      <c r="F30" s="18">
        <v>0</v>
      </c>
      <c r="G30" s="27">
        <v>0</v>
      </c>
      <c r="H30" s="18">
        <v>0</v>
      </c>
      <c r="I30" s="18">
        <v>0</v>
      </c>
      <c r="J30" s="18"/>
      <c r="K30" s="18">
        <v>0</v>
      </c>
      <c r="L30" s="17">
        <v>0</v>
      </c>
      <c r="M30" s="25">
        <v>0</v>
      </c>
      <c r="N30" s="14"/>
      <c r="O30" s="11">
        <f t="shared" si="0"/>
        <v>0</v>
      </c>
    </row>
    <row r="31" spans="1:15" x14ac:dyDescent="0.25">
      <c r="A31" s="6" t="s">
        <v>56</v>
      </c>
      <c r="B31" s="1" t="s">
        <v>28</v>
      </c>
      <c r="C31" s="17">
        <v>0</v>
      </c>
      <c r="D31" s="18">
        <v>0</v>
      </c>
      <c r="E31" s="18">
        <v>0</v>
      </c>
      <c r="F31" s="18">
        <v>0</v>
      </c>
      <c r="G31" s="27">
        <v>10</v>
      </c>
      <c r="H31" s="18">
        <v>0</v>
      </c>
      <c r="I31" s="18">
        <v>0</v>
      </c>
      <c r="J31" s="18"/>
      <c r="K31" s="18">
        <v>0</v>
      </c>
      <c r="L31" s="17">
        <v>0</v>
      </c>
      <c r="M31" s="25">
        <v>0</v>
      </c>
      <c r="N31" s="14"/>
      <c r="O31" s="11">
        <f t="shared" si="0"/>
        <v>10</v>
      </c>
    </row>
    <row r="32" spans="1:15" x14ac:dyDescent="0.25">
      <c r="A32" s="6" t="s">
        <v>57</v>
      </c>
      <c r="B32" s="1" t="s">
        <v>29</v>
      </c>
      <c r="C32" s="17">
        <v>0</v>
      </c>
      <c r="D32" s="18">
        <v>0</v>
      </c>
      <c r="E32" s="18">
        <v>0</v>
      </c>
      <c r="F32" s="18">
        <v>0</v>
      </c>
      <c r="G32" s="27">
        <v>0</v>
      </c>
      <c r="H32" s="18">
        <v>0</v>
      </c>
      <c r="I32" s="18">
        <v>0</v>
      </c>
      <c r="J32" s="18"/>
      <c r="K32" s="18">
        <v>0</v>
      </c>
      <c r="L32" s="17">
        <v>0</v>
      </c>
      <c r="M32" s="25">
        <v>0</v>
      </c>
      <c r="N32" s="14"/>
      <c r="O32" s="11">
        <f t="shared" si="0"/>
        <v>0</v>
      </c>
    </row>
    <row r="33" spans="1:15" x14ac:dyDescent="0.25">
      <c r="A33" s="6" t="s">
        <v>58</v>
      </c>
      <c r="B33" s="1" t="s">
        <v>30</v>
      </c>
      <c r="C33" s="17">
        <v>51</v>
      </c>
      <c r="D33" s="18">
        <v>103</v>
      </c>
      <c r="E33" s="18">
        <v>42</v>
      </c>
      <c r="F33" s="18">
        <v>1</v>
      </c>
      <c r="G33" s="27">
        <v>39</v>
      </c>
      <c r="H33" s="18">
        <v>95</v>
      </c>
      <c r="I33" s="18">
        <v>379</v>
      </c>
      <c r="J33" s="18">
        <v>7</v>
      </c>
      <c r="K33" s="18">
        <v>15</v>
      </c>
      <c r="L33" s="17">
        <v>21</v>
      </c>
      <c r="M33" s="25">
        <v>16</v>
      </c>
      <c r="N33" s="14"/>
      <c r="O33" s="11">
        <f t="shared" si="0"/>
        <v>769</v>
      </c>
    </row>
    <row r="34" spans="1:15" x14ac:dyDescent="0.25">
      <c r="A34" s="7" t="s">
        <v>59</v>
      </c>
      <c r="B34" s="8" t="s">
        <v>31</v>
      </c>
      <c r="C34" s="17">
        <v>2266</v>
      </c>
      <c r="D34" s="19">
        <f>D3+D4+D5+D6+D7+D8+D9+D16+D19+D26+D27+D28+D29+D30+D31+D32+D33</f>
        <v>1440</v>
      </c>
      <c r="E34" s="18">
        <v>595</v>
      </c>
      <c r="F34" s="18">
        <v>335</v>
      </c>
      <c r="G34" s="33">
        <v>1960</v>
      </c>
      <c r="H34" s="18">
        <v>1198</v>
      </c>
      <c r="I34" s="18">
        <f>I3+I5+I4+I6+I7+I8+I9+I16+I19+I26+I27+I28+I29+I30+I32+I31+I33</f>
        <v>2197</v>
      </c>
      <c r="J34" s="21">
        <f t="shared" ref="J34" si="17">SUM(J3:J10,J13,J19,J26:J33)</f>
        <v>948</v>
      </c>
      <c r="K34" s="21">
        <f>SUM(K3:K10)+K13+K19+SUM(K26:K33)</f>
        <v>968</v>
      </c>
      <c r="L34" s="17">
        <v>346</v>
      </c>
      <c r="M34" s="26">
        <f>SUM(M3:M9)+M16+M19+SUM(M26:M33)</f>
        <v>801</v>
      </c>
      <c r="N34" s="15"/>
      <c r="O34" s="9">
        <f t="shared" si="0"/>
        <v>13054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2025-01-14T14:30:22Z</dcterms:modified>
</cp:coreProperties>
</file>