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февруари\живот\"/>
    </mc:Choice>
  </mc:AlternateContent>
  <xr:revisionPtr revIDLastSave="0" documentId="13_ncr:1_{CFC8E711-8983-4C1B-BC40-593761D03B7F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0" l="1"/>
  <c r="K23" i="10"/>
  <c r="I23" i="10"/>
  <c r="K22" i="10"/>
  <c r="I22" i="10"/>
  <c r="K12" i="10"/>
  <c r="I12" i="10"/>
  <c r="I5" i="10" s="1"/>
  <c r="I4" i="10" s="1"/>
  <c r="I45" i="10" s="1"/>
  <c r="K6" i="10"/>
  <c r="K5" i="10" s="1"/>
  <c r="K4" i="10" s="1"/>
  <c r="K45" i="10" s="1"/>
  <c r="I6" i="10"/>
  <c r="D45" i="10"/>
  <c r="H35" i="10"/>
  <c r="G35" i="10"/>
  <c r="H29" i="10"/>
  <c r="G29" i="10"/>
  <c r="C29" i="10"/>
  <c r="C22" i="10" s="1"/>
  <c r="H23" i="10"/>
  <c r="H22" i="10" s="1"/>
  <c r="G23" i="10"/>
  <c r="C23" i="10"/>
  <c r="G22" i="10"/>
  <c r="H18" i="10"/>
  <c r="G18" i="10"/>
  <c r="D18" i="10"/>
  <c r="D5" i="10" s="1"/>
  <c r="D4" i="10" s="1"/>
  <c r="H12" i="10"/>
  <c r="G12" i="10"/>
  <c r="C12" i="10"/>
  <c r="H6" i="10"/>
  <c r="H5" i="10" s="1"/>
  <c r="G6" i="10"/>
  <c r="C6" i="10"/>
  <c r="C5" i="10" s="1"/>
  <c r="C4" i="10" s="1"/>
  <c r="C45" i="10" s="1"/>
  <c r="G5" i="10"/>
  <c r="G4" i="10"/>
  <c r="G45" i="10" s="1"/>
  <c r="I29" i="9"/>
  <c r="K23" i="9"/>
  <c r="K22" i="9" s="1"/>
  <c r="I23" i="9"/>
  <c r="I22" i="9" s="1"/>
  <c r="K12" i="9"/>
  <c r="I12" i="9"/>
  <c r="I5" i="9" s="1"/>
  <c r="I4" i="9" s="1"/>
  <c r="I45" i="9" s="1"/>
  <c r="K6" i="9"/>
  <c r="K5" i="9" s="1"/>
  <c r="I6" i="9"/>
  <c r="D45" i="9"/>
  <c r="H35" i="9"/>
  <c r="G35" i="9"/>
  <c r="H29" i="9"/>
  <c r="G29" i="9"/>
  <c r="G22" i="9" s="1"/>
  <c r="C29" i="9"/>
  <c r="H23" i="9"/>
  <c r="H22" i="9" s="1"/>
  <c r="G23" i="9"/>
  <c r="C23" i="9"/>
  <c r="C22" i="9" s="1"/>
  <c r="H18" i="9"/>
  <c r="H5" i="9" s="1"/>
  <c r="G18" i="9"/>
  <c r="D18" i="9"/>
  <c r="D5" i="9" s="1"/>
  <c r="D4" i="9" s="1"/>
  <c r="H12" i="9"/>
  <c r="G12" i="9"/>
  <c r="C12" i="9"/>
  <c r="H6" i="9"/>
  <c r="G6" i="9"/>
  <c r="C6" i="9"/>
  <c r="C45" i="9" s="1"/>
  <c r="G5" i="9"/>
  <c r="H34" i="4"/>
  <c r="F28" i="4"/>
  <c r="H22" i="4"/>
  <c r="G22" i="4"/>
  <c r="F22" i="4"/>
  <c r="F21" i="4" s="1"/>
  <c r="H21" i="4"/>
  <c r="G21" i="4"/>
  <c r="H17" i="4"/>
  <c r="G11" i="4"/>
  <c r="F11" i="4"/>
  <c r="H5" i="4"/>
  <c r="G5" i="4"/>
  <c r="G4" i="4" s="1"/>
  <c r="G3" i="4" s="1"/>
  <c r="G44" i="4" s="1"/>
  <c r="F5" i="4"/>
  <c r="F4" i="4" s="1"/>
  <c r="F3" i="4" s="1"/>
  <c r="F44" i="4" s="1"/>
  <c r="H4" i="4"/>
  <c r="H3" i="4" s="1"/>
  <c r="H44" i="4" s="1"/>
  <c r="E34" i="4"/>
  <c r="E24" i="4"/>
  <c r="E22" i="4" s="1"/>
  <c r="E21" i="4" s="1"/>
  <c r="C22" i="4"/>
  <c r="C21" i="4" s="1"/>
  <c r="E17" i="4"/>
  <c r="E4" i="4" s="1"/>
  <c r="C17" i="4"/>
  <c r="E5" i="4"/>
  <c r="C5" i="4"/>
  <c r="C4" i="4"/>
  <c r="C3" i="4" s="1"/>
  <c r="C44" i="4" s="1"/>
  <c r="H34" i="2"/>
  <c r="H28" i="2"/>
  <c r="G28" i="2"/>
  <c r="F28" i="2"/>
  <c r="H22" i="2"/>
  <c r="H21" i="2" s="1"/>
  <c r="G22" i="2"/>
  <c r="G21" i="2" s="1"/>
  <c r="F22" i="2"/>
  <c r="F21" i="2" s="1"/>
  <c r="H17" i="2"/>
  <c r="H11" i="2"/>
  <c r="G11" i="2"/>
  <c r="F11" i="2"/>
  <c r="F4" i="2" s="1"/>
  <c r="H5" i="2"/>
  <c r="H44" i="2" s="1"/>
  <c r="G5" i="2"/>
  <c r="G4" i="2" s="1"/>
  <c r="F5" i="2"/>
  <c r="E34" i="2"/>
  <c r="E28" i="2"/>
  <c r="C28" i="2"/>
  <c r="E24" i="2"/>
  <c r="E22" i="2" s="1"/>
  <c r="E21" i="2" s="1"/>
  <c r="C22" i="2"/>
  <c r="C21" i="2" s="1"/>
  <c r="E17" i="2"/>
  <c r="E11" i="2"/>
  <c r="C11" i="2"/>
  <c r="E9" i="2"/>
  <c r="E6" i="2"/>
  <c r="E5" i="2" s="1"/>
  <c r="E4" i="2" s="1"/>
  <c r="E3" i="2" s="1"/>
  <c r="E44" i="2" s="1"/>
  <c r="C5" i="2"/>
  <c r="C44" i="2" s="1"/>
  <c r="H4" i="10" l="1"/>
  <c r="H45" i="10" s="1"/>
  <c r="K4" i="9"/>
  <c r="K45" i="9" s="1"/>
  <c r="G4" i="9"/>
  <c r="G45" i="9" s="1"/>
  <c r="H4" i="9"/>
  <c r="H45" i="9" s="1"/>
  <c r="C5" i="9"/>
  <c r="C4" i="9" s="1"/>
  <c r="E3" i="4"/>
  <c r="E44" i="4" s="1"/>
  <c r="F3" i="2"/>
  <c r="F44" i="2" s="1"/>
  <c r="G3" i="2"/>
  <c r="G44" i="2" s="1"/>
  <c r="H4" i="2"/>
  <c r="H3" i="2" s="1"/>
  <c r="C4" i="2"/>
  <c r="C3" i="2" s="1"/>
  <c r="D45" i="11" l="1"/>
  <c r="D18" i="11"/>
  <c r="D5" i="11" s="1"/>
  <c r="D4" i="11" s="1"/>
  <c r="C29" i="11"/>
  <c r="C23" i="11"/>
  <c r="C22" i="11" s="1"/>
  <c r="C12" i="11"/>
  <c r="C6" i="11"/>
  <c r="C5" i="11" s="1"/>
  <c r="D45" i="5"/>
  <c r="D18" i="5"/>
  <c r="D5" i="5" s="1"/>
  <c r="D4" i="5" s="1"/>
  <c r="C29" i="5"/>
  <c r="C23" i="5"/>
  <c r="C22" i="5" s="1"/>
  <c r="C12" i="5"/>
  <c r="C6" i="5"/>
  <c r="C45" i="5" s="1"/>
  <c r="C22" i="3"/>
  <c r="C21" i="3" s="1"/>
  <c r="C17" i="3"/>
  <c r="C5" i="3"/>
  <c r="C4" i="3" s="1"/>
  <c r="C28" i="1"/>
  <c r="C22" i="1"/>
  <c r="C21" i="1" s="1"/>
  <c r="C11" i="1"/>
  <c r="C5" i="1"/>
  <c r="C4" i="1" s="1"/>
  <c r="C3" i="1" s="1"/>
  <c r="C4" i="11" l="1"/>
  <c r="C45" i="11" s="1"/>
  <c r="C5" i="5"/>
  <c r="C4" i="5" s="1"/>
  <c r="C3" i="3"/>
  <c r="C44" i="3" s="1"/>
  <c r="C44" i="1"/>
  <c r="M35" i="11" l="1"/>
  <c r="M22" i="11"/>
  <c r="M18" i="11"/>
  <c r="M6" i="11"/>
  <c r="M5" i="11" s="1"/>
  <c r="M4" i="11" s="1"/>
  <c r="M45" i="11" s="1"/>
  <c r="M35" i="5"/>
  <c r="M29" i="5"/>
  <c r="M22" i="5" s="1"/>
  <c r="M18" i="5"/>
  <c r="M12" i="5"/>
  <c r="M45" i="5" s="1"/>
  <c r="M6" i="5"/>
  <c r="H34" i="3"/>
  <c r="H22" i="3"/>
  <c r="H21" i="3" s="1"/>
  <c r="H17" i="3"/>
  <c r="H5" i="3"/>
  <c r="H4" i="3"/>
  <c r="H3" i="3" s="1"/>
  <c r="H44" i="3" s="1"/>
  <c r="H34" i="1"/>
  <c r="H28" i="1"/>
  <c r="H22" i="1"/>
  <c r="H21" i="1" s="1"/>
  <c r="H17" i="1"/>
  <c r="H11" i="1"/>
  <c r="H5" i="1"/>
  <c r="H44" i="1" s="1"/>
  <c r="H4" i="1"/>
  <c r="H3" i="1" s="1"/>
  <c r="K23" i="11"/>
  <c r="K22" i="11" s="1"/>
  <c r="K12" i="11"/>
  <c r="K5" i="11" s="1"/>
  <c r="K6" i="11"/>
  <c r="G22" i="3"/>
  <c r="G21" i="3"/>
  <c r="G11" i="3"/>
  <c r="G5" i="3"/>
  <c r="G4" i="3"/>
  <c r="G3" i="3" s="1"/>
  <c r="G44" i="3" s="1"/>
  <c r="K23" i="5"/>
  <c r="K22" i="5" s="1"/>
  <c r="K12" i="5"/>
  <c r="K5" i="5" s="1"/>
  <c r="K4" i="5" s="1"/>
  <c r="K45" i="5" s="1"/>
  <c r="K6" i="5"/>
  <c r="G28" i="1"/>
  <c r="G22" i="1"/>
  <c r="G21" i="1"/>
  <c r="G11" i="1"/>
  <c r="G5" i="1"/>
  <c r="G4" i="1" s="1"/>
  <c r="G3" i="1" s="1"/>
  <c r="G44" i="1" s="1"/>
  <c r="M5" i="5" l="1"/>
  <c r="M4" i="5" s="1"/>
  <c r="K4" i="11"/>
  <c r="K45" i="11" s="1"/>
  <c r="I29" i="11" l="1"/>
  <c r="I23" i="11"/>
  <c r="I22" i="11" s="1"/>
  <c r="I4" i="11" s="1"/>
  <c r="I45" i="11" s="1"/>
  <c r="I12" i="11"/>
  <c r="I6" i="11"/>
  <c r="I5" i="11"/>
  <c r="I29" i="5"/>
  <c r="I23" i="5"/>
  <c r="I22" i="5"/>
  <c r="I12" i="5"/>
  <c r="I6" i="5"/>
  <c r="I5" i="5"/>
  <c r="I4" i="5" s="1"/>
  <c r="I45" i="5" s="1"/>
  <c r="F28" i="3"/>
  <c r="F22" i="3"/>
  <c r="F21" i="3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H45" i="11" l="1"/>
  <c r="G23" i="11"/>
  <c r="G22" i="11" s="1"/>
  <c r="G12" i="11"/>
  <c r="G6" i="11"/>
  <c r="G5" i="11" s="1"/>
  <c r="H45" i="5"/>
  <c r="G23" i="5"/>
  <c r="G22" i="5" s="1"/>
  <c r="G12" i="5"/>
  <c r="G6" i="5"/>
  <c r="G5" i="5"/>
  <c r="G4" i="5" s="1"/>
  <c r="G45" i="5" s="1"/>
  <c r="E34" i="3"/>
  <c r="E22" i="3"/>
  <c r="E21" i="3"/>
  <c r="E17" i="3"/>
  <c r="E5" i="3"/>
  <c r="E4" i="3"/>
  <c r="E3" i="3" s="1"/>
  <c r="E44" i="3" s="1"/>
  <c r="E34" i="1"/>
  <c r="E28" i="1"/>
  <c r="E22" i="1"/>
  <c r="E21" i="1" s="1"/>
  <c r="E3" i="1" s="1"/>
  <c r="E44" i="1" s="1"/>
  <c r="E17" i="1"/>
  <c r="E11" i="1"/>
  <c r="E5" i="1"/>
  <c r="E4" i="1"/>
  <c r="G4" i="11" l="1"/>
  <c r="G45" i="1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<sst xmlns="http://schemas.openxmlformats.org/spreadsheetml/2006/main" count="928" uniqueCount="98">
  <si>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</si>
  <si>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</si>
  <si>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</si>
  <si>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</si>
  <si>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</si>
  <si>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</si>
  <si>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</si>
  <si>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</si>
  <si>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</si>
  <si>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</si>
  <si>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</si>
  <si>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</si>
  <si>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</si>
  <si>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</si>
  <si>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</si>
  <si>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</si>
  <si>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</si>
  <si>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</si>
  <si>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</si>
  <si>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</si>
  <si>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</si>
  <si>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</si>
  <si>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</si>
  <si>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</si>
  <si>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</si>
  <si>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</si>
  <si>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</si>
  <si>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</si>
  <si>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</si>
  <si>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</si>
  <si>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</si>
  <si>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</si>
  <si>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</si>
  <si>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</si>
  <si>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</si>
  <si>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</si>
  <si>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</si>
  <si>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</si>
  <si>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</si>
  <si>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</si>
  <si>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</si>
  <si>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</si>
  <si>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</si>
  <si>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</si>
  <si>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</si>
  <si>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</si>
  <si>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</si>
  <si>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</si>
  <si>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</si>
  <si>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</si>
  <si>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</si>
  <si>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</si>
  <si>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</si>
  <si>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</si>
  <si>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</si>
  <si>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</si>
  <si>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</si>
  <si>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</si>
  <si>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</si>
  <si>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</si>
  <si>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</si>
  <si>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</si>
  <si>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</si>
  <si>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</si>
  <si>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</si>
  <si>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</si>
  <si>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</si>
  <si>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</si>
  <si>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</si>
  <si>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</si>
  <si>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</si>
  <si>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</si>
  <si>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</si>
  <si>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</si>
  <si>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</si>
  <si>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</si>
  <si>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</si>
  <si>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</si>
  <si>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</si>
  <si>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</si>
  <si>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</si>
  <si>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</si>
  <si>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</si>
  <si>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</si>
  <si>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</si>
  <si>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</si>
  <si>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</si>
  <si>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</si>
  <si>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</si>
  <si>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</si>
  <si>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февруари 2025 година</t>
  </si>
  <si>
    <t>Бруто полисирана премија, во илјади денари, на друштвата за осигурување на живот, февруари 2024 година</t>
  </si>
  <si>
    <t>Број на склучени договори на друштвата за осигурување на живот, февруари 2025 година</t>
  </si>
  <si>
    <t>Број на склучени договори на друштвата за осигурување на живот, февруари 2024 година</t>
  </si>
  <si>
    <t>Бруто исплатени штети, во илјади денари, на друштвата за осигурување на живот, февруари 2025 година</t>
  </si>
  <si>
    <t>Бруто исплатени штети, во илјади денари, на друштвата за осигурување на живот, февруари 2024 година</t>
  </si>
  <si>
    <t>Број на исплатени штети на друштвата за осигурување на живот, февруари 2025 година</t>
  </si>
  <si>
    <t>Број на исплатени штети на друштвата за осигурување на живот, февруари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</si>
</sst>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4" borderId="13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164" fontId="0" fillId="0" borderId="12" xfId="1" applyNumberFormat="1" applyFont="1" applyBorder="1"/>
    <xf numFmtId="164" fontId="0" fillId="0" borderId="0" xfId="1" applyNumberFormat="1" applyFont="1"/>
    <xf numFmtId="4" fontId="8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17610</v>
      </c>
      <c r="D3" s="29">
        <v>2539</v>
      </c>
      <c r="E3" s="29">
        <f t="shared" ref="E3" si="1">E4+E21</f>
        <v>1225</v>
      </c>
      <c r="F3" s="46">
        <f>SUM(F4,F21,F28)</f>
        <v>6770</v>
      </c>
      <c r="G3" s="49">
        <f>G4+G21</f>
        <v>20064.554402320024</v>
      </c>
      <c r="H3" s="49">
        <f>H4+H21</f>
        <v>1472.42</v>
      </c>
      <c r="I3" s="20">
        <f>SUM(C3:H3)</f>
        <v>49680.974402320018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1641</v>
      </c>
      <c r="D4" s="29">
        <v>2539</v>
      </c>
      <c r="E4" s="29">
        <f t="shared" ref="E4" si="2">SUM(E5,E17,E11)</f>
        <v>652</v>
      </c>
      <c r="F4" s="46">
        <f>SUM(F11,F5)</f>
        <v>117</v>
      </c>
      <c r="G4" s="49">
        <f>G5+G11</f>
        <v>9378.3877102400002</v>
      </c>
      <c r="H4" s="49">
        <f>H5+H11</f>
        <v>0</v>
      </c>
      <c r="I4" s="20">
        <f t="shared" ref="I4:I44" si="3">SUM(C4:H4)</f>
        <v>14327.38771024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1626</v>
      </c>
      <c r="D5" s="29">
        <v>2330</v>
      </c>
      <c r="E5" s="29">
        <f t="shared" ref="E5" si="4">SUM(E6:E10)</f>
        <v>573</v>
      </c>
      <c r="F5" s="46">
        <f>SUM(F6:F10)</f>
        <v>109</v>
      </c>
      <c r="G5" s="49">
        <f>G6+G8</f>
        <v>9315.6791278399996</v>
      </c>
      <c r="H5" s="49">
        <f>SUM(H6:H10)</f>
        <v>0</v>
      </c>
      <c r="I5" s="22">
        <f t="shared" si="3"/>
        <v>13953.67912784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1422</v>
      </c>
      <c r="D6" s="12">
        <v>121</v>
      </c>
      <c r="E6" s="12">
        <v>149</v>
      </c>
      <c r="F6" s="12">
        <v>66</v>
      </c>
      <c r="G6" s="50">
        <v>9167.1159886400001</v>
      </c>
      <c r="H6" s="51"/>
      <c r="I6" s="22">
        <f t="shared" si="3"/>
        <v>10925.11598864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</v>
      </c>
      <c r="E7" s="12"/>
      <c r="F7" s="47">
        <v>0</v>
      </c>
      <c r="G7" s="50"/>
      <c r="H7" s="51"/>
      <c r="I7" s="22">
        <f t="shared" si="3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158</v>
      </c>
      <c r="D8" s="12">
        <v>1327</v>
      </c>
      <c r="E8" s="12"/>
      <c r="F8" s="12">
        <v>12</v>
      </c>
      <c r="G8" s="50">
        <v>148.56313919999999</v>
      </c>
      <c r="H8" s="51"/>
      <c r="I8" s="22">
        <f t="shared" si="3"/>
        <v>1645.5631392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881</v>
      </c>
      <c r="E9" s="12">
        <v>424</v>
      </c>
      <c r="F9" s="12">
        <v>31</v>
      </c>
      <c r="G9" s="51"/>
      <c r="H9" s="51"/>
      <c r="I9" s="22">
        <f t="shared" si="3"/>
        <v>1336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46</v>
      </c>
      <c r="D10" s="12">
        <v>0</v>
      </c>
      <c r="E10" s="12"/>
      <c r="F10" s="47">
        <v>0</v>
      </c>
      <c r="G10" s="51"/>
      <c r="H10" s="51"/>
      <c r="I10" s="22">
        <f t="shared" si="3"/>
        <v>46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C12+C13+C14+C15+C16</f>
        <v>15</v>
      </c>
      <c r="D11" s="29">
        <v>209</v>
      </c>
      <c r="E11" s="38">
        <f>SUM(E12:E16)</f>
        <v>79</v>
      </c>
      <c r="F11" s="48">
        <f>SUM(F16,F13)</f>
        <v>8</v>
      </c>
      <c r="G11" s="49">
        <f>SUM(G12:G16)</f>
        <v>62.708582400000004</v>
      </c>
      <c r="H11" s="49">
        <f>SUM(H12:H16)</f>
        <v>0</v>
      </c>
      <c r="I11" s="22">
        <f t="shared" si="3"/>
        <v>373.70858240000001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1</v>
      </c>
      <c r="D12" s="12">
        <v>83</v>
      </c>
      <c r="E12" s="12">
        <v>15</v>
      </c>
      <c r="F12" s="47">
        <v>0</v>
      </c>
      <c r="G12" s="50">
        <v>2.9135827200000008</v>
      </c>
      <c r="H12" s="51"/>
      <c r="I12" s="22">
        <f t="shared" si="3"/>
        <v>101.91358271999999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9</v>
      </c>
      <c r="D13" s="12">
        <v>106</v>
      </c>
      <c r="E13" s="12">
        <v>37</v>
      </c>
      <c r="F13" s="12">
        <v>5</v>
      </c>
      <c r="G13" s="50">
        <v>29.135827200000001</v>
      </c>
      <c r="H13" s="51"/>
      <c r="I13" s="22">
        <f t="shared" si="3"/>
        <v>186.13582719999999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47">
        <v>0</v>
      </c>
      <c r="G14" s="59"/>
      <c r="H14" s="51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47">
        <v>0</v>
      </c>
      <c r="G15" s="59"/>
      <c r="H15" s="51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5</v>
      </c>
      <c r="D16" s="12">
        <v>20</v>
      </c>
      <c r="E16" s="12">
        <v>27</v>
      </c>
      <c r="F16" s="12">
        <v>3</v>
      </c>
      <c r="G16" s="50">
        <v>30.659172480000002</v>
      </c>
      <c r="H16" s="51"/>
      <c r="I16" s="22">
        <f t="shared" si="3"/>
        <v>85.659172479999995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v>0</v>
      </c>
      <c r="E17" s="29">
        <f t="shared" ref="E17" si="5">SUM(E18:E20)</f>
        <v>0</v>
      </c>
      <c r="F17" s="48">
        <v>0</v>
      </c>
      <c r="G17" s="49"/>
      <c r="H17" s="49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47">
        <v>0</v>
      </c>
      <c r="G18" s="51"/>
      <c r="H18" s="51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47">
        <v>0</v>
      </c>
      <c r="G19" s="51"/>
      <c r="H19" s="51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47">
        <v>0</v>
      </c>
      <c r="G20" s="51"/>
      <c r="H20" s="51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15969</v>
      </c>
      <c r="D21" s="29">
        <v>0</v>
      </c>
      <c r="E21" s="29">
        <f t="shared" ref="E21" si="6">SUM(E22,E28,E34)</f>
        <v>573</v>
      </c>
      <c r="F21" s="32">
        <f>SUM(F22,F34)</f>
        <v>6266</v>
      </c>
      <c r="G21" s="49">
        <f>G22+G28</f>
        <v>10686.166692080023</v>
      </c>
      <c r="H21" s="49">
        <f>H22+H28</f>
        <v>1472.42</v>
      </c>
      <c r="I21" s="20">
        <f t="shared" si="3"/>
        <v>34966.586692080018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14188</v>
      </c>
      <c r="D22" s="29">
        <v>0</v>
      </c>
      <c r="E22" s="29">
        <f t="shared" ref="E22:F22" si="7">SUM(E23:E27)</f>
        <v>573</v>
      </c>
      <c r="F22" s="32">
        <f t="shared" si="7"/>
        <v>6266</v>
      </c>
      <c r="G22" s="49">
        <f>G24</f>
        <v>10686.166692080023</v>
      </c>
      <c r="H22" s="49">
        <f>SUM(H23:H27)</f>
        <v>1135.8800000000001</v>
      </c>
      <c r="I22" s="22">
        <f t="shared" si="3"/>
        <v>32849.046692080025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47">
        <v>0</v>
      </c>
      <c r="G23" s="51"/>
      <c r="H23" s="51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14188</v>
      </c>
      <c r="D24" s="12">
        <v>0</v>
      </c>
      <c r="E24" s="12">
        <v>573</v>
      </c>
      <c r="F24" s="12">
        <v>6266</v>
      </c>
      <c r="G24" s="51">
        <v>10686.166692080023</v>
      </c>
      <c r="H24" s="51">
        <v>1135.8800000000001</v>
      </c>
      <c r="I24" s="22">
        <f t="shared" si="3"/>
        <v>32849.046692080025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47">
        <v>0</v>
      </c>
      <c r="G25" s="51"/>
      <c r="H25" s="51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47">
        <v>0</v>
      </c>
      <c r="G26" s="51"/>
      <c r="H26" s="51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47">
        <v>0</v>
      </c>
      <c r="G27" s="51"/>
      <c r="H27" s="51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1781</v>
      </c>
      <c r="D28" s="29">
        <v>0</v>
      </c>
      <c r="E28" s="29">
        <f>SUM(E29:E33)</f>
        <v>0</v>
      </c>
      <c r="F28" s="32">
        <f>SUM(F29:F33)</f>
        <v>387</v>
      </c>
      <c r="G28" s="49">
        <f>SUM(G29:G33)</f>
        <v>0</v>
      </c>
      <c r="H28" s="49">
        <f>SUM(H29:H33)</f>
        <v>336.54</v>
      </c>
      <c r="I28" s="22">
        <f t="shared" si="3"/>
        <v>2504.54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610</v>
      </c>
      <c r="D29" s="12">
        <v>0</v>
      </c>
      <c r="E29" s="12"/>
      <c r="F29" s="12">
        <v>0</v>
      </c>
      <c r="G29" s="51"/>
      <c r="H29" s="51">
        <v>34.159999999999997</v>
      </c>
      <c r="I29" s="22">
        <f t="shared" si="3"/>
        <v>644.16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1089</v>
      </c>
      <c r="D30" s="12">
        <v>0</v>
      </c>
      <c r="E30" s="12"/>
      <c r="F30" s="12">
        <v>303</v>
      </c>
      <c r="G30" s="51"/>
      <c r="H30" s="51">
        <v>134.29000000000002</v>
      </c>
      <c r="I30" s="22">
        <f t="shared" si="3"/>
        <v>1526.29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47">
        <v>0</v>
      </c>
      <c r="G31" s="51"/>
      <c r="H31" s="51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47">
        <v>0</v>
      </c>
      <c r="G32" s="51"/>
      <c r="H32" s="51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82</v>
      </c>
      <c r="D33" s="12">
        <v>0</v>
      </c>
      <c r="E33" s="12"/>
      <c r="F33" s="12">
        <v>84</v>
      </c>
      <c r="G33" s="51"/>
      <c r="H33" s="51">
        <v>168.09</v>
      </c>
      <c r="I33" s="22">
        <f t="shared" si="3"/>
        <v>334.09000000000003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48">
        <v>0</v>
      </c>
      <c r="G34" s="49"/>
      <c r="H34" s="4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47">
        <v>0</v>
      </c>
      <c r="G35" s="51"/>
      <c r="H35" s="51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47">
        <v>0</v>
      </c>
      <c r="G36" s="51"/>
      <c r="H36" s="51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47">
        <v>0</v>
      </c>
      <c r="G37" s="51"/>
      <c r="H37" s="51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47">
        <v>0</v>
      </c>
      <c r="G38" s="51"/>
      <c r="H38" s="51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20124</v>
      </c>
      <c r="D39" s="29">
        <v>2287</v>
      </c>
      <c r="E39" s="12">
        <v>6131</v>
      </c>
      <c r="F39" s="12">
        <v>927</v>
      </c>
      <c r="G39" s="51">
        <v>5085.8053028800014</v>
      </c>
      <c r="H39" s="51">
        <v>1075.49</v>
      </c>
      <c r="I39" s="20">
        <f t="shared" si="3"/>
        <v>35630.295302879997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47">
        <v>0</v>
      </c>
      <c r="G40" s="51"/>
      <c r="H40" s="51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51"/>
      <c r="H41" s="51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51"/>
      <c r="H42" s="51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51"/>
      <c r="H43" s="51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37734</v>
      </c>
      <c r="D44" s="29">
        <v>4826</v>
      </c>
      <c r="E44" s="29">
        <f t="shared" ref="E44" si="9">SUM(E3,E38:E43)</f>
        <v>7356</v>
      </c>
      <c r="F44" s="60">
        <f>SUM(F3,F39)</f>
        <v>7697</v>
      </c>
      <c r="G44" s="52">
        <f>G3+G39</f>
        <v>25150.359705200026</v>
      </c>
      <c r="H44" s="63">
        <f>H5+H11+H22+H28+H39</f>
        <v>2547.91</v>
      </c>
      <c r="I44" s="24">
        <f t="shared" si="3"/>
        <v>85311.269705200029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70" zoomScaleNormal="70" workbookViewId="0">
      <selection activeCell="F3" sqref="F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19600</v>
      </c>
      <c r="D3" s="29">
        <v>2604.5037662597401</v>
      </c>
      <c r="E3" s="29">
        <f t="shared" ref="E3" si="1">E4+E21</f>
        <v>7098</v>
      </c>
      <c r="F3" s="46">
        <f>SUM(F4,F21,F28)</f>
        <v>6806</v>
      </c>
      <c r="G3" s="49">
        <f>G4+G21</f>
        <v>40351.836065068041</v>
      </c>
      <c r="H3" s="49">
        <f>H4+H21</f>
        <v>55.18</v>
      </c>
      <c r="I3" s="20">
        <f>SUM(C3:H3)</f>
        <v>76515.51983132778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6569</v>
      </c>
      <c r="D4" s="29">
        <v>2526.8492462597401</v>
      </c>
      <c r="E4" s="29">
        <f t="shared" ref="E4" si="2">SUM(E5,E17,E11)</f>
        <v>646</v>
      </c>
      <c r="F4" s="46">
        <f>SUM(F11,F5)</f>
        <v>263</v>
      </c>
      <c r="G4" s="49">
        <f>G5+G11</f>
        <v>11531.917577057999</v>
      </c>
      <c r="H4" s="49">
        <f>H5+H11</f>
        <v>0</v>
      </c>
      <c r="I4" s="20">
        <f t="shared" ref="I4:I44" si="3">SUM(C4:H4)</f>
        <v>21536.766823317739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6487</v>
      </c>
      <c r="D5" s="29">
        <v>2285.2421199999999</v>
      </c>
      <c r="E5" s="29">
        <f t="shared" ref="E5" si="4">SUM(E6:E10)</f>
        <v>599</v>
      </c>
      <c r="F5" s="46">
        <f>SUM(F6:F10)</f>
        <v>254</v>
      </c>
      <c r="G5" s="49">
        <f>G6+G8</f>
        <v>11477.867577057999</v>
      </c>
      <c r="H5" s="49">
        <f>SUM(H6:H10)</f>
        <v>0</v>
      </c>
      <c r="I5" s="22">
        <f t="shared" si="3"/>
        <v>21103.109697057997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6325</v>
      </c>
      <c r="D6" s="12">
        <v>58.762119999999996</v>
      </c>
      <c r="E6" s="12">
        <f>419-20</f>
        <v>399</v>
      </c>
      <c r="F6" s="12">
        <v>128</v>
      </c>
      <c r="G6" s="50">
        <v>11134.467577058</v>
      </c>
      <c r="H6" s="51"/>
      <c r="I6" s="22">
        <f t="shared" si="3"/>
        <v>18045.229697057999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0</v>
      </c>
      <c r="E7" s="12"/>
      <c r="F7" s="47">
        <v>0</v>
      </c>
      <c r="G7" s="50"/>
      <c r="H7" s="51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119</v>
      </c>
      <c r="D8" s="12">
        <v>1481.5140200000001</v>
      </c>
      <c r="E8" s="12"/>
      <c r="F8" s="12">
        <v>0</v>
      </c>
      <c r="G8" s="50">
        <v>343.4</v>
      </c>
      <c r="H8" s="51"/>
      <c r="I8" s="22">
        <f t="shared" si="3"/>
        <v>1943.9140200000002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744.96597999999994</v>
      </c>
      <c r="E9" s="12">
        <f>226-26</f>
        <v>200</v>
      </c>
      <c r="F9" s="12">
        <v>126</v>
      </c>
      <c r="G9" s="51"/>
      <c r="H9" s="51"/>
      <c r="I9" s="22">
        <f t="shared" si="3"/>
        <v>1070.9659799999999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43</v>
      </c>
      <c r="D10" s="12">
        <v>0</v>
      </c>
      <c r="E10" s="12"/>
      <c r="F10" s="47">
        <v>0</v>
      </c>
      <c r="G10" s="51"/>
      <c r="H10" s="51"/>
      <c r="I10" s="22">
        <f t="shared" si="3"/>
        <v>43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C12+C13+C14+C15+C16</f>
        <v>82</v>
      </c>
      <c r="D11" s="29">
        <v>241.60712625974023</v>
      </c>
      <c r="E11" s="38">
        <f>SUM(E12:E16)</f>
        <v>47</v>
      </c>
      <c r="F11" s="48">
        <f>SUM(F16,F13)</f>
        <v>9</v>
      </c>
      <c r="G11" s="49">
        <f>SUM(G12:G16)</f>
        <v>54.05</v>
      </c>
      <c r="H11" s="49">
        <f>SUM(H12:H16)</f>
        <v>0</v>
      </c>
      <c r="I11" s="22">
        <f t="shared" si="3"/>
        <v>433.65712625974021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25</v>
      </c>
      <c r="D12" s="12">
        <v>53.939402402597395</v>
      </c>
      <c r="E12" s="12">
        <v>8</v>
      </c>
      <c r="F12" s="47"/>
      <c r="G12" s="50">
        <v>2.8</v>
      </c>
      <c r="H12" s="51"/>
      <c r="I12" s="22">
        <f t="shared" si="3"/>
        <v>89.739402402597392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17</v>
      </c>
      <c r="D13" s="12">
        <v>168.04618385714284</v>
      </c>
      <c r="E13" s="12">
        <v>24</v>
      </c>
      <c r="F13" s="12">
        <v>9</v>
      </c>
      <c r="G13" s="50">
        <v>28.94</v>
      </c>
      <c r="H13" s="51"/>
      <c r="I13" s="22">
        <f t="shared" si="3"/>
        <v>246.98618385714283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47">
        <v>0</v>
      </c>
      <c r="G14" s="59"/>
      <c r="H14" s="51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47">
        <v>0</v>
      </c>
      <c r="G15" s="59"/>
      <c r="H15" s="51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40</v>
      </c>
      <c r="D16" s="12">
        <v>19.62154</v>
      </c>
      <c r="E16" s="12">
        <v>15</v>
      </c>
      <c r="F16" s="12">
        <v>0</v>
      </c>
      <c r="G16" s="50">
        <v>22.31</v>
      </c>
      <c r="H16" s="51"/>
      <c r="I16" s="22">
        <f t="shared" si="3"/>
        <v>96.931539999999998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v>0</v>
      </c>
      <c r="E17" s="29">
        <f t="shared" ref="E17" si="5">SUM(E18:E20)</f>
        <v>0</v>
      </c>
      <c r="F17" s="48">
        <v>0</v>
      </c>
      <c r="G17" s="49"/>
      <c r="H17" s="49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47">
        <v>0</v>
      </c>
      <c r="G18" s="51"/>
      <c r="H18" s="51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47">
        <v>0</v>
      </c>
      <c r="G19" s="51"/>
      <c r="H19" s="51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47">
        <v>0</v>
      </c>
      <c r="G20" s="51"/>
      <c r="H20" s="51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13031</v>
      </c>
      <c r="D21" s="29">
        <v>77.654519999999991</v>
      </c>
      <c r="E21" s="29">
        <f t="shared" ref="E21" si="6">SUM(E22,E28,E34)</f>
        <v>6452</v>
      </c>
      <c r="F21" s="32">
        <f>SUM(F22,F34)</f>
        <v>6215</v>
      </c>
      <c r="G21" s="49">
        <f>G22+G28</f>
        <v>28819.918488010044</v>
      </c>
      <c r="H21" s="49">
        <f>H22+H28</f>
        <v>55.18</v>
      </c>
      <c r="I21" s="20">
        <f t="shared" si="3"/>
        <v>54650.753008010048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11790</v>
      </c>
      <c r="D22" s="29">
        <v>77.654519999999991</v>
      </c>
      <c r="E22" s="29">
        <f t="shared" ref="E22:F22" si="7">SUM(E23:E27)</f>
        <v>6452</v>
      </c>
      <c r="F22" s="32">
        <f t="shared" si="7"/>
        <v>6215</v>
      </c>
      <c r="G22" s="49">
        <f>G24</f>
        <v>28819.918488010044</v>
      </c>
      <c r="H22" s="49">
        <f>SUM(H23:H27)</f>
        <v>37.14</v>
      </c>
      <c r="I22" s="22">
        <f t="shared" si="3"/>
        <v>53391.713008010047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47">
        <v>0</v>
      </c>
      <c r="G23" s="51"/>
      <c r="H23" s="51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11790</v>
      </c>
      <c r="D24" s="12">
        <v>77.654519999999991</v>
      </c>
      <c r="E24" s="12">
        <f>344+6108</f>
        <v>6452</v>
      </c>
      <c r="F24" s="12">
        <v>6215</v>
      </c>
      <c r="G24" s="51">
        <v>28819.918488010044</v>
      </c>
      <c r="H24" s="51">
        <v>37.14</v>
      </c>
      <c r="I24" s="22">
        <f t="shared" si="3"/>
        <v>53391.713008010047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47">
        <v>0</v>
      </c>
      <c r="G25" s="51"/>
      <c r="H25" s="51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47">
        <v>0</v>
      </c>
      <c r="G26" s="51"/>
      <c r="H26" s="51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47">
        <v>0</v>
      </c>
      <c r="G27" s="51"/>
      <c r="H27" s="51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1241</v>
      </c>
      <c r="D28" s="29">
        <v>0</v>
      </c>
      <c r="E28" s="29">
        <f>SUM(E29:E33)</f>
        <v>0</v>
      </c>
      <c r="F28" s="32">
        <f>SUM(F29:F33)</f>
        <v>328</v>
      </c>
      <c r="G28" s="49">
        <f>SUM(G29:G33)</f>
        <v>0</v>
      </c>
      <c r="H28" s="49">
        <f>SUM(H29:H33)</f>
        <v>18.04</v>
      </c>
      <c r="I28" s="22">
        <f t="shared" si="3"/>
        <v>1587.04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0</v>
      </c>
      <c r="D29" s="12">
        <v>0</v>
      </c>
      <c r="E29" s="12"/>
      <c r="F29" s="12">
        <v>0</v>
      </c>
      <c r="G29" s="51">
        <v>0</v>
      </c>
      <c r="H29" s="51">
        <v>2.92</v>
      </c>
      <c r="I29" s="22">
        <f t="shared" si="3"/>
        <v>2.92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1122</v>
      </c>
      <c r="D30" s="12">
        <v>0</v>
      </c>
      <c r="E30" s="12"/>
      <c r="F30" s="12">
        <v>276</v>
      </c>
      <c r="G30" s="51">
        <v>0</v>
      </c>
      <c r="H30" s="51">
        <v>6.67</v>
      </c>
      <c r="I30" s="22">
        <f t="shared" si="3"/>
        <v>1404.67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47">
        <v>0</v>
      </c>
      <c r="G31" s="51"/>
      <c r="H31" s="51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47">
        <v>0</v>
      </c>
      <c r="G32" s="51"/>
      <c r="H32" s="51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119</v>
      </c>
      <c r="D33" s="12">
        <v>0</v>
      </c>
      <c r="E33" s="12"/>
      <c r="F33" s="12">
        <v>52</v>
      </c>
      <c r="G33" s="51">
        <v>0</v>
      </c>
      <c r="H33" s="51">
        <v>8.4499999999999993</v>
      </c>
      <c r="I33" s="22">
        <f t="shared" si="3"/>
        <v>179.45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48">
        <v>0</v>
      </c>
      <c r="G34" s="49"/>
      <c r="H34" s="4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47">
        <v>0</v>
      </c>
      <c r="G35" s="51"/>
      <c r="H35" s="51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47">
        <v>0</v>
      </c>
      <c r="G36" s="51"/>
      <c r="H36" s="51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47">
        <v>0</v>
      </c>
      <c r="G37" s="51"/>
      <c r="H37" s="51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47">
        <v>0</v>
      </c>
      <c r="G38" s="51"/>
      <c r="H38" s="51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2551</v>
      </c>
      <c r="D39" s="29">
        <v>1671.9958199999999</v>
      </c>
      <c r="E39" s="12">
        <v>9434</v>
      </c>
      <c r="F39" s="12">
        <v>1306</v>
      </c>
      <c r="G39" s="51">
        <v>18681.853340303998</v>
      </c>
      <c r="H39" s="51"/>
      <c r="I39" s="20">
        <f t="shared" si="3"/>
        <v>33644.849160304002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47">
        <v>0</v>
      </c>
      <c r="G40" s="51"/>
      <c r="H40" s="51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51"/>
      <c r="H41" s="51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51"/>
      <c r="H42" s="51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51"/>
      <c r="H43" s="51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C5+C11+C22+C28+C39</f>
        <v>22151</v>
      </c>
      <c r="D44" s="29">
        <v>4276.4995862597398</v>
      </c>
      <c r="E44" s="29">
        <f t="shared" ref="E44" si="9">SUM(E3,E38:E43)</f>
        <v>16532</v>
      </c>
      <c r="F44" s="54">
        <f>SUM(F3,F39)</f>
        <v>8112</v>
      </c>
      <c r="G44" s="52">
        <f>G3+G39</f>
        <v>59033.689405372039</v>
      </c>
      <c r="H44" s="49">
        <f>H5+H11+H22+H28+H39</f>
        <v>55.18</v>
      </c>
      <c r="I44" s="24">
        <f t="shared" si="3"/>
        <v>110160.36899163178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topLeftCell="B1" zoomScale="80" zoomScaleNormal="8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296</v>
      </c>
      <c r="D3" s="29">
        <v>38</v>
      </c>
      <c r="E3" s="29">
        <f>E4+E21</f>
        <v>45</v>
      </c>
      <c r="F3" s="29">
        <f>SUM(F4,F21)</f>
        <v>750</v>
      </c>
      <c r="G3" s="29">
        <f>G4+G21</f>
        <v>3223</v>
      </c>
      <c r="H3" s="29">
        <f>H4+H21</f>
        <v>51</v>
      </c>
      <c r="I3" s="20">
        <f>SUM(C3:H3)</f>
        <v>4403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23</v>
      </c>
      <c r="D4" s="29">
        <v>38</v>
      </c>
      <c r="E4" s="29">
        <f>SUM(E5,E17)</f>
        <v>21</v>
      </c>
      <c r="F4" s="29">
        <f>SUM(F5)</f>
        <v>6</v>
      </c>
      <c r="G4" s="29">
        <f>G5</f>
        <v>35</v>
      </c>
      <c r="H4" s="29">
        <f>H5+H17</f>
        <v>0</v>
      </c>
      <c r="I4" s="20">
        <f t="shared" ref="I4:I44" si="0">SUM(C4:H4)</f>
        <v>123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23</v>
      </c>
      <c r="D5" s="29">
        <v>38</v>
      </c>
      <c r="E5" s="29">
        <f>SUM(E6:E10)</f>
        <v>21</v>
      </c>
      <c r="F5" s="29">
        <f>SUM(F6:F10)</f>
        <v>6</v>
      </c>
      <c r="G5" s="29">
        <f>G6+G8</f>
        <v>35</v>
      </c>
      <c r="H5" s="29">
        <f>SUM(H6:H10)</f>
        <v>0</v>
      </c>
      <c r="I5" s="22">
        <f t="shared" si="0"/>
        <v>123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12</v>
      </c>
      <c r="D6" s="12">
        <v>2</v>
      </c>
      <c r="E6" s="12">
        <v>6</v>
      </c>
      <c r="F6" s="12">
        <v>4</v>
      </c>
      <c r="G6" s="37">
        <v>31</v>
      </c>
      <c r="H6" s="12"/>
      <c r="I6" s="22">
        <f t="shared" si="0"/>
        <v>55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7</v>
      </c>
      <c r="D8" s="12">
        <v>12</v>
      </c>
      <c r="E8" s="12"/>
      <c r="F8" s="12">
        <v>1</v>
      </c>
      <c r="G8" s="37">
        <v>4</v>
      </c>
      <c r="H8" s="12"/>
      <c r="I8" s="22">
        <f t="shared" si="0"/>
        <v>24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23</v>
      </c>
      <c r="E9" s="12">
        <v>15</v>
      </c>
      <c r="F9" s="12">
        <v>1</v>
      </c>
      <c r="G9" s="12"/>
      <c r="H9" s="12"/>
      <c r="I9" s="22">
        <f t="shared" si="0"/>
        <v>39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4</v>
      </c>
      <c r="D10" s="12">
        <v>0</v>
      </c>
      <c r="E10" s="12"/>
      <c r="F10" s="12">
        <v>0</v>
      </c>
      <c r="G10" s="12"/>
      <c r="H10" s="12"/>
      <c r="I10" s="22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11</v>
      </c>
      <c r="D11" s="29">
        <v>51</v>
      </c>
      <c r="E11" s="12">
        <v>19</v>
      </c>
      <c r="F11" s="32">
        <f>SUM(F16,F13)</f>
        <v>5</v>
      </c>
      <c r="G11" s="29">
        <f>G13</f>
        <v>29.135827200000001</v>
      </c>
      <c r="H11" s="29"/>
      <c r="I11" s="22">
        <f t="shared" si="0"/>
        <v>115.13582719999999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6</v>
      </c>
      <c r="D12" s="12">
        <v>51</v>
      </c>
      <c r="E12" s="12">
        <v>19</v>
      </c>
      <c r="F12" s="12">
        <v>0</v>
      </c>
      <c r="G12" s="37">
        <v>22</v>
      </c>
      <c r="H12" s="12"/>
      <c r="I12" s="22">
        <f t="shared" si="0"/>
        <v>98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11</v>
      </c>
      <c r="D13" s="12">
        <v>50</v>
      </c>
      <c r="E13" s="12">
        <v>17</v>
      </c>
      <c r="F13" s="12">
        <v>4</v>
      </c>
      <c r="G13" s="37">
        <v>29.135827200000001</v>
      </c>
      <c r="H13" s="12"/>
      <c r="I13" s="22">
        <f t="shared" si="0"/>
        <v>111.13582719999999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6</v>
      </c>
      <c r="D16" s="12">
        <v>5</v>
      </c>
      <c r="E16" s="12">
        <v>6</v>
      </c>
      <c r="F16" s="12">
        <v>1</v>
      </c>
      <c r="G16" s="37">
        <v>13</v>
      </c>
      <c r="H16" s="12"/>
      <c r="I16" s="22">
        <f t="shared" si="0"/>
        <v>31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273</v>
      </c>
      <c r="D21" s="29">
        <v>0</v>
      </c>
      <c r="E21" s="29">
        <f>SUM(E22,E28,E34)</f>
        <v>24</v>
      </c>
      <c r="F21" s="32">
        <f>SUM(F22,F34)</f>
        <v>744</v>
      </c>
      <c r="G21" s="29">
        <f>G22</f>
        <v>3188</v>
      </c>
      <c r="H21" s="29">
        <f>H22+H34</f>
        <v>51</v>
      </c>
      <c r="I21" s="20">
        <f t="shared" si="0"/>
        <v>4280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273</v>
      </c>
      <c r="D22" s="29">
        <v>0</v>
      </c>
      <c r="E22" s="29">
        <f>SUM(E23:E27)</f>
        <v>24</v>
      </c>
      <c r="F22" s="32">
        <f>SUM(F23:F27)</f>
        <v>744</v>
      </c>
      <c r="G22" s="29">
        <f>SUM(G23:G27)</f>
        <v>3188</v>
      </c>
      <c r="H22" s="29">
        <f>SUM(H23:H27)</f>
        <v>51</v>
      </c>
      <c r="I22" s="22">
        <f t="shared" si="0"/>
        <v>4280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273</v>
      </c>
      <c r="D24" s="12">
        <v>0</v>
      </c>
      <c r="E24" s="12">
        <v>24</v>
      </c>
      <c r="F24" s="12">
        <v>744</v>
      </c>
      <c r="G24" s="12">
        <v>3188</v>
      </c>
      <c r="H24" s="12">
        <v>51</v>
      </c>
      <c r="I24" s="22">
        <f t="shared" si="0"/>
        <v>4280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77</v>
      </c>
      <c r="D28" s="29">
        <v>0</v>
      </c>
      <c r="E28" s="12"/>
      <c r="F28" s="32">
        <f>SUM(F29:F33)</f>
        <v>490</v>
      </c>
      <c r="G28" s="29">
        <v>0</v>
      </c>
      <c r="H28" s="29">
        <v>31</v>
      </c>
      <c r="I28" s="22">
        <f t="shared" si="0"/>
        <v>598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51</v>
      </c>
      <c r="D29" s="12">
        <v>0</v>
      </c>
      <c r="E29" s="12"/>
      <c r="F29" s="12">
        <v>0</v>
      </c>
      <c r="G29" s="12"/>
      <c r="H29" s="1">
        <v>26</v>
      </c>
      <c r="I29" s="22">
        <f t="shared" si="0"/>
        <v>77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77</v>
      </c>
      <c r="D30" s="12">
        <v>0</v>
      </c>
      <c r="E30" s="12"/>
      <c r="F30" s="12">
        <v>471</v>
      </c>
      <c r="G30" s="12"/>
      <c r="H30" s="12">
        <v>30</v>
      </c>
      <c r="I30" s="22">
        <f t="shared" si="0"/>
        <v>578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40</v>
      </c>
      <c r="D33" s="12">
        <v>0</v>
      </c>
      <c r="E33" s="12"/>
      <c r="F33" s="12">
        <v>19</v>
      </c>
      <c r="G33" s="12"/>
      <c r="H33" s="12">
        <v>27</v>
      </c>
      <c r="I33" s="22">
        <f t="shared" si="0"/>
        <v>86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94</v>
      </c>
      <c r="D39" s="29">
        <v>40</v>
      </c>
      <c r="E39" s="12">
        <v>112</v>
      </c>
      <c r="F39" s="12">
        <v>25</v>
      </c>
      <c r="G39" s="12">
        <v>34</v>
      </c>
      <c r="H39" s="12">
        <v>31</v>
      </c>
      <c r="I39" s="20">
        <f t="shared" si="0"/>
        <v>336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390</v>
      </c>
      <c r="D44" s="29">
        <v>78</v>
      </c>
      <c r="E44" s="29">
        <f>SUM(E3,E38:E43)</f>
        <v>157</v>
      </c>
      <c r="F44" s="60">
        <f>SUM(F3,F39)</f>
        <v>775</v>
      </c>
      <c r="G44" s="29">
        <f>G3+G39</f>
        <v>3257</v>
      </c>
      <c r="H44" s="53">
        <f>H39+H3</f>
        <v>82</v>
      </c>
      <c r="I44" s="24">
        <f t="shared" si="0"/>
        <v>4739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F3" sqref="F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>C4+C21</f>
        <v>377</v>
      </c>
      <c r="D3" s="29">
        <v>58</v>
      </c>
      <c r="E3" s="29">
        <f>E4+E21</f>
        <v>95</v>
      </c>
      <c r="F3" s="29">
        <f>SUM(F4,F21)</f>
        <v>869</v>
      </c>
      <c r="G3" s="29">
        <f>G4+G21</f>
        <v>4704</v>
      </c>
      <c r="H3" s="29">
        <f>H4+H21</f>
        <v>3</v>
      </c>
      <c r="I3" s="20">
        <f>SUM(C3:H3)</f>
        <v>6106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C5+C17</f>
        <v>49</v>
      </c>
      <c r="D4" s="29">
        <v>56</v>
      </c>
      <c r="E4" s="29">
        <f>SUM(E5,E17)</f>
        <v>22</v>
      </c>
      <c r="F4" s="29">
        <f>SUM(F5)</f>
        <v>11</v>
      </c>
      <c r="G4" s="29">
        <f>G5</f>
        <v>50</v>
      </c>
      <c r="H4" s="29">
        <f>H5+H17</f>
        <v>0</v>
      </c>
      <c r="I4" s="20">
        <f t="shared" ref="I4:I44" si="0">SUM(C4:H4)</f>
        <v>188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 t="shared" ref="C5" si="1">C6+C7+C8+C9+C10</f>
        <v>49</v>
      </c>
      <c r="D5" s="29">
        <v>56</v>
      </c>
      <c r="E5" s="29">
        <f>SUM(E6:E10)</f>
        <v>22</v>
      </c>
      <c r="F5" s="29">
        <f>SUM(F6:F10)</f>
        <v>11</v>
      </c>
      <c r="G5" s="29">
        <f>G6+G8</f>
        <v>50</v>
      </c>
      <c r="H5" s="29">
        <f>SUM(H6:H10)</f>
        <v>0</v>
      </c>
      <c r="I5" s="22">
        <f t="shared" si="0"/>
        <v>188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1">
        <v>39</v>
      </c>
      <c r="D6" s="12">
        <v>3</v>
      </c>
      <c r="E6" s="12">
        <v>15</v>
      </c>
      <c r="F6" s="12">
        <v>8</v>
      </c>
      <c r="G6" s="37">
        <v>35</v>
      </c>
      <c r="H6" s="12"/>
      <c r="I6" s="22">
        <f t="shared" si="0"/>
        <v>100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61">
        <v>6</v>
      </c>
      <c r="D8" s="12">
        <v>25</v>
      </c>
      <c r="E8" s="12"/>
      <c r="F8" s="12">
        <v>0</v>
      </c>
      <c r="G8" s="37">
        <v>15</v>
      </c>
      <c r="H8" s="12"/>
      <c r="I8" s="22">
        <f t="shared" si="0"/>
        <v>46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28</v>
      </c>
      <c r="E9" s="12">
        <v>7</v>
      </c>
      <c r="F9" s="12">
        <v>3</v>
      </c>
      <c r="G9" s="12"/>
      <c r="H9" s="12"/>
      <c r="I9" s="22">
        <f t="shared" si="0"/>
        <v>38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4</v>
      </c>
      <c r="D10" s="12">
        <v>0</v>
      </c>
      <c r="E10" s="12"/>
      <c r="F10" s="12">
        <v>0</v>
      </c>
      <c r="G10" s="12"/>
      <c r="H10" s="12"/>
      <c r="I10" s="22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v>120</v>
      </c>
      <c r="D11" s="29">
        <v>64</v>
      </c>
      <c r="E11" s="12">
        <v>14</v>
      </c>
      <c r="F11" s="32">
        <f>SUM(F16,F13)</f>
        <v>6</v>
      </c>
      <c r="G11" s="29">
        <f>G13</f>
        <v>17</v>
      </c>
      <c r="H11" s="29"/>
      <c r="I11" s="22">
        <f t="shared" si="0"/>
        <v>221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62">
        <v>37</v>
      </c>
      <c r="D12" s="12">
        <v>64</v>
      </c>
      <c r="E12" s="12">
        <v>12</v>
      </c>
      <c r="F12" s="12">
        <v>0</v>
      </c>
      <c r="G12" s="37">
        <v>13</v>
      </c>
      <c r="H12" s="12"/>
      <c r="I12" s="22">
        <f t="shared" si="0"/>
        <v>126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62">
        <v>36</v>
      </c>
      <c r="D13" s="12">
        <v>75</v>
      </c>
      <c r="E13" s="12">
        <v>11</v>
      </c>
      <c r="F13" s="12">
        <v>6</v>
      </c>
      <c r="G13" s="37">
        <v>17</v>
      </c>
      <c r="H13" s="12"/>
      <c r="I13" s="22">
        <f t="shared" si="0"/>
        <v>145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21</v>
      </c>
      <c r="D16" s="12">
        <v>4</v>
      </c>
      <c r="E16" s="12">
        <v>4</v>
      </c>
      <c r="F16" s="12">
        <v>0</v>
      </c>
      <c r="G16" s="37">
        <v>9</v>
      </c>
      <c r="H16" s="12"/>
      <c r="I16" s="22">
        <f t="shared" si="0"/>
        <v>38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328</v>
      </c>
      <c r="D21" s="29">
        <v>2</v>
      </c>
      <c r="E21" s="29">
        <f>SUM(E22,E28,E34)</f>
        <v>73</v>
      </c>
      <c r="F21" s="32">
        <f>SUM(F22,F34)</f>
        <v>858</v>
      </c>
      <c r="G21" s="29">
        <f>G22</f>
        <v>4654</v>
      </c>
      <c r="H21" s="29">
        <f>H22+H34</f>
        <v>3</v>
      </c>
      <c r="I21" s="20">
        <f t="shared" si="0"/>
        <v>5918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C23+C24+C25+C26+C27</f>
        <v>328</v>
      </c>
      <c r="D22" s="29">
        <v>2</v>
      </c>
      <c r="E22" s="29">
        <f>SUM(E23:E27)</f>
        <v>73</v>
      </c>
      <c r="F22" s="32">
        <f>SUM(F23:F27)</f>
        <v>858</v>
      </c>
      <c r="G22" s="29">
        <f>SUM(G23:G27)</f>
        <v>4654</v>
      </c>
      <c r="H22" s="29">
        <f>SUM(H23:H27)</f>
        <v>3</v>
      </c>
      <c r="I22" s="22">
        <f t="shared" si="0"/>
        <v>5918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328</v>
      </c>
      <c r="D24" s="12">
        <v>2</v>
      </c>
      <c r="E24" s="12">
        <f>56+17</f>
        <v>73</v>
      </c>
      <c r="F24" s="12">
        <v>858</v>
      </c>
      <c r="G24" s="12">
        <v>4654</v>
      </c>
      <c r="H24" s="12">
        <v>3</v>
      </c>
      <c r="I24" s="22">
        <f t="shared" si="0"/>
        <v>5918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v>39</v>
      </c>
      <c r="D28" s="29">
        <v>0</v>
      </c>
      <c r="E28" s="12"/>
      <c r="F28" s="32">
        <f>SUM(F29:F33)</f>
        <v>438</v>
      </c>
      <c r="G28" s="12">
        <v>0</v>
      </c>
      <c r="H28" s="29">
        <v>3</v>
      </c>
      <c r="I28" s="22">
        <f t="shared" si="0"/>
        <v>480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62">
        <v>25</v>
      </c>
      <c r="D29" s="12">
        <v>0</v>
      </c>
      <c r="E29" s="12"/>
      <c r="F29" s="12">
        <v>0</v>
      </c>
      <c r="G29" s="12">
        <v>0</v>
      </c>
      <c r="H29" s="1">
        <v>3</v>
      </c>
      <c r="I29" s="22">
        <f t="shared" si="0"/>
        <v>28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62">
        <v>84</v>
      </c>
      <c r="D30" s="12">
        <v>0</v>
      </c>
      <c r="E30" s="12"/>
      <c r="F30" s="12">
        <v>424</v>
      </c>
      <c r="G30" s="12">
        <v>0</v>
      </c>
      <c r="H30" s="12">
        <v>3</v>
      </c>
      <c r="I30" s="22">
        <f t="shared" si="0"/>
        <v>511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81</v>
      </c>
      <c r="D33" s="12">
        <v>0</v>
      </c>
      <c r="E33" s="12"/>
      <c r="F33" s="12">
        <v>14</v>
      </c>
      <c r="G33" s="12">
        <v>0</v>
      </c>
      <c r="H33" s="12">
        <v>2</v>
      </c>
      <c r="I33" s="22">
        <f t="shared" si="0"/>
        <v>97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61">
        <v>72</v>
      </c>
      <c r="D39" s="29">
        <v>38</v>
      </c>
      <c r="E39" s="12">
        <v>182</v>
      </c>
      <c r="F39" s="12">
        <v>30</v>
      </c>
      <c r="G39" s="12">
        <v>47</v>
      </c>
      <c r="H39" s="12"/>
      <c r="I39" s="20">
        <f t="shared" si="0"/>
        <v>369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C39+C3</f>
        <v>449</v>
      </c>
      <c r="D44" s="29">
        <v>96</v>
      </c>
      <c r="E44" s="29">
        <f>SUM(E3,E38:E43)</f>
        <v>277</v>
      </c>
      <c r="F44" s="54">
        <f>SUM(F3,F39)</f>
        <v>899</v>
      </c>
      <c r="G44" s="29">
        <f>G3+G39</f>
        <v>4751</v>
      </c>
      <c r="H44" s="53">
        <f>H39+H3</f>
        <v>3</v>
      </c>
      <c r="I44" s="24">
        <f t="shared" si="0"/>
        <v>6475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topLeftCell="B1" zoomScale="80" zoomScaleNormal="80" workbookViewId="0">
      <selection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72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35508</v>
      </c>
      <c r="D4" s="29">
        <f t="shared" si="0"/>
        <v>22</v>
      </c>
      <c r="E4" s="29">
        <v>29749</v>
      </c>
      <c r="F4" s="29">
        <v>32</v>
      </c>
      <c r="G4" s="32">
        <f>G5+G22</f>
        <v>7587</v>
      </c>
      <c r="H4" s="32">
        <v>16</v>
      </c>
      <c r="I4" s="46">
        <f>SUM(I5,I22,I29)</f>
        <v>7754</v>
      </c>
      <c r="J4" s="46"/>
      <c r="K4" s="49">
        <f>K5+K22</f>
        <v>5072.482</v>
      </c>
      <c r="L4" s="19"/>
      <c r="M4" s="49">
        <f>M5+M22</f>
        <v>12.32</v>
      </c>
      <c r="N4" s="19"/>
      <c r="O4" s="19">
        <f>C4+E4+G4+I4+K4+M4</f>
        <v>85682.802000000011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30751</v>
      </c>
      <c r="D5" s="29">
        <f>D6+D12+D18</f>
        <v>22</v>
      </c>
      <c r="E5" s="29">
        <v>29341</v>
      </c>
      <c r="F5" s="29">
        <v>32</v>
      </c>
      <c r="G5" s="32">
        <f>G6+G12</f>
        <v>6728</v>
      </c>
      <c r="H5" s="43"/>
      <c r="I5" s="46">
        <f>SUM(I12,I6)</f>
        <v>5373</v>
      </c>
      <c r="J5" s="46"/>
      <c r="K5" s="49">
        <f>K6+K12</f>
        <v>4116.3639999999996</v>
      </c>
      <c r="L5" s="19"/>
      <c r="M5" s="49">
        <f>M6+M12</f>
        <v>0</v>
      </c>
      <c r="N5" s="19"/>
      <c r="O5" s="19">
        <f t="shared" ref="O5:O45" si="1">C5+E5+G5+I5+K5+M5</f>
        <v>76309.364000000001</v>
      </c>
      <c r="P5" s="20">
        <f t="shared" ref="P5:P45" si="2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30372</v>
      </c>
      <c r="D6" s="29"/>
      <c r="E6" s="29">
        <v>29042</v>
      </c>
      <c r="F6" s="29">
        <v>0</v>
      </c>
      <c r="G6" s="32">
        <f>G7+G10</f>
        <v>6695</v>
      </c>
      <c r="H6" s="43"/>
      <c r="I6" s="46">
        <f>SUM(I7:I11)</f>
        <v>4905</v>
      </c>
      <c r="J6" s="46"/>
      <c r="K6" s="49">
        <f>K7</f>
        <v>4007.518</v>
      </c>
      <c r="L6" s="21"/>
      <c r="M6" s="49">
        <f>SUM(M7:M11)</f>
        <v>0</v>
      </c>
      <c r="N6" s="21"/>
      <c r="O6" s="19">
        <f t="shared" si="1"/>
        <v>75021.517999999996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25539</v>
      </c>
      <c r="D7" s="12"/>
      <c r="E7" s="12">
        <v>11800</v>
      </c>
      <c r="F7" s="12">
        <v>0</v>
      </c>
      <c r="G7" s="12">
        <v>6695</v>
      </c>
      <c r="H7" s="42"/>
      <c r="I7" s="12">
        <v>4495</v>
      </c>
      <c r="J7" s="12"/>
      <c r="K7" s="50">
        <v>4007.518</v>
      </c>
      <c r="L7" s="21"/>
      <c r="M7" s="12"/>
      <c r="N7" s="21"/>
      <c r="O7" s="19">
        <f t="shared" si="1"/>
        <v>52536.517999999996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50"/>
      <c r="L8" s="21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4526</v>
      </c>
      <c r="D9" s="12"/>
      <c r="E9" s="12">
        <v>11956</v>
      </c>
      <c r="F9" s="12">
        <v>0</v>
      </c>
      <c r="G9" s="40"/>
      <c r="H9" s="42"/>
      <c r="I9" s="12">
        <v>247</v>
      </c>
      <c r="J9" s="12"/>
      <c r="K9" s="50"/>
      <c r="L9" s="21"/>
      <c r="M9" s="12"/>
      <c r="N9" s="21"/>
      <c r="O9" s="19">
        <f t="shared" si="1"/>
        <v>16729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5286</v>
      </c>
      <c r="F10" s="12">
        <v>0</v>
      </c>
      <c r="G10" s="37"/>
      <c r="H10" s="42"/>
      <c r="I10" s="12">
        <v>163</v>
      </c>
      <c r="J10" s="12"/>
      <c r="K10" s="51"/>
      <c r="L10" s="21"/>
      <c r="M10" s="12"/>
      <c r="N10" s="21"/>
      <c r="O10" s="19">
        <f t="shared" si="1"/>
        <v>5449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307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51"/>
      <c r="L11" s="21"/>
      <c r="M11" s="12"/>
      <c r="N11" s="21"/>
      <c r="O11" s="19">
        <f t="shared" si="1"/>
        <v>307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379</v>
      </c>
      <c r="D12" s="29"/>
      <c r="E12" s="29">
        <v>299</v>
      </c>
      <c r="F12" s="29">
        <v>0</v>
      </c>
      <c r="G12" s="32">
        <f>G14+G17</f>
        <v>33</v>
      </c>
      <c r="H12" s="43"/>
      <c r="I12" s="48">
        <f>SUM(I13:I17)</f>
        <v>468</v>
      </c>
      <c r="J12" s="29"/>
      <c r="K12" s="49">
        <f>SUM(K13:K17)</f>
        <v>108.846</v>
      </c>
      <c r="L12" s="21"/>
      <c r="M12" s="49">
        <f>SUM(M13:M17)</f>
        <v>0</v>
      </c>
      <c r="N12" s="21"/>
      <c r="O12" s="19">
        <f t="shared" si="1"/>
        <v>1287.846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51"/>
      <c r="L13" s="21"/>
      <c r="M13" s="12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379</v>
      </c>
      <c r="D14" s="12"/>
      <c r="E14" s="12">
        <v>251</v>
      </c>
      <c r="F14" s="12">
        <v>0</v>
      </c>
      <c r="G14" s="12">
        <v>33</v>
      </c>
      <c r="H14" s="42"/>
      <c r="I14" s="12">
        <v>456</v>
      </c>
      <c r="J14" s="12"/>
      <c r="K14" s="51">
        <v>108.846</v>
      </c>
      <c r="L14" s="21"/>
      <c r="M14" s="12"/>
      <c r="N14" s="21"/>
      <c r="O14" s="19">
        <f t="shared" si="1"/>
        <v>1227.846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51"/>
      <c r="L15" s="21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51"/>
      <c r="L16" s="21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/>
      <c r="D17" s="12"/>
      <c r="E17" s="12">
        <v>48</v>
      </c>
      <c r="F17" s="12">
        <v>0</v>
      </c>
      <c r="G17" s="37">
        <v>0</v>
      </c>
      <c r="H17" s="42"/>
      <c r="I17" s="12">
        <v>12</v>
      </c>
      <c r="J17" s="12"/>
      <c r="K17" s="51"/>
      <c r="L17" s="21"/>
      <c r="M17" s="12"/>
      <c r="N17" s="21"/>
      <c r="O17" s="19">
        <f t="shared" si="1"/>
        <v>60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22</v>
      </c>
      <c r="E18" s="29">
        <v>0</v>
      </c>
      <c r="F18" s="29">
        <v>32</v>
      </c>
      <c r="G18" s="41"/>
      <c r="H18" s="43"/>
      <c r="I18" s="29">
        <v>0</v>
      </c>
      <c r="J18" s="29"/>
      <c r="K18" s="49"/>
      <c r="L18" s="21"/>
      <c r="M18" s="49">
        <f>SUM(M19:M21)</f>
        <v>0</v>
      </c>
      <c r="N18" s="21"/>
      <c r="O18" s="19">
        <f t="shared" si="1"/>
        <v>0</v>
      </c>
      <c r="P18" s="20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51"/>
      <c r="L19" s="21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22</v>
      </c>
      <c r="E20" s="12">
        <v>0</v>
      </c>
      <c r="F20" s="12">
        <v>32</v>
      </c>
      <c r="G20" s="39"/>
      <c r="H20" s="42"/>
      <c r="I20" s="12">
        <v>0</v>
      </c>
      <c r="J20" s="12"/>
      <c r="K20" s="51"/>
      <c r="L20" s="21"/>
      <c r="M20" s="12"/>
      <c r="N20" s="21"/>
      <c r="O20" s="19">
        <f t="shared" si="1"/>
        <v>0</v>
      </c>
      <c r="P20" s="20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51"/>
      <c r="L21" s="21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4757</v>
      </c>
      <c r="D22" s="32"/>
      <c r="E22" s="29">
        <v>408</v>
      </c>
      <c r="F22" s="29">
        <v>0</v>
      </c>
      <c r="G22" s="32">
        <f>G23</f>
        <v>859</v>
      </c>
      <c r="H22" s="43"/>
      <c r="I22" s="32">
        <f>SUM(I23,I35)</f>
        <v>1881</v>
      </c>
      <c r="J22" s="32"/>
      <c r="K22" s="49">
        <f>K23+K29</f>
        <v>956.11800000000005</v>
      </c>
      <c r="L22" s="19"/>
      <c r="M22" s="49">
        <f t="shared" ref="M22" si="3">M23+M29</f>
        <v>12.32</v>
      </c>
      <c r="N22" s="19"/>
      <c r="O22" s="19">
        <f t="shared" si="1"/>
        <v>8873.4380000000001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3943</v>
      </c>
      <c r="D23" s="29"/>
      <c r="E23" s="29">
        <v>408</v>
      </c>
      <c r="F23" s="29">
        <v>0</v>
      </c>
      <c r="G23" s="32">
        <f>G25</f>
        <v>859</v>
      </c>
      <c r="H23" s="43"/>
      <c r="I23" s="32">
        <f t="shared" ref="I23" si="4">SUM(I24:I28)</f>
        <v>1881</v>
      </c>
      <c r="J23" s="29"/>
      <c r="K23" s="49">
        <f>K25</f>
        <v>956.11800000000005</v>
      </c>
      <c r="L23" s="21"/>
      <c r="M23" s="29"/>
      <c r="N23" s="21"/>
      <c r="O23" s="19">
        <f t="shared" si="1"/>
        <v>8047.1180000000004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51"/>
      <c r="L24" s="21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3943</v>
      </c>
      <c r="D25" s="12"/>
      <c r="E25" s="12">
        <v>408</v>
      </c>
      <c r="F25" s="12">
        <v>0</v>
      </c>
      <c r="G25" s="12">
        <v>859</v>
      </c>
      <c r="H25" s="42"/>
      <c r="I25" s="12">
        <v>1881</v>
      </c>
      <c r="J25" s="12"/>
      <c r="K25" s="51">
        <v>956.11800000000005</v>
      </c>
      <c r="L25" s="21"/>
      <c r="M25" s="12"/>
      <c r="N25" s="21"/>
      <c r="O25" s="19">
        <f t="shared" si="1"/>
        <v>8047.1180000000004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/>
      <c r="K26" s="51"/>
      <c r="L26" s="21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51"/>
      <c r="L27" s="21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51"/>
      <c r="L28" s="21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814</v>
      </c>
      <c r="D29" s="29"/>
      <c r="E29" s="29">
        <v>0</v>
      </c>
      <c r="F29" s="29">
        <v>0</v>
      </c>
      <c r="G29" s="41"/>
      <c r="H29" s="43"/>
      <c r="I29" s="32">
        <f>SUM(I30:I34)</f>
        <v>500</v>
      </c>
      <c r="J29" s="29"/>
      <c r="K29" s="49">
        <v>0</v>
      </c>
      <c r="L29" s="21"/>
      <c r="M29" s="49">
        <f>SUM(M30:M34)</f>
        <v>12.32</v>
      </c>
      <c r="N29" s="21"/>
      <c r="O29" s="19">
        <f t="shared" si="1"/>
        <v>1326.32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51"/>
      <c r="L30" s="21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677</v>
      </c>
      <c r="D31" s="12"/>
      <c r="E31" s="12">
        <v>0</v>
      </c>
      <c r="F31" s="12">
        <v>0</v>
      </c>
      <c r="G31" s="39"/>
      <c r="H31" s="42"/>
      <c r="I31" s="12">
        <v>500</v>
      </c>
      <c r="J31" s="12"/>
      <c r="K31" s="51"/>
      <c r="L31" s="21"/>
      <c r="M31" s="12">
        <v>12.32</v>
      </c>
      <c r="N31" s="21"/>
      <c r="O31" s="19">
        <f t="shared" si="1"/>
        <v>1189.32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51"/>
      <c r="L32" s="21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51"/>
      <c r="L33" s="21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137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51"/>
      <c r="L34" s="21"/>
      <c r="M34" s="12"/>
      <c r="N34" s="21"/>
      <c r="O34" s="19">
        <f t="shared" si="1"/>
        <v>137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/>
      <c r="K35" s="49"/>
      <c r="L35" s="21"/>
      <c r="M35" s="49">
        <f>SUM(M36:M38)</f>
        <v>0</v>
      </c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51"/>
      <c r="L36" s="21"/>
      <c r="M36" s="12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51"/>
      <c r="L37" s="21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51"/>
      <c r="L38" s="21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51"/>
      <c r="L39" s="19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5824</v>
      </c>
      <c r="D40" s="12"/>
      <c r="E40" s="29">
        <v>27</v>
      </c>
      <c r="F40" s="29">
        <v>0</v>
      </c>
      <c r="G40" s="12">
        <v>2651</v>
      </c>
      <c r="H40" s="12"/>
      <c r="I40" s="12">
        <v>461</v>
      </c>
      <c r="J40" s="12"/>
      <c r="K40" s="51">
        <v>1143.989</v>
      </c>
      <c r="L40" s="19"/>
      <c r="M40" s="12"/>
      <c r="N40" s="19"/>
      <c r="O40" s="19">
        <f t="shared" si="1"/>
        <v>10106.989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51"/>
      <c r="L41" s="19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51"/>
      <c r="L42" s="19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51"/>
      <c r="L43" s="19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51"/>
      <c r="L44" s="19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41332</v>
      </c>
      <c r="D45" s="29">
        <f>D20</f>
        <v>22</v>
      </c>
      <c r="E45" s="29">
        <v>29776</v>
      </c>
      <c r="F45" s="29">
        <v>32</v>
      </c>
      <c r="G45" s="32">
        <f>G40+G4</f>
        <v>10238</v>
      </c>
      <c r="H45" s="32">
        <f>H4</f>
        <v>16</v>
      </c>
      <c r="I45" s="60">
        <f>SUM(I4,I40)</f>
        <v>8215</v>
      </c>
      <c r="J45" s="29"/>
      <c r="K45" s="52">
        <f>K4+K40</f>
        <v>6216.4709999999995</v>
      </c>
      <c r="L45" s="23"/>
      <c r="M45" s="63">
        <f>M6+M12+M23+M29+M40</f>
        <v>12.32</v>
      </c>
      <c r="N45" s="23"/>
      <c r="O45" s="23">
        <f t="shared" si="1"/>
        <v>95789.791000000012</v>
      </c>
      <c r="P45" s="24">
        <f t="shared" si="2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72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35169</v>
      </c>
      <c r="D4" s="29">
        <f t="shared" si="0"/>
        <v>28</v>
      </c>
      <c r="E4" s="29">
        <v>20447</v>
      </c>
      <c r="F4" s="29">
        <v>26</v>
      </c>
      <c r="G4" s="29">
        <f t="shared" ref="G4:H4" si="1">G5+G22</f>
        <v>6042</v>
      </c>
      <c r="H4" s="29">
        <f t="shared" si="1"/>
        <v>16</v>
      </c>
      <c r="I4" s="46">
        <f>SUM(I5,I22,I29)</f>
        <v>6482</v>
      </c>
      <c r="J4" s="55"/>
      <c r="K4" s="49">
        <f>K5+K22</f>
        <v>32136.39</v>
      </c>
      <c r="L4" s="19"/>
      <c r="M4" s="19"/>
      <c r="N4" s="19"/>
      <c r="O4" s="19">
        <f>C4+E4+G4+I4+K4+M4</f>
        <v>100276.39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31754</v>
      </c>
      <c r="D5" s="29">
        <f>D6+D12+D18</f>
        <v>28</v>
      </c>
      <c r="E5" s="29">
        <v>20400</v>
      </c>
      <c r="F5" s="29">
        <v>26</v>
      </c>
      <c r="G5" s="29">
        <f t="shared" ref="G5:H5" si="2">SUM(G6,G18,G12)</f>
        <v>3623</v>
      </c>
      <c r="H5" s="29">
        <f t="shared" si="2"/>
        <v>0</v>
      </c>
      <c r="I5" s="46">
        <f>SUM(I12,I6)</f>
        <v>5530</v>
      </c>
      <c r="J5" s="55"/>
      <c r="K5" s="49">
        <f>K6+K12</f>
        <v>29288.71</v>
      </c>
      <c r="L5" s="19"/>
      <c r="M5" s="19"/>
      <c r="N5" s="19"/>
      <c r="O5" s="19">
        <f t="shared" ref="O5:O45" si="3">C5+E5+G5+I5+K5+M5</f>
        <v>90595.709999999992</v>
      </c>
      <c r="P5" s="20">
        <f t="shared" ref="P5:P45" si="4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31439</v>
      </c>
      <c r="D6" s="29"/>
      <c r="E6" s="29">
        <v>19874</v>
      </c>
      <c r="F6" s="29">
        <v>0</v>
      </c>
      <c r="G6" s="29">
        <f t="shared" ref="G6:H6" si="5">SUM(G7:G11)</f>
        <v>3377</v>
      </c>
      <c r="H6" s="29">
        <f t="shared" si="5"/>
        <v>0</v>
      </c>
      <c r="I6" s="46">
        <f>SUM(I7:I11)</f>
        <v>5497</v>
      </c>
      <c r="J6" s="55"/>
      <c r="K6" s="49">
        <f>K7</f>
        <v>28916.07</v>
      </c>
      <c r="L6" s="21"/>
      <c r="M6" s="21"/>
      <c r="N6" s="21"/>
      <c r="O6" s="19">
        <f t="shared" si="3"/>
        <v>89103.07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28929</v>
      </c>
      <c r="D7" s="12"/>
      <c r="E7" s="12">
        <v>15629</v>
      </c>
      <c r="F7" s="12">
        <v>0</v>
      </c>
      <c r="G7" s="12">
        <v>3377</v>
      </c>
      <c r="H7" s="12"/>
      <c r="I7" s="12">
        <v>5130</v>
      </c>
      <c r="J7" s="56"/>
      <c r="K7" s="50">
        <v>28916.07</v>
      </c>
      <c r="L7" s="21"/>
      <c r="M7" s="21"/>
      <c r="N7" s="21"/>
      <c r="O7" s="19">
        <f t="shared" si="3"/>
        <v>81981.070000000007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42"/>
      <c r="H8" s="12"/>
      <c r="I8" s="12">
        <v>0</v>
      </c>
      <c r="J8" s="56"/>
      <c r="K8" s="50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2231</v>
      </c>
      <c r="D9" s="12"/>
      <c r="E9" s="12">
        <v>294</v>
      </c>
      <c r="F9" s="12">
        <v>0</v>
      </c>
      <c r="G9" s="12"/>
      <c r="H9" s="12"/>
      <c r="I9" s="12">
        <v>62</v>
      </c>
      <c r="J9" s="56"/>
      <c r="K9" s="50"/>
      <c r="L9" s="21"/>
      <c r="M9" s="21"/>
      <c r="N9" s="21"/>
      <c r="O9" s="19">
        <f t="shared" si="3"/>
        <v>2587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3951</v>
      </c>
      <c r="F10" s="12">
        <v>0</v>
      </c>
      <c r="G10" s="42"/>
      <c r="H10" s="12"/>
      <c r="I10" s="12">
        <v>305</v>
      </c>
      <c r="J10" s="56"/>
      <c r="K10" s="51"/>
      <c r="L10" s="21"/>
      <c r="M10" s="21"/>
      <c r="N10" s="21"/>
      <c r="O10" s="19">
        <f t="shared" si="3"/>
        <v>4256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279</v>
      </c>
      <c r="D11" s="12"/>
      <c r="E11" s="12">
        <v>0</v>
      </c>
      <c r="F11" s="12">
        <v>0</v>
      </c>
      <c r="G11" s="42"/>
      <c r="H11" s="12"/>
      <c r="I11" s="12">
        <v>0</v>
      </c>
      <c r="J11" s="56"/>
      <c r="K11" s="51"/>
      <c r="L11" s="21"/>
      <c r="M11" s="21"/>
      <c r="N11" s="21"/>
      <c r="O11" s="19">
        <f t="shared" si="3"/>
        <v>279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315</v>
      </c>
      <c r="D12" s="29"/>
      <c r="E12" s="29">
        <v>526</v>
      </c>
      <c r="F12" s="29">
        <v>0</v>
      </c>
      <c r="G12" s="38">
        <f t="shared" ref="G12:H12" si="6">SUM(G13:G17)</f>
        <v>246</v>
      </c>
      <c r="H12" s="38">
        <f t="shared" si="6"/>
        <v>0</v>
      </c>
      <c r="I12" s="48">
        <f>SUM(I17,I14)</f>
        <v>33</v>
      </c>
      <c r="J12" s="55"/>
      <c r="K12" s="49">
        <f>SUM(K13:K17)</f>
        <v>372.64</v>
      </c>
      <c r="L12" s="21"/>
      <c r="M12" s="21"/>
      <c r="N12" s="21"/>
      <c r="O12" s="19">
        <f t="shared" si="3"/>
        <v>1492.6399999999999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42"/>
      <c r="H13" s="12"/>
      <c r="I13" s="12"/>
      <c r="J13" s="56"/>
      <c r="K13" s="51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129</v>
      </c>
      <c r="D14" s="12"/>
      <c r="E14" s="12">
        <v>526</v>
      </c>
      <c r="F14" s="12">
        <v>0</v>
      </c>
      <c r="G14" s="12">
        <v>75</v>
      </c>
      <c r="H14" s="12"/>
      <c r="I14" s="12">
        <v>33</v>
      </c>
      <c r="J14" s="56"/>
      <c r="K14" s="51">
        <v>372.64</v>
      </c>
      <c r="L14" s="21"/>
      <c r="M14" s="21"/>
      <c r="N14" s="21"/>
      <c r="O14" s="19">
        <f t="shared" si="3"/>
        <v>1135.6399999999999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2"/>
      <c r="H15" s="12"/>
      <c r="I15" s="12"/>
      <c r="J15" s="56"/>
      <c r="K15" s="51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42"/>
      <c r="H16" s="12"/>
      <c r="I16" s="12"/>
      <c r="J16" s="56"/>
      <c r="K16" s="51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186</v>
      </c>
      <c r="D17" s="12"/>
      <c r="E17" s="12">
        <v>0</v>
      </c>
      <c r="F17" s="12">
        <v>0</v>
      </c>
      <c r="G17" s="12">
        <v>171</v>
      </c>
      <c r="H17" s="12"/>
      <c r="I17" s="12"/>
      <c r="J17" s="56"/>
      <c r="K17" s="51">
        <v>0</v>
      </c>
      <c r="L17" s="21"/>
      <c r="M17" s="21"/>
      <c r="N17" s="21"/>
      <c r="O17" s="19">
        <f t="shared" si="3"/>
        <v>357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28</v>
      </c>
      <c r="E18" s="29">
        <v>0</v>
      </c>
      <c r="F18" s="29">
        <v>26</v>
      </c>
      <c r="G18" s="29">
        <f t="shared" ref="G18:H18" si="7">SUM(G19:G21)</f>
        <v>0</v>
      </c>
      <c r="H18" s="29">
        <f t="shared" si="7"/>
        <v>0</v>
      </c>
      <c r="I18" s="29">
        <v>0</v>
      </c>
      <c r="J18" s="55"/>
      <c r="K18" s="49"/>
      <c r="L18" s="21"/>
      <c r="M18" s="21"/>
      <c r="N18" s="21"/>
      <c r="O18" s="19">
        <f t="shared" si="3"/>
        <v>0</v>
      </c>
      <c r="P18" s="20">
        <f t="shared" si="4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42"/>
      <c r="H19" s="12"/>
      <c r="I19" s="12">
        <v>0</v>
      </c>
      <c r="J19" s="56"/>
      <c r="K19" s="51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26</v>
      </c>
      <c r="G20" s="42"/>
      <c r="H20" s="12"/>
      <c r="I20" s="12">
        <v>0</v>
      </c>
      <c r="J20" s="56"/>
      <c r="K20" s="51"/>
      <c r="L20" s="21"/>
      <c r="M20" s="21"/>
      <c r="N20" s="21"/>
      <c r="O20" s="19">
        <f t="shared" si="3"/>
        <v>0</v>
      </c>
      <c r="P20" s="20">
        <f t="shared" si="4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42"/>
      <c r="H21" s="12"/>
      <c r="I21" s="12">
        <v>0</v>
      </c>
      <c r="J21" s="56"/>
      <c r="K21" s="51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3415</v>
      </c>
      <c r="D22" s="32"/>
      <c r="E22" s="29">
        <v>47</v>
      </c>
      <c r="F22" s="29">
        <v>0</v>
      </c>
      <c r="G22" s="29">
        <f t="shared" ref="G22:H22" si="8">SUM(G23,G29,G35)</f>
        <v>2419</v>
      </c>
      <c r="H22" s="29">
        <f t="shared" si="8"/>
        <v>16</v>
      </c>
      <c r="I22" s="32">
        <f>SUM(I23,I35)</f>
        <v>753</v>
      </c>
      <c r="J22" s="57"/>
      <c r="K22" s="49">
        <f>K23+K29</f>
        <v>2847.68</v>
      </c>
      <c r="L22" s="19"/>
      <c r="M22" s="19"/>
      <c r="N22" s="19"/>
      <c r="O22" s="19">
        <f t="shared" si="3"/>
        <v>9481.68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2803</v>
      </c>
      <c r="D23" s="29"/>
      <c r="E23" s="29">
        <v>47</v>
      </c>
      <c r="F23" s="29">
        <v>0</v>
      </c>
      <c r="G23" s="29">
        <f t="shared" ref="G23:I23" si="9">SUM(G24:G28)</f>
        <v>2419</v>
      </c>
      <c r="H23" s="29">
        <f t="shared" si="9"/>
        <v>0</v>
      </c>
      <c r="I23" s="32">
        <f t="shared" si="9"/>
        <v>753</v>
      </c>
      <c r="J23" s="55"/>
      <c r="K23" s="49">
        <f>K25</f>
        <v>2847.68</v>
      </c>
      <c r="L23" s="21"/>
      <c r="M23" s="21"/>
      <c r="N23" s="21"/>
      <c r="O23" s="19">
        <f t="shared" si="3"/>
        <v>8869.68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42"/>
      <c r="H24" s="12"/>
      <c r="I24" s="12"/>
      <c r="J24" s="56"/>
      <c r="K24" s="51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2803</v>
      </c>
      <c r="D25" s="12"/>
      <c r="E25" s="12">
        <v>47</v>
      </c>
      <c r="F25" s="12">
        <v>0</v>
      </c>
      <c r="G25" s="12">
        <v>2419</v>
      </c>
      <c r="H25" s="12"/>
      <c r="I25" s="12">
        <v>753</v>
      </c>
      <c r="J25" s="56"/>
      <c r="K25" s="51">
        <v>2847.68</v>
      </c>
      <c r="L25" s="21"/>
      <c r="M25" s="21"/>
      <c r="N25" s="21"/>
      <c r="O25" s="19">
        <f t="shared" si="3"/>
        <v>8869.68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42"/>
      <c r="H26" s="12"/>
      <c r="I26" s="12"/>
      <c r="J26" s="56"/>
      <c r="K26" s="51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42"/>
      <c r="H27" s="12"/>
      <c r="I27" s="12"/>
      <c r="J27" s="56"/>
      <c r="K27" s="51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42"/>
      <c r="H28" s="12"/>
      <c r="I28" s="12"/>
      <c r="J28" s="56"/>
      <c r="K28" s="51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612</v>
      </c>
      <c r="D29" s="29"/>
      <c r="E29" s="29">
        <v>0</v>
      </c>
      <c r="F29" s="29">
        <v>0</v>
      </c>
      <c r="G29" s="29">
        <f t="shared" ref="G29:H29" si="10">SUM(G30:G34)</f>
        <v>0</v>
      </c>
      <c r="H29" s="29">
        <f t="shared" si="10"/>
        <v>0</v>
      </c>
      <c r="I29" s="32">
        <f>SUM(I30:I34)</f>
        <v>199</v>
      </c>
      <c r="J29" s="55"/>
      <c r="K29" s="49">
        <v>0</v>
      </c>
      <c r="L29" s="21"/>
      <c r="M29" s="21"/>
      <c r="N29" s="21"/>
      <c r="O29" s="19">
        <f t="shared" si="3"/>
        <v>811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42"/>
      <c r="H30" s="12"/>
      <c r="I30" s="12"/>
      <c r="J30" s="56"/>
      <c r="K30" s="51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469</v>
      </c>
      <c r="D31" s="12"/>
      <c r="E31" s="12">
        <v>0</v>
      </c>
      <c r="F31" s="12">
        <v>0</v>
      </c>
      <c r="G31" s="42"/>
      <c r="H31" s="12"/>
      <c r="I31" s="12">
        <v>192</v>
      </c>
      <c r="J31" s="56"/>
      <c r="K31" s="51">
        <v>0</v>
      </c>
      <c r="L31" s="21"/>
      <c r="M31" s="21"/>
      <c r="N31" s="21"/>
      <c r="O31" s="19">
        <f t="shared" si="3"/>
        <v>661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42"/>
      <c r="H32" s="12"/>
      <c r="I32" s="12"/>
      <c r="J32" s="56"/>
      <c r="K32" s="51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42"/>
      <c r="H33" s="12"/>
      <c r="I33" s="12">
        <v>0</v>
      </c>
      <c r="J33" s="56"/>
      <c r="K33" s="51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143</v>
      </c>
      <c r="D34" s="12"/>
      <c r="E34" s="12">
        <v>0</v>
      </c>
      <c r="F34" s="12">
        <v>0</v>
      </c>
      <c r="G34" s="42"/>
      <c r="H34" s="12"/>
      <c r="I34" s="12">
        <v>7</v>
      </c>
      <c r="J34" s="56"/>
      <c r="K34" s="51"/>
      <c r="L34" s="21"/>
      <c r="M34" s="21"/>
      <c r="N34" s="21"/>
      <c r="O34" s="19">
        <f t="shared" si="3"/>
        <v>150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29">
        <f t="shared" ref="G35:H35" si="11">SUM(G36:G38)</f>
        <v>0</v>
      </c>
      <c r="H35" s="29">
        <f t="shared" si="11"/>
        <v>16</v>
      </c>
      <c r="I35" s="29">
        <v>0</v>
      </c>
      <c r="J35" s="55"/>
      <c r="K35" s="49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42"/>
      <c r="H36" s="12">
        <v>16</v>
      </c>
      <c r="I36" s="12">
        <v>0</v>
      </c>
      <c r="J36" s="56"/>
      <c r="K36" s="51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42"/>
      <c r="H37" s="12"/>
      <c r="I37" s="12">
        <v>0</v>
      </c>
      <c r="J37" s="56"/>
      <c r="K37" s="51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42"/>
      <c r="H38" s="12"/>
      <c r="I38" s="12">
        <v>0</v>
      </c>
      <c r="J38" s="56"/>
      <c r="K38" s="51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42"/>
      <c r="H39" s="12"/>
      <c r="I39" s="12">
        <v>0</v>
      </c>
      <c r="J39" s="56"/>
      <c r="K39" s="51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2336</v>
      </c>
      <c r="D40" s="12"/>
      <c r="E40" s="29">
        <v>0</v>
      </c>
      <c r="F40" s="29">
        <v>0</v>
      </c>
      <c r="G40" s="12">
        <v>4989</v>
      </c>
      <c r="H40" s="12"/>
      <c r="I40" s="12">
        <v>884</v>
      </c>
      <c r="J40" s="56"/>
      <c r="K40" s="51">
        <v>0</v>
      </c>
      <c r="L40" s="19"/>
      <c r="M40" s="19"/>
      <c r="N40" s="19"/>
      <c r="O40" s="19">
        <f t="shared" si="3"/>
        <v>8209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56"/>
      <c r="K41" s="51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56"/>
      <c r="K42" s="51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56"/>
      <c r="K43" s="51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56"/>
      <c r="K44" s="51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37505</v>
      </c>
      <c r="D45" s="29">
        <f>D20</f>
        <v>28</v>
      </c>
      <c r="E45" s="29">
        <v>20447</v>
      </c>
      <c r="F45" s="29">
        <v>26</v>
      </c>
      <c r="G45" s="29">
        <f t="shared" ref="G45:H45" si="12">SUM(G4,G39:G44)</f>
        <v>11031</v>
      </c>
      <c r="H45" s="29">
        <f t="shared" si="12"/>
        <v>16</v>
      </c>
      <c r="I45" s="54">
        <f>SUM(I4,I40)</f>
        <v>7366</v>
      </c>
      <c r="J45" s="58"/>
      <c r="K45" s="52">
        <f>K4+K40</f>
        <v>32136.39</v>
      </c>
      <c r="L45" s="23"/>
      <c r="M45" s="23"/>
      <c r="N45" s="23"/>
      <c r="O45" s="23">
        <f t="shared" si="3"/>
        <v>108485.39</v>
      </c>
      <c r="P45" s="24">
        <f t="shared" si="4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72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207</v>
      </c>
      <c r="D4" s="29">
        <f>D5+D22</f>
        <v>3</v>
      </c>
      <c r="E4" s="29">
        <v>160</v>
      </c>
      <c r="F4" s="29">
        <v>3</v>
      </c>
      <c r="G4" s="32">
        <f>G5+G22</f>
        <v>39</v>
      </c>
      <c r="H4" s="32">
        <v>3</v>
      </c>
      <c r="I4" s="46">
        <f>SUM(I5,I22,I29)</f>
        <v>41</v>
      </c>
      <c r="J4" s="46"/>
      <c r="K4" s="29">
        <f>K5+K22</f>
        <v>41</v>
      </c>
      <c r="L4" s="19"/>
      <c r="M4" s="29">
        <f>M5+M22</f>
        <v>1</v>
      </c>
      <c r="N4" s="19"/>
      <c r="O4" s="19">
        <f>C4+E4+G4+I4+K4+M4</f>
        <v>489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172</v>
      </c>
      <c r="D5" s="29">
        <f>D6+D12+D18</f>
        <v>3</v>
      </c>
      <c r="E5" s="29">
        <v>158</v>
      </c>
      <c r="F5" s="29">
        <v>3</v>
      </c>
      <c r="G5" s="32">
        <f>G6+G12</f>
        <v>35</v>
      </c>
      <c r="H5" s="44"/>
      <c r="I5" s="46">
        <f>SUM(I12,I6)</f>
        <v>22</v>
      </c>
      <c r="J5" s="46"/>
      <c r="K5" s="29">
        <f>K6+K12</f>
        <v>37</v>
      </c>
      <c r="L5" s="19"/>
      <c r="M5" s="29">
        <f>M6+M18</f>
        <v>0</v>
      </c>
      <c r="N5" s="19"/>
      <c r="O5" s="19">
        <f t="shared" ref="O5:O45" si="1">C5+E5+G5+I5+K5+M5</f>
        <v>424</v>
      </c>
      <c r="P5" s="20">
        <f t="shared" ref="P5:P45" si="2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156</v>
      </c>
      <c r="D6" s="29"/>
      <c r="E6" s="29">
        <v>149</v>
      </c>
      <c r="F6" s="29">
        <v>0</v>
      </c>
      <c r="G6" s="32">
        <f>G7+G10</f>
        <v>33</v>
      </c>
      <c r="H6" s="44"/>
      <c r="I6" s="46">
        <f>SUM(I7:I11)</f>
        <v>18</v>
      </c>
      <c r="J6" s="46"/>
      <c r="K6" s="29">
        <f>K7</f>
        <v>34</v>
      </c>
      <c r="L6" s="21"/>
      <c r="M6" s="29">
        <f>SUM(M7:M11)</f>
        <v>0</v>
      </c>
      <c r="N6" s="21"/>
      <c r="O6" s="19">
        <f t="shared" si="1"/>
        <v>390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123</v>
      </c>
      <c r="D7" s="12"/>
      <c r="E7" s="12">
        <v>40</v>
      </c>
      <c r="F7" s="12">
        <v>0</v>
      </c>
      <c r="G7" s="12">
        <v>33</v>
      </c>
      <c r="H7" s="42"/>
      <c r="I7" s="12">
        <v>14</v>
      </c>
      <c r="J7" s="12"/>
      <c r="K7" s="37">
        <v>34</v>
      </c>
      <c r="L7" s="21"/>
      <c r="M7" s="12"/>
      <c r="N7" s="21"/>
      <c r="O7" s="19">
        <f t="shared" si="1"/>
        <v>244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30</v>
      </c>
      <c r="D9" s="12"/>
      <c r="E9" s="12">
        <v>65</v>
      </c>
      <c r="F9" s="12">
        <v>0</v>
      </c>
      <c r="G9" s="40"/>
      <c r="H9" s="42"/>
      <c r="I9" s="12">
        <v>1</v>
      </c>
      <c r="J9" s="12"/>
      <c r="K9" s="37"/>
      <c r="L9" s="21"/>
      <c r="M9" s="12"/>
      <c r="N9" s="21"/>
      <c r="O9" s="19">
        <f t="shared" si="1"/>
        <v>96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44</v>
      </c>
      <c r="F10" s="12">
        <v>0</v>
      </c>
      <c r="G10" s="37"/>
      <c r="H10" s="42"/>
      <c r="I10" s="12">
        <v>3</v>
      </c>
      <c r="J10" s="12"/>
      <c r="K10" s="12"/>
      <c r="L10" s="21"/>
      <c r="M10" s="12"/>
      <c r="N10" s="21"/>
      <c r="O10" s="19">
        <f t="shared" si="1"/>
        <v>47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3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1"/>
        <v>3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16</v>
      </c>
      <c r="D12" s="29"/>
      <c r="E12" s="29">
        <v>9</v>
      </c>
      <c r="F12" s="29">
        <v>0</v>
      </c>
      <c r="G12" s="32">
        <f>G14+G17</f>
        <v>2</v>
      </c>
      <c r="H12" s="44"/>
      <c r="I12" s="48">
        <f>SUM(I13:I17)</f>
        <v>4</v>
      </c>
      <c r="J12" s="29"/>
      <c r="K12" s="29">
        <f>SUM(K13:K17)</f>
        <v>3</v>
      </c>
      <c r="L12" s="21"/>
      <c r="M12" s="29"/>
      <c r="N12" s="21"/>
      <c r="O12" s="19">
        <f t="shared" si="1"/>
        <v>34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/>
      <c r="L13" s="21"/>
      <c r="M13" s="12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16</v>
      </c>
      <c r="D14" s="12"/>
      <c r="E14" s="12">
        <v>8</v>
      </c>
      <c r="F14" s="12">
        <v>0</v>
      </c>
      <c r="G14" s="12">
        <v>2</v>
      </c>
      <c r="H14" s="42"/>
      <c r="I14" s="12">
        <v>2</v>
      </c>
      <c r="J14" s="12"/>
      <c r="K14" s="12">
        <v>3</v>
      </c>
      <c r="L14" s="21"/>
      <c r="M14" s="12"/>
      <c r="N14" s="21"/>
      <c r="O14" s="19">
        <f t="shared" si="1"/>
        <v>31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/>
      <c r="D17" s="12"/>
      <c r="E17" s="12">
        <v>1</v>
      </c>
      <c r="F17" s="12">
        <v>0</v>
      </c>
      <c r="G17" s="37">
        <v>0</v>
      </c>
      <c r="H17" s="42"/>
      <c r="I17" s="12">
        <v>2</v>
      </c>
      <c r="J17" s="12"/>
      <c r="K17" s="12"/>
      <c r="L17" s="21"/>
      <c r="M17" s="12"/>
      <c r="N17" s="21"/>
      <c r="O17" s="19">
        <f t="shared" si="1"/>
        <v>3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3</v>
      </c>
      <c r="E18" s="29">
        <v>0</v>
      </c>
      <c r="F18" s="29">
        <v>3</v>
      </c>
      <c r="G18" s="41"/>
      <c r="H18" s="43"/>
      <c r="I18" s="32">
        <v>0</v>
      </c>
      <c r="J18" s="29"/>
      <c r="K18" s="29"/>
      <c r="L18" s="21"/>
      <c r="M18" s="32">
        <f>SUM(M19:M21)</f>
        <v>0</v>
      </c>
      <c r="N18" s="21"/>
      <c r="O18" s="19">
        <f t="shared" si="1"/>
        <v>0</v>
      </c>
      <c r="P18" s="20">
        <f t="shared" si="2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1"/>
        <v>0</v>
      </c>
      <c r="P20" s="20">
        <f t="shared" si="2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35</v>
      </c>
      <c r="D22" s="32"/>
      <c r="E22" s="29">
        <v>2</v>
      </c>
      <c r="F22" s="29">
        <v>0</v>
      </c>
      <c r="G22" s="32">
        <f>G23</f>
        <v>4</v>
      </c>
      <c r="H22" s="43"/>
      <c r="I22" s="32">
        <f>SUM(I23,I35)</f>
        <v>7</v>
      </c>
      <c r="J22" s="32"/>
      <c r="K22" s="29">
        <f>K23+K29</f>
        <v>4</v>
      </c>
      <c r="L22" s="19"/>
      <c r="M22" s="29">
        <f t="shared" ref="M22" si="3">M23+M29</f>
        <v>1</v>
      </c>
      <c r="N22" s="19"/>
      <c r="O22" s="19">
        <f t="shared" si="1"/>
        <v>53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10</v>
      </c>
      <c r="D23" s="29"/>
      <c r="E23" s="29">
        <v>2</v>
      </c>
      <c r="F23" s="29">
        <v>0</v>
      </c>
      <c r="G23" s="32">
        <f>G25</f>
        <v>4</v>
      </c>
      <c r="H23" s="43"/>
      <c r="I23" s="32">
        <f t="shared" ref="I23" si="4">SUM(I24:I28)</f>
        <v>7</v>
      </c>
      <c r="J23" s="29"/>
      <c r="K23" s="29">
        <f>K25</f>
        <v>4</v>
      </c>
      <c r="L23" s="21"/>
      <c r="M23" s="29"/>
      <c r="N23" s="21"/>
      <c r="O23" s="19">
        <f t="shared" si="1"/>
        <v>27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10</v>
      </c>
      <c r="D25" s="12"/>
      <c r="E25" s="12">
        <v>2</v>
      </c>
      <c r="F25" s="12">
        <v>0</v>
      </c>
      <c r="G25" s="12">
        <v>4</v>
      </c>
      <c r="H25" s="45"/>
      <c r="I25" s="12">
        <v>7</v>
      </c>
      <c r="J25" s="12"/>
      <c r="K25" s="12">
        <v>4</v>
      </c>
      <c r="L25" s="21"/>
      <c r="M25" s="12"/>
      <c r="N25" s="21"/>
      <c r="O25" s="19">
        <f t="shared" si="1"/>
        <v>27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25</v>
      </c>
      <c r="D29" s="29"/>
      <c r="E29" s="29">
        <v>0</v>
      </c>
      <c r="F29" s="29">
        <v>0</v>
      </c>
      <c r="G29" s="41"/>
      <c r="H29" s="43"/>
      <c r="I29" s="32">
        <f>SUM(I30:I34)</f>
        <v>12</v>
      </c>
      <c r="J29" s="29"/>
      <c r="K29" s="29">
        <v>0</v>
      </c>
      <c r="L29" s="21"/>
      <c r="M29" s="29">
        <v>1</v>
      </c>
      <c r="N29" s="21"/>
      <c r="O29" s="19">
        <f t="shared" si="1"/>
        <v>38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23</v>
      </c>
      <c r="D31" s="12"/>
      <c r="E31" s="12">
        <v>0</v>
      </c>
      <c r="F31" s="12">
        <v>0</v>
      </c>
      <c r="G31" s="39"/>
      <c r="H31" s="42"/>
      <c r="I31" s="12">
        <v>12</v>
      </c>
      <c r="J31" s="12"/>
      <c r="K31" s="12"/>
      <c r="L31" s="21"/>
      <c r="M31" s="12">
        <v>1</v>
      </c>
      <c r="N31" s="21"/>
      <c r="O31" s="19">
        <f t="shared" si="1"/>
        <v>36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2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12"/>
      <c r="N34" s="21"/>
      <c r="O34" s="19">
        <f t="shared" si="1"/>
        <v>2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9">
        <f>SUM(M36:M38)</f>
        <v>0</v>
      </c>
      <c r="N35" s="21"/>
      <c r="O35" s="19">
        <f t="shared" si="1"/>
        <v>0</v>
      </c>
      <c r="P35" s="20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1"/>
        <v>0</v>
      </c>
      <c r="P36" s="20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26</v>
      </c>
      <c r="D40" s="12"/>
      <c r="E40" s="29">
        <v>2</v>
      </c>
      <c r="F40" s="29">
        <v>0</v>
      </c>
      <c r="G40" s="12">
        <v>28</v>
      </c>
      <c r="H40" s="37"/>
      <c r="I40" s="12">
        <v>5</v>
      </c>
      <c r="J40" s="12"/>
      <c r="K40" s="12">
        <v>1</v>
      </c>
      <c r="L40" s="19"/>
      <c r="M40" s="12"/>
      <c r="N40" s="19"/>
      <c r="O40" s="19">
        <f t="shared" si="1"/>
        <v>62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233</v>
      </c>
      <c r="D45" s="29">
        <f>D20</f>
        <v>3</v>
      </c>
      <c r="E45" s="29">
        <v>162</v>
      </c>
      <c r="F45" s="29">
        <v>3</v>
      </c>
      <c r="G45" s="32">
        <f>G40+G4</f>
        <v>67</v>
      </c>
      <c r="H45" s="32">
        <f>H4</f>
        <v>3</v>
      </c>
      <c r="I45" s="60">
        <f>SUM(I4,I40)</f>
        <v>46</v>
      </c>
      <c r="J45" s="29"/>
      <c r="K45" s="32">
        <f>K4+K40</f>
        <v>42</v>
      </c>
      <c r="L45" s="23"/>
      <c r="M45" s="64">
        <f>M40+M4</f>
        <v>1</v>
      </c>
      <c r="N45" s="23"/>
      <c r="O45" s="23">
        <f t="shared" si="1"/>
        <v>551</v>
      </c>
      <c r="P45" s="24">
        <f t="shared" si="2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72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172</v>
      </c>
      <c r="D4" s="29">
        <f>D5+D22</f>
        <v>4</v>
      </c>
      <c r="E4" s="29">
        <v>85</v>
      </c>
      <c r="F4" s="29">
        <v>1</v>
      </c>
      <c r="G4" s="29">
        <f t="shared" ref="G4:H4" si="1">G5+G22</f>
        <v>38</v>
      </c>
      <c r="H4" s="29">
        <f t="shared" si="1"/>
        <v>3</v>
      </c>
      <c r="I4" s="46">
        <f>I5+I22+I29</f>
        <v>31</v>
      </c>
      <c r="J4" s="29"/>
      <c r="K4" s="29">
        <f>K5+K22</f>
        <v>374</v>
      </c>
      <c r="L4" s="19"/>
      <c r="M4" s="19"/>
      <c r="N4" s="19"/>
      <c r="O4" s="19">
        <f>C4+E4+G4+I4+K4+M4</f>
        <v>700</v>
      </c>
      <c r="P4" s="20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148</v>
      </c>
      <c r="D5" s="29">
        <f>D6+D12+D18</f>
        <v>4</v>
      </c>
      <c r="E5" s="29">
        <v>84</v>
      </c>
      <c r="F5" s="29">
        <v>1</v>
      </c>
      <c r="G5" s="29">
        <f t="shared" ref="G5:H5" si="2">SUM(G6,G18,G12)</f>
        <v>31</v>
      </c>
      <c r="H5" s="29">
        <f t="shared" si="2"/>
        <v>0</v>
      </c>
      <c r="I5" s="46">
        <f>SUM(I12,I6)</f>
        <v>21</v>
      </c>
      <c r="J5" s="29"/>
      <c r="K5" s="29">
        <f>K6+K12</f>
        <v>367</v>
      </c>
      <c r="L5" s="19"/>
      <c r="M5" s="19"/>
      <c r="N5" s="19"/>
      <c r="O5" s="19">
        <f t="shared" ref="O5:O45" si="3">C5+E5+G5+I5+K5+M5</f>
        <v>651</v>
      </c>
      <c r="P5" s="20">
        <f t="shared" ref="P5:P45" si="4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137</v>
      </c>
      <c r="D6" s="29"/>
      <c r="E6" s="29">
        <v>72</v>
      </c>
      <c r="F6" s="29">
        <v>0</v>
      </c>
      <c r="G6" s="29">
        <f t="shared" ref="G6:H6" si="5">SUM(G7:G11)</f>
        <v>25</v>
      </c>
      <c r="H6" s="29">
        <f t="shared" si="5"/>
        <v>0</v>
      </c>
      <c r="I6" s="46">
        <f>SUM(I7:I11)</f>
        <v>20</v>
      </c>
      <c r="J6" s="29"/>
      <c r="K6" s="29">
        <f>K7</f>
        <v>362</v>
      </c>
      <c r="L6" s="21"/>
      <c r="M6" s="21"/>
      <c r="N6" s="21"/>
      <c r="O6" s="19">
        <f t="shared" si="3"/>
        <v>616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119</v>
      </c>
      <c r="D7" s="12"/>
      <c r="E7" s="12">
        <v>41</v>
      </c>
      <c r="F7" s="12">
        <v>0</v>
      </c>
      <c r="G7" s="12">
        <v>25</v>
      </c>
      <c r="H7" s="12"/>
      <c r="I7" s="12">
        <v>15</v>
      </c>
      <c r="J7" s="12"/>
      <c r="K7" s="37">
        <v>362</v>
      </c>
      <c r="L7" s="21"/>
      <c r="M7" s="21"/>
      <c r="N7" s="21"/>
      <c r="O7" s="19">
        <f t="shared" si="3"/>
        <v>562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42"/>
      <c r="H8" s="12"/>
      <c r="I8" s="12">
        <v>0</v>
      </c>
      <c r="J8" s="12"/>
      <c r="K8" s="37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15</v>
      </c>
      <c r="D9" s="12"/>
      <c r="E9" s="12">
        <v>4</v>
      </c>
      <c r="F9" s="12">
        <v>0</v>
      </c>
      <c r="G9" s="12"/>
      <c r="H9" s="12"/>
      <c r="I9" s="12">
        <v>2</v>
      </c>
      <c r="J9" s="12"/>
      <c r="K9" s="37"/>
      <c r="L9" s="21"/>
      <c r="M9" s="21"/>
      <c r="N9" s="21"/>
      <c r="O9" s="19">
        <f t="shared" si="3"/>
        <v>21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27</v>
      </c>
      <c r="F10" s="12">
        <v>0</v>
      </c>
      <c r="G10" s="42"/>
      <c r="H10" s="12"/>
      <c r="I10" s="12">
        <v>3</v>
      </c>
      <c r="J10" s="12"/>
      <c r="K10" s="12"/>
      <c r="L10" s="21"/>
      <c r="M10" s="21"/>
      <c r="N10" s="21"/>
      <c r="O10" s="19">
        <f t="shared" si="3"/>
        <v>30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3</v>
      </c>
      <c r="D11" s="12"/>
      <c r="E11" s="12">
        <v>0</v>
      </c>
      <c r="F11" s="12">
        <v>0</v>
      </c>
      <c r="G11" s="42"/>
      <c r="H11" s="12"/>
      <c r="I11" s="12">
        <v>0</v>
      </c>
      <c r="J11" s="12"/>
      <c r="K11" s="12"/>
      <c r="L11" s="21"/>
      <c r="M11" s="21"/>
      <c r="N11" s="21"/>
      <c r="O11" s="19">
        <f t="shared" si="3"/>
        <v>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11</v>
      </c>
      <c r="D12" s="29"/>
      <c r="E12" s="29">
        <v>12</v>
      </c>
      <c r="F12" s="29">
        <v>0</v>
      </c>
      <c r="G12" s="38">
        <f t="shared" ref="G12:H12" si="6">SUM(G13:G17)</f>
        <v>6</v>
      </c>
      <c r="H12" s="38">
        <f t="shared" si="6"/>
        <v>0</v>
      </c>
      <c r="I12" s="48">
        <f>SUM(I17,I14)</f>
        <v>1</v>
      </c>
      <c r="J12" s="29"/>
      <c r="K12" s="29">
        <f>SUM(K13:K17)</f>
        <v>5</v>
      </c>
      <c r="L12" s="21"/>
      <c r="M12" s="21"/>
      <c r="N12" s="21"/>
      <c r="O12" s="19">
        <f t="shared" si="3"/>
        <v>35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42"/>
      <c r="H13" s="12"/>
      <c r="I13" s="12"/>
      <c r="J13" s="12"/>
      <c r="K13" s="12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9</v>
      </c>
      <c r="D14" s="12"/>
      <c r="E14" s="12">
        <v>12</v>
      </c>
      <c r="F14" s="12">
        <v>0</v>
      </c>
      <c r="G14" s="12">
        <v>3</v>
      </c>
      <c r="H14" s="12"/>
      <c r="I14" s="12">
        <v>1</v>
      </c>
      <c r="J14" s="12"/>
      <c r="K14" s="12">
        <v>5</v>
      </c>
      <c r="L14" s="21"/>
      <c r="M14" s="21"/>
      <c r="N14" s="21"/>
      <c r="O14" s="19">
        <f t="shared" si="3"/>
        <v>30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2"/>
      <c r="H15" s="12"/>
      <c r="I15" s="12"/>
      <c r="J15" s="12"/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42"/>
      <c r="H16" s="12"/>
      <c r="I16" s="12"/>
      <c r="J16" s="12"/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2</v>
      </c>
      <c r="D17" s="12"/>
      <c r="E17" s="12">
        <v>0</v>
      </c>
      <c r="F17" s="12">
        <v>0</v>
      </c>
      <c r="G17" s="12">
        <v>3</v>
      </c>
      <c r="H17" s="12"/>
      <c r="I17" s="12"/>
      <c r="J17" s="12"/>
      <c r="K17" s="12"/>
      <c r="L17" s="21"/>
      <c r="M17" s="21"/>
      <c r="N17" s="21"/>
      <c r="O17" s="19">
        <f t="shared" si="3"/>
        <v>5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29">
        <v>0</v>
      </c>
      <c r="F18" s="29">
        <v>1</v>
      </c>
      <c r="G18" s="29">
        <f t="shared" ref="G18:H18" si="7">SUM(G19:G21)</f>
        <v>0</v>
      </c>
      <c r="H18" s="29">
        <f t="shared" si="7"/>
        <v>0</v>
      </c>
      <c r="I18" s="32">
        <v>0</v>
      </c>
      <c r="J18" s="29"/>
      <c r="K18" s="29"/>
      <c r="L18" s="21"/>
      <c r="M18" s="21"/>
      <c r="N18" s="21"/>
      <c r="O18" s="19">
        <f t="shared" si="3"/>
        <v>0</v>
      </c>
      <c r="P18" s="20">
        <f t="shared" si="4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42"/>
      <c r="H19" s="12"/>
      <c r="I19" s="12">
        <v>0</v>
      </c>
      <c r="J19" s="12"/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1</v>
      </c>
      <c r="G20" s="42"/>
      <c r="H20" s="12"/>
      <c r="I20" s="12">
        <v>0</v>
      </c>
      <c r="J20" s="12"/>
      <c r="K20" s="12"/>
      <c r="L20" s="21"/>
      <c r="M20" s="21"/>
      <c r="N20" s="21"/>
      <c r="O20" s="19">
        <f t="shared" si="3"/>
        <v>0</v>
      </c>
      <c r="P20" s="20">
        <f t="shared" si="4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42"/>
      <c r="H21" s="12"/>
      <c r="I21" s="12">
        <v>0</v>
      </c>
      <c r="J21" s="12"/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24</v>
      </c>
      <c r="D22" s="32"/>
      <c r="E22" s="29">
        <v>1</v>
      </c>
      <c r="F22" s="29">
        <v>0</v>
      </c>
      <c r="G22" s="29">
        <f t="shared" ref="G22:H22" si="8">SUM(G23,G29,G35)</f>
        <v>7</v>
      </c>
      <c r="H22" s="29">
        <f t="shared" si="8"/>
        <v>3</v>
      </c>
      <c r="I22" s="32">
        <f>SUM(I23,I35)</f>
        <v>3</v>
      </c>
      <c r="J22" s="32"/>
      <c r="K22" s="29">
        <f>K23+K29</f>
        <v>7</v>
      </c>
      <c r="L22" s="19"/>
      <c r="M22" s="19"/>
      <c r="N22" s="19"/>
      <c r="O22" s="19">
        <f t="shared" si="3"/>
        <v>42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11</v>
      </c>
      <c r="D23" s="29"/>
      <c r="E23" s="29">
        <v>1</v>
      </c>
      <c r="F23" s="29">
        <v>0</v>
      </c>
      <c r="G23" s="29">
        <f t="shared" ref="G23:I23" si="9">SUM(G24:G28)</f>
        <v>7</v>
      </c>
      <c r="H23" s="29">
        <f t="shared" si="9"/>
        <v>0</v>
      </c>
      <c r="I23" s="32">
        <f t="shared" si="9"/>
        <v>3</v>
      </c>
      <c r="J23" s="29"/>
      <c r="K23" s="29">
        <f>K25</f>
        <v>7</v>
      </c>
      <c r="L23" s="21"/>
      <c r="M23" s="21"/>
      <c r="N23" s="21"/>
      <c r="O23" s="19">
        <f t="shared" si="3"/>
        <v>29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42"/>
      <c r="H24" s="12"/>
      <c r="I24" s="12"/>
      <c r="J24" s="12"/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11</v>
      </c>
      <c r="D25" s="12"/>
      <c r="E25" s="12">
        <v>1</v>
      </c>
      <c r="F25" s="12">
        <v>0</v>
      </c>
      <c r="G25" s="12">
        <v>7</v>
      </c>
      <c r="H25" s="12"/>
      <c r="I25" s="12">
        <v>3</v>
      </c>
      <c r="J25" s="12"/>
      <c r="K25" s="12">
        <v>7</v>
      </c>
      <c r="L25" s="21"/>
      <c r="M25" s="21"/>
      <c r="N25" s="21"/>
      <c r="O25" s="19">
        <f t="shared" si="3"/>
        <v>29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42"/>
      <c r="H26" s="12"/>
      <c r="I26" s="12"/>
      <c r="J26" s="12"/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42"/>
      <c r="H27" s="12"/>
      <c r="I27" s="12"/>
      <c r="J27" s="12"/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42"/>
      <c r="H28" s="12"/>
      <c r="I28" s="12"/>
      <c r="J28" s="12"/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13</v>
      </c>
      <c r="D29" s="29"/>
      <c r="E29" s="29">
        <v>0</v>
      </c>
      <c r="F29" s="29">
        <v>0</v>
      </c>
      <c r="G29" s="29">
        <f t="shared" ref="G29:H29" si="10">SUM(G30:G34)</f>
        <v>0</v>
      </c>
      <c r="H29" s="29">
        <f t="shared" si="10"/>
        <v>0</v>
      </c>
      <c r="I29" s="32">
        <f>SUM(I30:I34)</f>
        <v>7</v>
      </c>
      <c r="J29" s="29"/>
      <c r="K29" s="29">
        <v>0</v>
      </c>
      <c r="L29" s="21"/>
      <c r="M29" s="21"/>
      <c r="N29" s="21"/>
      <c r="O29" s="19">
        <f t="shared" si="3"/>
        <v>20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42"/>
      <c r="H30" s="12"/>
      <c r="I30" s="12"/>
      <c r="J30" s="12"/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11</v>
      </c>
      <c r="D31" s="12"/>
      <c r="E31" s="12">
        <v>0</v>
      </c>
      <c r="F31" s="12">
        <v>0</v>
      </c>
      <c r="G31" s="42"/>
      <c r="H31" s="12"/>
      <c r="I31" s="12">
        <v>6</v>
      </c>
      <c r="J31" s="12"/>
      <c r="K31" s="12">
        <v>0</v>
      </c>
      <c r="L31" s="21"/>
      <c r="M31" s="21"/>
      <c r="N31" s="21"/>
      <c r="O31" s="19">
        <f t="shared" si="3"/>
        <v>17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42"/>
      <c r="H32" s="12"/>
      <c r="I32" s="12"/>
      <c r="J32" s="12"/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42"/>
      <c r="H33" s="12"/>
      <c r="I33" s="12">
        <v>0</v>
      </c>
      <c r="J33" s="12"/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2</v>
      </c>
      <c r="D34" s="12"/>
      <c r="E34" s="12">
        <v>0</v>
      </c>
      <c r="F34" s="12">
        <v>0</v>
      </c>
      <c r="G34" s="42"/>
      <c r="H34" s="12"/>
      <c r="I34" s="12">
        <v>1</v>
      </c>
      <c r="J34" s="12"/>
      <c r="K34" s="12"/>
      <c r="L34" s="21"/>
      <c r="M34" s="21"/>
      <c r="N34" s="21"/>
      <c r="O34" s="19">
        <f t="shared" si="3"/>
        <v>3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29">
        <f t="shared" ref="G35:H35" si="11">SUM(G36:G38)</f>
        <v>0</v>
      </c>
      <c r="H35" s="29">
        <f t="shared" si="11"/>
        <v>3</v>
      </c>
      <c r="I35" s="32">
        <v>0</v>
      </c>
      <c r="J35" s="29"/>
      <c r="K35" s="29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42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42"/>
      <c r="H37" s="12"/>
      <c r="I37" s="12">
        <v>0</v>
      </c>
      <c r="J37" s="12"/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42"/>
      <c r="H38" s="12"/>
      <c r="I38" s="12">
        <v>0</v>
      </c>
      <c r="J38" s="12"/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42"/>
      <c r="H39" s="12"/>
      <c r="I39" s="12">
        <v>0</v>
      </c>
      <c r="J39" s="12"/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6</v>
      </c>
      <c r="D40" s="12"/>
      <c r="E40" s="29">
        <v>0</v>
      </c>
      <c r="F40" s="29">
        <v>0</v>
      </c>
      <c r="G40" s="12">
        <v>39</v>
      </c>
      <c r="H40" s="12"/>
      <c r="I40" s="12">
        <v>14</v>
      </c>
      <c r="J40" s="12"/>
      <c r="K40" s="12">
        <v>0</v>
      </c>
      <c r="L40" s="19"/>
      <c r="M40" s="19"/>
      <c r="N40" s="19"/>
      <c r="O40" s="19">
        <f t="shared" si="3"/>
        <v>59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178</v>
      </c>
      <c r="D45" s="29">
        <f>D20</f>
        <v>4</v>
      </c>
      <c r="E45" s="29">
        <v>85</v>
      </c>
      <c r="F45" s="29">
        <v>1</v>
      </c>
      <c r="G45" s="29">
        <f t="shared" ref="G45:H45" si="12">SUM(G4,G39:G44)</f>
        <v>77</v>
      </c>
      <c r="H45" s="29">
        <f t="shared" si="12"/>
        <v>3</v>
      </c>
      <c r="I45" s="54">
        <f>SUM(I4,I40)</f>
        <v>45</v>
      </c>
      <c r="J45" s="60"/>
      <c r="K45" s="32">
        <f>K4+K40</f>
        <v>374</v>
      </c>
      <c r="L45" s="23"/>
      <c r="M45" s="23"/>
      <c r="N45" s="23"/>
      <c r="O45" s="23">
        <f t="shared" si="3"/>
        <v>759</v>
      </c>
      <c r="P45" s="24">
        <f t="shared" si="4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2025-03-11T06:50:56Z</dcterms:modified>
</cp:coreProperties>
</file>