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D26B8254-183C-438B-ADF4-2C2B084B4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definedNames>
    <definedName name="_xlnm.Print_Area" localSheetId="0">'0'!$A$1:$K$48</definedName>
    <definedName name="_xlnm.Print_Area" localSheetId="10">'Table 12'!$A$1:$V$6</definedName>
    <definedName name="_xlnm.Print_Area" localSheetId="5">'Table 5'!$A$1:$W$46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 l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U6" i="10"/>
  <c r="N6" i="10"/>
  <c r="V6" i="10" s="1"/>
  <c r="U5" i="10"/>
  <c r="N5" i="10"/>
  <c r="V5" i="10" s="1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H56" i="9" s="1"/>
  <c r="G36" i="9"/>
  <c r="G56" i="9" s="1"/>
  <c r="F36" i="9"/>
  <c r="F56" i="9" s="1"/>
  <c r="E36" i="9"/>
  <c r="E56" i="9" s="1"/>
  <c r="D36" i="9"/>
  <c r="L36" i="9" s="1"/>
  <c r="C36" i="9"/>
  <c r="C56" i="9" s="1"/>
  <c r="B36" i="9"/>
  <c r="J27" i="9"/>
  <c r="I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I7" i="9"/>
  <c r="H7" i="9"/>
  <c r="H27" i="9" s="1"/>
  <c r="G7" i="9"/>
  <c r="G27" i="9" s="1"/>
  <c r="F7" i="9"/>
  <c r="F27" i="9" s="1"/>
  <c r="E7" i="9"/>
  <c r="E27" i="9" s="1"/>
  <c r="D7" i="9"/>
  <c r="D27" i="9" s="1"/>
  <c r="C7" i="9"/>
  <c r="C2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I25" i="7"/>
  <c r="H25" i="7"/>
  <c r="G25" i="7"/>
  <c r="F25" i="7"/>
  <c r="E25" i="7"/>
  <c r="D25" i="7"/>
  <c r="C25" i="7"/>
  <c r="I24" i="7"/>
  <c r="B24" i="7"/>
  <c r="I23" i="7"/>
  <c r="I22" i="7"/>
  <c r="I21" i="7"/>
  <c r="I20" i="7"/>
  <c r="B20" i="7"/>
  <c r="B21" i="7" s="1"/>
  <c r="B22" i="7" s="1"/>
  <c r="B23" i="7" s="1"/>
  <c r="I19" i="7"/>
  <c r="B19" i="7"/>
  <c r="H18" i="7"/>
  <c r="H26" i="7" s="1"/>
  <c r="G18" i="7"/>
  <c r="G26" i="7" s="1"/>
  <c r="F18" i="7"/>
  <c r="F26" i="7" s="1"/>
  <c r="E18" i="7"/>
  <c r="E26" i="7" s="1"/>
  <c r="D18" i="7"/>
  <c r="D26" i="7" s="1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W40" i="6" s="1"/>
  <c r="W39" i="6"/>
  <c r="V39" i="6"/>
  <c r="O39" i="6"/>
  <c r="V38" i="6"/>
  <c r="W38" i="6" s="1"/>
  <c r="O38" i="6"/>
  <c r="V37" i="6"/>
  <c r="O37" i="6"/>
  <c r="W37" i="6" s="1"/>
  <c r="V36" i="6"/>
  <c r="O36" i="6"/>
  <c r="W36" i="6" s="1"/>
  <c r="W35" i="6"/>
  <c r="V35" i="6"/>
  <c r="O35" i="6"/>
  <c r="V34" i="6"/>
  <c r="O34" i="6"/>
  <c r="W34" i="6" s="1"/>
  <c r="V33" i="6"/>
  <c r="O33" i="6"/>
  <c r="W33" i="6" s="1"/>
  <c r="V32" i="6"/>
  <c r="O32" i="6"/>
  <c r="W32" i="6" s="1"/>
  <c r="W31" i="6"/>
  <c r="V31" i="6"/>
  <c r="O31" i="6"/>
  <c r="V30" i="6"/>
  <c r="W30" i="6" s="1"/>
  <c r="O30" i="6"/>
  <c r="O42" i="6" s="1"/>
  <c r="V29" i="6"/>
  <c r="O29" i="6"/>
  <c r="W29" i="6" s="1"/>
  <c r="V28" i="6"/>
  <c r="O28" i="6"/>
  <c r="W28" i="6" s="1"/>
  <c r="W27" i="6"/>
  <c r="V27" i="6"/>
  <c r="O27" i="6"/>
  <c r="V26" i="6"/>
  <c r="O26" i="6"/>
  <c r="W26" i="6" s="1"/>
  <c r="V25" i="6"/>
  <c r="O25" i="6"/>
  <c r="W25" i="6" s="1"/>
  <c r="V24" i="6"/>
  <c r="O24" i="6"/>
  <c r="W24" i="6" s="1"/>
  <c r="W23" i="6"/>
  <c r="V23" i="6"/>
  <c r="O23" i="6"/>
  <c r="V22" i="6"/>
  <c r="W22" i="6" s="1"/>
  <c r="O22" i="6"/>
  <c r="V21" i="6"/>
  <c r="O21" i="6"/>
  <c r="W21" i="6" s="1"/>
  <c r="V20" i="6"/>
  <c r="O20" i="6"/>
  <c r="W20" i="6" s="1"/>
  <c r="W19" i="6"/>
  <c r="V19" i="6"/>
  <c r="O19" i="6"/>
  <c r="V18" i="6"/>
  <c r="O18" i="6"/>
  <c r="W18" i="6" s="1"/>
  <c r="V17" i="6"/>
  <c r="O17" i="6"/>
  <c r="W17" i="6" s="1"/>
  <c r="V16" i="6"/>
  <c r="O16" i="6"/>
  <c r="W16" i="6" s="1"/>
  <c r="W15" i="6"/>
  <c r="V15" i="6"/>
  <c r="O15" i="6"/>
  <c r="V14" i="6"/>
  <c r="O14" i="6"/>
  <c r="W14" i="6" s="1"/>
  <c r="V13" i="6"/>
  <c r="O13" i="6"/>
  <c r="W13" i="6" s="1"/>
  <c r="V12" i="6"/>
  <c r="O12" i="6"/>
  <c r="W12" i="6" s="1"/>
  <c r="W11" i="6"/>
  <c r="V11" i="6"/>
  <c r="O11" i="6"/>
  <c r="V10" i="6"/>
  <c r="O10" i="6"/>
  <c r="W10" i="6" s="1"/>
  <c r="V9" i="6"/>
  <c r="O9" i="6"/>
  <c r="W9" i="6" s="1"/>
  <c r="V8" i="6"/>
  <c r="O8" i="6"/>
  <c r="W8" i="6" s="1"/>
  <c r="W7" i="6"/>
  <c r="V7" i="6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O40" i="5"/>
  <c r="W40" i="5" s="1"/>
  <c r="V39" i="5"/>
  <c r="O39" i="5"/>
  <c r="W39" i="5" s="1"/>
  <c r="V38" i="5"/>
  <c r="O38" i="5"/>
  <c r="W38" i="5" s="1"/>
  <c r="V37" i="5"/>
  <c r="W37" i="5" s="1"/>
  <c r="O37" i="5"/>
  <c r="W36" i="5"/>
  <c r="V36" i="5"/>
  <c r="O36" i="5"/>
  <c r="V35" i="5"/>
  <c r="O35" i="5"/>
  <c r="W35" i="5" s="1"/>
  <c r="V34" i="5"/>
  <c r="O34" i="5"/>
  <c r="W34" i="5" s="1"/>
  <c r="V33" i="5"/>
  <c r="O33" i="5"/>
  <c r="W33" i="5" s="1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V27" i="5"/>
  <c r="O27" i="5"/>
  <c r="W27" i="5" s="1"/>
  <c r="W26" i="5"/>
  <c r="V26" i="5"/>
  <c r="O26" i="5"/>
  <c r="V25" i="5"/>
  <c r="O25" i="5"/>
  <c r="W25" i="5" s="1"/>
  <c r="V24" i="5"/>
  <c r="O24" i="5"/>
  <c r="W24" i="5" s="1"/>
  <c r="W23" i="5"/>
  <c r="V23" i="5"/>
  <c r="O23" i="5"/>
  <c r="V22" i="5"/>
  <c r="O22" i="5"/>
  <c r="W22" i="5" s="1"/>
  <c r="V21" i="5"/>
  <c r="O21" i="5"/>
  <c r="W21" i="5" s="1"/>
  <c r="V20" i="5"/>
  <c r="O20" i="5"/>
  <c r="W20" i="5" s="1"/>
  <c r="V19" i="5"/>
  <c r="O19" i="5"/>
  <c r="W19" i="5" s="1"/>
  <c r="W18" i="5"/>
  <c r="V18" i="5"/>
  <c r="O18" i="5"/>
  <c r="V17" i="5"/>
  <c r="O17" i="5"/>
  <c r="W17" i="5" s="1"/>
  <c r="V16" i="5"/>
  <c r="O16" i="5"/>
  <c r="W16" i="5" s="1"/>
  <c r="W15" i="5"/>
  <c r="V15" i="5"/>
  <c r="O15" i="5"/>
  <c r="V14" i="5"/>
  <c r="O14" i="5"/>
  <c r="W14" i="5" s="1"/>
  <c r="V13" i="5"/>
  <c r="O13" i="5"/>
  <c r="W13" i="5" s="1"/>
  <c r="V12" i="5"/>
  <c r="O12" i="5"/>
  <c r="W12" i="5" s="1"/>
  <c r="V11" i="5"/>
  <c r="O11" i="5"/>
  <c r="W11" i="5" s="1"/>
  <c r="W10" i="5"/>
  <c r="V10" i="5"/>
  <c r="O10" i="5"/>
  <c r="V9" i="5"/>
  <c r="O9" i="5"/>
  <c r="W9" i="5" s="1"/>
  <c r="V8" i="5"/>
  <c r="O8" i="5"/>
  <c r="W8" i="5" s="1"/>
  <c r="W7" i="5"/>
  <c r="V7" i="5"/>
  <c r="O7" i="5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V38" i="4"/>
  <c r="O38" i="4"/>
  <c r="W38" i="4" s="1"/>
  <c r="V37" i="4"/>
  <c r="O37" i="4"/>
  <c r="W37" i="4" s="1"/>
  <c r="V36" i="4"/>
  <c r="O36" i="4"/>
  <c r="W36" i="4" s="1"/>
  <c r="W35" i="4"/>
  <c r="V35" i="4"/>
  <c r="O35" i="4"/>
  <c r="V34" i="4"/>
  <c r="W34" i="4" s="1"/>
  <c r="O34" i="4"/>
  <c r="W33" i="4"/>
  <c r="V33" i="4"/>
  <c r="O33" i="4"/>
  <c r="V32" i="4"/>
  <c r="O32" i="4"/>
  <c r="W32" i="4" s="1"/>
  <c r="V31" i="4"/>
  <c r="O31" i="4"/>
  <c r="W31" i="4" s="1"/>
  <c r="V30" i="4"/>
  <c r="V42" i="4" s="1"/>
  <c r="O30" i="4"/>
  <c r="W30" i="4" s="1"/>
  <c r="V29" i="4"/>
  <c r="O29" i="4"/>
  <c r="W29" i="4" s="1"/>
  <c r="V28" i="4"/>
  <c r="O28" i="4"/>
  <c r="W28" i="4" s="1"/>
  <c r="W27" i="4"/>
  <c r="V27" i="4"/>
  <c r="O27" i="4"/>
  <c r="V26" i="4"/>
  <c r="O26" i="4"/>
  <c r="W26" i="4" s="1"/>
  <c r="W25" i="4"/>
  <c r="V25" i="4"/>
  <c r="O25" i="4"/>
  <c r="V24" i="4"/>
  <c r="O24" i="4"/>
  <c r="W24" i="4" s="1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W19" i="4"/>
  <c r="V19" i="4"/>
  <c r="O19" i="4"/>
  <c r="V18" i="4"/>
  <c r="O18" i="4"/>
  <c r="W18" i="4" s="1"/>
  <c r="W17" i="4"/>
  <c r="V17" i="4"/>
  <c r="O17" i="4"/>
  <c r="V16" i="4"/>
  <c r="O16" i="4"/>
  <c r="W16" i="4" s="1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W11" i="4"/>
  <c r="V11" i="4"/>
  <c r="O11" i="4"/>
  <c r="V10" i="4"/>
  <c r="O10" i="4"/>
  <c r="W10" i="4" s="1"/>
  <c r="W9" i="4"/>
  <c r="V9" i="4"/>
  <c r="O9" i="4"/>
  <c r="V8" i="4"/>
  <c r="O8" i="4"/>
  <c r="W8" i="4" s="1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F6" i="2" s="1"/>
  <c r="B8" i="2"/>
  <c r="F7" i="2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W40" i="1" s="1"/>
  <c r="V39" i="1"/>
  <c r="O39" i="1"/>
  <c r="W39" i="1" s="1"/>
  <c r="W38" i="1"/>
  <c r="V38" i="1"/>
  <c r="O38" i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V32" i="1"/>
  <c r="O32" i="1"/>
  <c r="W32" i="1" s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V27" i="1"/>
  <c r="W27" i="1" s="1"/>
  <c r="O27" i="1"/>
  <c r="V26" i="1"/>
  <c r="O26" i="1"/>
  <c r="W26" i="1" s="1"/>
  <c r="V25" i="1"/>
  <c r="O25" i="1"/>
  <c r="W25" i="1" s="1"/>
  <c r="W24" i="1"/>
  <c r="V24" i="1"/>
  <c r="O24" i="1"/>
  <c r="V23" i="1"/>
  <c r="O23" i="1"/>
  <c r="W23" i="1" s="1"/>
  <c r="V22" i="1"/>
  <c r="O22" i="1"/>
  <c r="W22" i="1" s="1"/>
  <c r="V21" i="1"/>
  <c r="O21" i="1"/>
  <c r="W21" i="1" s="1"/>
  <c r="W20" i="1"/>
  <c r="V20" i="1"/>
  <c r="O20" i="1"/>
  <c r="V19" i="1"/>
  <c r="W19" i="1" s="1"/>
  <c r="O19" i="1"/>
  <c r="V18" i="1"/>
  <c r="O18" i="1"/>
  <c r="W18" i="1" s="1"/>
  <c r="V17" i="1"/>
  <c r="O17" i="1"/>
  <c r="W17" i="1" s="1"/>
  <c r="W16" i="1"/>
  <c r="V16" i="1"/>
  <c r="O16" i="1"/>
  <c r="V15" i="1"/>
  <c r="O15" i="1"/>
  <c r="W15" i="1" s="1"/>
  <c r="V14" i="1"/>
  <c r="O14" i="1"/>
  <c r="W14" i="1" s="1"/>
  <c r="V13" i="1"/>
  <c r="O13" i="1"/>
  <c r="W13" i="1" s="1"/>
  <c r="W12" i="1"/>
  <c r="V12" i="1"/>
  <c r="O12" i="1"/>
  <c r="V11" i="1"/>
  <c r="W11" i="1" s="1"/>
  <c r="O11" i="1"/>
  <c r="V10" i="1"/>
  <c r="O10" i="1"/>
  <c r="W10" i="1" s="1"/>
  <c r="V9" i="1"/>
  <c r="O9" i="1"/>
  <c r="W9" i="1" s="1"/>
  <c r="W8" i="1"/>
  <c r="V8" i="1"/>
  <c r="O8" i="1"/>
  <c r="V7" i="1"/>
  <c r="O7" i="1"/>
  <c r="W7" i="1" s="1"/>
  <c r="V6" i="1"/>
  <c r="W6" i="1" s="1"/>
  <c r="V42" i="1" l="1"/>
  <c r="L56" i="9"/>
  <c r="W41" i="1"/>
  <c r="O42" i="5"/>
  <c r="F26" i="2"/>
  <c r="W42" i="4"/>
  <c r="W42" i="6"/>
  <c r="L27" i="9"/>
  <c r="P42" i="1"/>
  <c r="L7" i="9"/>
  <c r="C42" i="5"/>
  <c r="V42" i="6"/>
  <c r="C26" i="7"/>
  <c r="I26" i="7" s="1"/>
  <c r="O30" i="1"/>
  <c r="O42" i="4"/>
  <c r="V30" i="5"/>
  <c r="V42" i="5" s="1"/>
  <c r="W30" i="5" l="1"/>
  <c r="O42" i="1"/>
  <c r="W30" i="1"/>
  <c r="W42" i="1" l="1"/>
  <c r="W42" i="5"/>
</calcChain>
</file>

<file path=xl/sharedStrings.xml><?xml version="1.0" encoding="utf-8"?>
<sst xmlns="http://schemas.openxmlformats.org/spreadsheetml/2006/main" count="627" uniqueCount="158">
  <si>
    <t>Table: Gross Written Premium (000mkd) / 2024Q4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</si>
  <si>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</si>
  <si>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</si>
  <si>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</si>
  <si>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</si>
  <si>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</si>
  <si>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</si>
  <si>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</si>
  <si>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GRAWE Non-life</t>
  </si>
  <si>
    <t>UNIQA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</si>
  <si>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</si>
  <si>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</si>
  <si>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</si>
  <si>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</si>
  <si>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</si>
  <si>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</si>
  <si>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</si>
  <si>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</si>
  <si>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UNIQA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</si>
  <si>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</si>
  <si>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</si>
  <si>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</si>
  <si>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</si>
  <si>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</si>
  <si>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</si>
  <si>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</si>
  <si>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</si>
  <si>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</si>
  <si>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</si>
  <si>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</si>
  <si>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</si>
  <si>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</si>
  <si>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</si>
  <si>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</si>
  <si>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</si>
  <si>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</si>
  <si>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</si>
  <si>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</si>
  <si>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</si>
  <si>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</si>
  <si>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</si>
  <si>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</si>
  <si>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</si>
  <si>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</si>
  <si>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</si>
  <si>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</si>
  <si>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</si>
  <si>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</si>
  <si>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</si>
  <si>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</si>
  <si>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</si>
  <si>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</si>
  <si>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</si>
  <si>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</si>
  <si>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</si>
  <si>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</si>
  <si>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</si>
  <si>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</si>
  <si>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</si>
  <si>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</si>
  <si>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</si>
  <si>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</si>
  <si>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</si>
  <si>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</si>
  <si>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</si>
  <si>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</si>
  <si>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</si>
  <si>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</si>
  <si>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</si>
  <si>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</si>
  <si>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</si>
  <si>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</si>
  <si>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</si>
  <si>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</si>
  <si>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</si>
  <si>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</si>
  <si>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</si>
  <si>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</si>
  <si>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</si>
  <si>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</si>
  <si>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</si>
  <si>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</si>
  <si>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</si>
  <si>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</si>
  <si>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</si>
  <si>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</si>
  <si>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</si>
  <si>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</si>
  <si>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Calibri"/>
        <family val="2"/>
        <scheme val="minor"/>
      </rPr>
      <t>nd</t>
    </r>
    <r>
      <rPr>
        <sz val="10"/>
        <rFont val="Calibri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</si>
  <si>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</si>
  <si>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Calibri"/>
        <family val="2"/>
        <scheme val="minor"/>
      </rPr>
      <t>rd</t>
    </r>
    <r>
      <rPr>
        <sz val="10"/>
        <rFont val="Calibri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</si>
  <si>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</si>
  <si>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</si>
  <si>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</si>
  <si>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</si>
  <si>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2024Q4</t>
  </si>
  <si>
    <r>
      <t xml:space="preserve">000 </t>
    </r>
    <r>
      <rPr>
        <sz val="8"/>
        <rFont val="Calibri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</si>
  <si>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</si>
  <si>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</si>
  <si>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</si>
  <si>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</si>
  <si>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</si>
  <si>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</si>
  <si>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</si>
  <si>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</si>
  <si>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</si>
  <si>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2024Q4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</si>
  <si>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</si>
  <si>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</si>
  <si>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</si>
  <si>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</si>
  <si>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</si>
  <si>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</si>
  <si>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2024Q4</t>
  </si>
  <si>
    <t>Table: Gross claims paid (liquidated) (000mkd) / 2024Q4</t>
  </si>
  <si>
    <t>Table: Number of claims liquidated / 2024Q4</t>
  </si>
  <si>
    <t>Table: Claim structutre by insz / 2024Q4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</si>
  <si>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</si>
  <si>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</si>
  <si>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</si>
  <si>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</si>
  <si>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</si>
  <si>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</si>
  <si>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</si>
  <si>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</si>
  <si>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</si>
  <si>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</si>
  <si>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</si>
  <si>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2024Q4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</si>
  <si>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</si>
  <si>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</si>
  <si>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</si>
  <si>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</si>
  <si>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2024Q4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</si>
  <si>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</si>
  <si>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</si>
  <si>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</si>
  <si>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</si>
  <si>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</si>
  <si>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</si>
  <si>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</si>
  <si>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</si>
  <si>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</si>
  <si>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</si>
  <si>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2024Q4</t>
  </si>
  <si>
    <t>Table: Capital and Solvency Margin / 2024Q4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</si>
  <si>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</si>
  <si>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</si>
  <si>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</si>
  <si>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</si>
  <si>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</si>
  <si>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</si>
  <si>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</si>
  <si>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</si>
  <si>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</si>
  <si>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31.12.2024: 1 EUR =  61.4950 MKD</t>
  </si>
  <si>
    <t xml:space="preserve">REPORT                                                                                                                              on business performance  of the insurance undertakings                                                              for the period 1.1-31.12.2024                                                                                                                           </t>
  </si>
  <si>
    <t>Skopje,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</si>
</sst>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58">
    <xf numFmtId="0" fontId="0" fillId="0" borderId="0" xfId="0"/>
    <xf numFmtId="0" fontId="14" fillId="2" borderId="55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9" fillId="0" borderId="0" xfId="0" quotePrefix="1" applyFont="1" applyAlignment="1">
      <alignment horizontal="right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horizont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" fillId="3" borderId="59" xfId="2" applyFill="1" applyBorder="1"/>
    <xf numFmtId="0" fontId="1" fillId="3" borderId="60" xfId="2" applyFill="1" applyBorder="1"/>
    <xf numFmtId="0" fontId="1" fillId="3" borderId="61" xfId="2" applyFill="1" applyBorder="1"/>
    <xf numFmtId="0" fontId="1" fillId="0" borderId="0" xfId="2"/>
    <xf numFmtId="0" fontId="1" fillId="3" borderId="62" xfId="2" applyFill="1" applyBorder="1"/>
    <xf numFmtId="0" fontId="1" fillId="3" borderId="0" xfId="2" applyFill="1"/>
    <xf numFmtId="0" fontId="1" fillId="3" borderId="63" xfId="2" applyFill="1" applyBorder="1"/>
    <xf numFmtId="0" fontId="22" fillId="3" borderId="0" xfId="2" applyFont="1" applyFill="1"/>
    <xf numFmtId="0" fontId="23" fillId="3" borderId="0" xfId="2" applyFont="1" applyFill="1"/>
    <xf numFmtId="0" fontId="24" fillId="3" borderId="62" xfId="2" applyFont="1" applyFill="1" applyBorder="1" applyAlignment="1">
      <alignment horizontal="center" vertical="center" wrapText="1"/>
    </xf>
    <xf numFmtId="0" fontId="24" fillId="3" borderId="0" xfId="2" applyFont="1" applyFill="1" applyAlignment="1">
      <alignment horizontal="center" vertical="center" wrapText="1"/>
    </xf>
    <xf numFmtId="0" fontId="24" fillId="3" borderId="63" xfId="2" applyFont="1" applyFill="1" applyBorder="1" applyAlignment="1">
      <alignment horizontal="center" vertical="center" wrapText="1"/>
    </xf>
    <xf numFmtId="0" fontId="25" fillId="3" borderId="62" xfId="2" applyFont="1" applyFill="1" applyBorder="1" applyAlignment="1">
      <alignment vertical="center" wrapText="1"/>
    </xf>
    <xf numFmtId="0" fontId="25" fillId="3" borderId="0" xfId="2" applyFont="1" applyFill="1" applyAlignment="1">
      <alignment vertical="center" wrapText="1"/>
    </xf>
    <xf numFmtId="0" fontId="25" fillId="3" borderId="63" xfId="2" applyFont="1" applyFill="1" applyBorder="1" applyAlignment="1">
      <alignment vertical="center" wrapText="1"/>
    </xf>
    <xf numFmtId="0" fontId="26" fillId="3" borderId="62" xfId="2" applyFont="1" applyFill="1" applyBorder="1" applyAlignment="1">
      <alignment horizontal="center" vertical="center" wrapText="1"/>
    </xf>
    <xf numFmtId="0" fontId="26" fillId="3" borderId="0" xfId="2" applyFont="1" applyFill="1" applyAlignment="1">
      <alignment horizontal="center" vertical="center" wrapText="1"/>
    </xf>
    <xf numFmtId="0" fontId="26" fillId="3" borderId="63" xfId="2" applyFont="1" applyFill="1" applyBorder="1" applyAlignment="1">
      <alignment horizontal="center" vertical="center" wrapText="1"/>
    </xf>
    <xf numFmtId="0" fontId="27" fillId="3" borderId="0" xfId="2" applyFont="1" applyFill="1" applyAlignment="1">
      <alignment horizontal="center"/>
    </xf>
    <xf numFmtId="0" fontId="28" fillId="3" borderId="0" xfId="2" applyFont="1" applyFill="1" applyAlignment="1">
      <alignment horizontal="center"/>
    </xf>
    <xf numFmtId="0" fontId="1" fillId="3" borderId="64" xfId="2" applyFill="1" applyBorder="1"/>
    <xf numFmtId="0" fontId="1" fillId="3" borderId="65" xfId="2" applyFill="1" applyBorder="1"/>
    <xf numFmtId="0" fontId="1" fillId="3" borderId="66" xfId="2" applyFill="1" applyBorder="1"/>
    <xf numFmtId="0" fontId="1" fillId="0" borderId="0" xfId="2" applyAlignment="1">
      <alignment horizontal="justify" vertical="top" wrapText="1"/>
    </xf>
  </cellXfs>
  <cellStyles count="3">
    <cellStyle name="Normal" xfId="0" builtinId="0"/>
    <cellStyle name="Normal 2" xfId="2" xr:uid="{AFA72C89-9A37-42A4-BFA6-77B886B54E74}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Non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12'!$B$5:$M$5</c:f>
              <c:numCache>
                <c:formatCode>#,##0</c:formatCode>
                <c:ptCount val="12"/>
                <c:pt idx="0">
                  <c:v>1777003</c:v>
                </c:pt>
                <c:pt idx="1">
                  <c:v>791343</c:v>
                </c:pt>
                <c:pt idx="2">
                  <c:v>458593</c:v>
                </c:pt>
                <c:pt idx="3">
                  <c:v>412900</c:v>
                </c:pt>
                <c:pt idx="4">
                  <c:v>0</c:v>
                </c:pt>
                <c:pt idx="5">
                  <c:v>694552</c:v>
                </c:pt>
                <c:pt idx="6">
                  <c:v>271607</c:v>
                </c:pt>
                <c:pt idx="7">
                  <c:v>443348</c:v>
                </c:pt>
                <c:pt idx="8">
                  <c:v>587692</c:v>
                </c:pt>
                <c:pt idx="9">
                  <c:v>415095</c:v>
                </c:pt>
                <c:pt idx="10">
                  <c:v>375290</c:v>
                </c:pt>
                <c:pt idx="11">
                  <c:v>179739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12'!$B$4:$M$4</c:f>
              <c:strCache>
                <c:ptCount val="12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WINNER - Vienna Insurance Group JSC Skopje</c:v>
                </c:pt>
                <c:pt idx="5">
                  <c:v>EUROLINK Insurance Inc. Skopje</c:v>
                </c:pt>
                <c:pt idx="6">
                  <c:v>GRAWE Non-life</c:v>
                </c:pt>
                <c:pt idx="7">
                  <c:v>UNIQA</c:v>
                </c:pt>
                <c:pt idx="8">
                  <c:v>Insurance Policy</c:v>
                </c:pt>
                <c:pt idx="9">
                  <c:v>INSURANCE COMPANY HALK OSIGURUVANJE A.D. SKOPJE</c:v>
                </c:pt>
                <c:pt idx="10">
                  <c:v>CROATIA INSURANCE - NON LIFE</c:v>
                </c:pt>
                <c:pt idx="11">
                  <c:v>ZOIL MAKEDONIJA, Bitola</c:v>
                </c:pt>
              </c:strCache>
            </c:strRef>
          </c:cat>
          <c:val>
            <c:numRef>
              <c:f>'Table 12'!$B$6:$M$6</c:f>
              <c:numCache>
                <c:formatCode>#,##0</c:formatCode>
                <c:ptCount val="12"/>
                <c:pt idx="0">
                  <c:v>243413</c:v>
                </c:pt>
                <c:pt idx="1">
                  <c:v>208396</c:v>
                </c:pt>
                <c:pt idx="2">
                  <c:v>204139</c:v>
                </c:pt>
                <c:pt idx="3">
                  <c:v>151222</c:v>
                </c:pt>
                <c:pt idx="4">
                  <c:v>0</c:v>
                </c:pt>
                <c:pt idx="5">
                  <c:v>243499</c:v>
                </c:pt>
                <c:pt idx="6">
                  <c:v>120438</c:v>
                </c:pt>
                <c:pt idx="7">
                  <c:v>246162</c:v>
                </c:pt>
                <c:pt idx="8">
                  <c:v>143166</c:v>
                </c:pt>
                <c:pt idx="9">
                  <c:v>157878</c:v>
                </c:pt>
                <c:pt idx="10">
                  <c:v>200476</c:v>
                </c:pt>
                <c:pt idx="11">
                  <c:v>4857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75120"/>
        <c:axId val="-141862285"/>
      </c:barChart>
      <c:catAx>
        <c:axId val="16177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41862285"/>
        <c:crosses val="autoZero"/>
        <c:auto val="0"/>
        <c:lblAlgn val="ctr"/>
        <c:lblOffset val="100"/>
        <c:noMultiLvlLbl val="0"/>
      </c:catAx>
      <c:valAx>
        <c:axId val="-141862285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177512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Capital and Solvency Margin (000 mkd) - Life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12'!$O$5:$T$5</c:f>
              <c:numCache>
                <c:formatCode>#,##0</c:formatCode>
                <c:ptCount val="6"/>
                <c:pt idx="0">
                  <c:v>657213</c:v>
                </c:pt>
                <c:pt idx="1">
                  <c:v>731591</c:v>
                </c:pt>
                <c:pt idx="2">
                  <c:v>313830</c:v>
                </c:pt>
                <c:pt idx="3">
                  <c:v>268966</c:v>
                </c:pt>
                <c:pt idx="4">
                  <c:v>322054</c:v>
                </c:pt>
                <c:pt idx="5">
                  <c:v>209103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12'!$O$4:$T$4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UNIQA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12'!$O$6:$T$6</c:f>
              <c:numCache>
                <c:formatCode>#,##0</c:formatCode>
                <c:ptCount val="6"/>
                <c:pt idx="0">
                  <c:v>247600</c:v>
                </c:pt>
                <c:pt idx="1">
                  <c:v>165420</c:v>
                </c:pt>
                <c:pt idx="2">
                  <c:v>97302</c:v>
                </c:pt>
                <c:pt idx="3">
                  <c:v>81484</c:v>
                </c:pt>
                <c:pt idx="4">
                  <c:v>76596</c:v>
                </c:pt>
                <c:pt idx="5">
                  <c:v>2476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[0]!Table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0811659"/>
        <c:axId val="-1434504029"/>
      </c:barChart>
      <c:catAx>
        <c:axId val="-308116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434504029"/>
        <c:crosses val="autoZero"/>
        <c:auto val="0"/>
        <c:lblAlgn val="ctr"/>
        <c:lblOffset val="100"/>
        <c:noMultiLvlLbl val="0"/>
      </c:catAx>
      <c:valAx>
        <c:axId val="-143450402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30811659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1452D9E-3E67-4C15-B677-96FFFCC8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8BD37FF9-A33C-4EEA-A045-44F06103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6C32-8E7E-407A-8F2A-00F7A3AD1F7B}">
  <sheetPr>
    <pageSetUpPr fitToPage="1"/>
  </sheetPr>
  <dimension ref="A1:K48"/>
  <sheetViews>
    <sheetView showGridLines="0" tabSelected="1" zoomScale="70" zoomScaleNormal="70" workbookViewId="0">
      <selection activeCell="D41" sqref="D41"/>
    </sheetView>
  </sheetViews>
  <sheetFormatPr defaultRowHeight="15" x14ac:dyDescent="0.25"/>
  <cols>
    <col min="1" max="16384" width="9.140625" style="137"/>
  </cols>
  <sheetData>
    <row r="1" spans="1:11" ht="15.75" thickTop="1" x14ac:dyDescent="0.2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6"/>
    </row>
    <row r="2" spans="1:1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39"/>
      <c r="K3" s="140"/>
    </row>
    <row r="4" spans="1:11" ht="21" customHeight="1" x14ac:dyDescent="0.35">
      <c r="A4" s="138"/>
      <c r="B4" s="139"/>
      <c r="C4" s="139"/>
      <c r="D4" s="139"/>
      <c r="E4" s="139"/>
      <c r="F4" s="141" t="s">
        <v>151</v>
      </c>
      <c r="G4" s="141"/>
      <c r="H4" s="139"/>
      <c r="I4" s="139"/>
      <c r="J4" s="139"/>
      <c r="K4" s="140"/>
    </row>
    <row r="5" spans="1:11" ht="21" customHeight="1" x14ac:dyDescent="0.35">
      <c r="A5" s="138"/>
      <c r="B5" s="139"/>
      <c r="C5" s="139"/>
      <c r="D5" s="139"/>
      <c r="E5" s="139"/>
      <c r="F5" s="141" t="s">
        <v>152</v>
      </c>
      <c r="G5" s="141"/>
      <c r="H5" s="139"/>
      <c r="I5" s="139"/>
      <c r="J5" s="139"/>
      <c r="K5" s="140"/>
    </row>
    <row r="6" spans="1:11" ht="21" customHeight="1" x14ac:dyDescent="0.35">
      <c r="A6" s="138"/>
      <c r="B6" s="139"/>
      <c r="C6" s="139"/>
      <c r="D6" s="139"/>
      <c r="E6" s="139"/>
      <c r="F6" s="141" t="s">
        <v>153</v>
      </c>
      <c r="G6" s="141"/>
      <c r="H6" s="139"/>
      <c r="I6" s="139"/>
      <c r="J6" s="139"/>
      <c r="K6" s="140"/>
    </row>
    <row r="7" spans="1:11" ht="21" x14ac:dyDescent="0.35">
      <c r="A7" s="138"/>
      <c r="B7" s="139"/>
      <c r="C7" s="139"/>
      <c r="D7" s="139"/>
      <c r="E7" s="139"/>
      <c r="F7" s="141"/>
      <c r="G7" s="141"/>
      <c r="H7" s="139"/>
      <c r="I7" s="139"/>
      <c r="J7" s="139"/>
      <c r="K7" s="140"/>
    </row>
    <row r="8" spans="1:11" ht="21" x14ac:dyDescent="0.35">
      <c r="A8" s="138"/>
      <c r="B8" s="139"/>
      <c r="C8" s="139"/>
      <c r="D8" s="139"/>
      <c r="E8" s="139"/>
      <c r="F8" s="142"/>
      <c r="G8" s="142"/>
      <c r="H8" s="139"/>
      <c r="I8" s="139"/>
      <c r="J8" s="139"/>
      <c r="K8" s="140"/>
    </row>
    <row r="9" spans="1:11" ht="15" customHeight="1" x14ac:dyDescent="0.25">
      <c r="A9" s="143" t="s">
        <v>154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46"/>
      <c r="B11" s="147"/>
      <c r="C11" s="147"/>
      <c r="D11" s="147"/>
      <c r="E11" s="147"/>
      <c r="F11" s="147"/>
      <c r="G11" s="147"/>
      <c r="H11" s="147"/>
      <c r="I11" s="147"/>
      <c r="J11" s="147"/>
      <c r="K11" s="148"/>
    </row>
    <row r="12" spans="1:11" ht="15" customHeight="1" x14ac:dyDescent="0.25">
      <c r="A12" s="146"/>
      <c r="B12" s="147"/>
      <c r="C12" s="147"/>
      <c r="D12" s="147"/>
      <c r="E12" s="147"/>
      <c r="F12" s="147"/>
      <c r="G12" s="147"/>
      <c r="H12" s="147"/>
      <c r="I12" s="147"/>
      <c r="J12" s="147"/>
      <c r="K12" s="148"/>
    </row>
    <row r="13" spans="1:11" ht="15" customHeight="1" x14ac:dyDescent="0.25">
      <c r="A13" s="146"/>
      <c r="B13" s="147"/>
      <c r="C13" s="147"/>
      <c r="D13" s="147"/>
      <c r="E13" s="147"/>
      <c r="F13" s="147"/>
      <c r="G13" s="147"/>
      <c r="H13" s="147"/>
      <c r="I13" s="147"/>
      <c r="J13" s="147"/>
      <c r="K13" s="148"/>
    </row>
    <row r="14" spans="1:11" ht="15" customHeight="1" x14ac:dyDescent="0.25">
      <c r="A14" s="146"/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9" t="s">
        <v>156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1"/>
    </row>
    <row r="16" spans="1:11" ht="15" customHeight="1" x14ac:dyDescent="0.25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1"/>
    </row>
    <row r="17" spans="1:11" ht="15" customHeigh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1"/>
    </row>
    <row r="18" spans="1:11" ht="15" customHeight="1" x14ac:dyDescent="0.25">
      <c r="A18" s="149"/>
      <c r="B18" s="150"/>
      <c r="C18" s="150"/>
      <c r="D18" s="150"/>
      <c r="E18" s="150"/>
      <c r="F18" s="150"/>
      <c r="G18" s="150"/>
      <c r="H18" s="150"/>
      <c r="I18" s="150"/>
      <c r="J18" s="150"/>
      <c r="K18" s="151"/>
    </row>
    <row r="19" spans="1:11" ht="15" customHeight="1" x14ac:dyDescent="0.25">
      <c r="A19" s="149"/>
      <c r="B19" s="150"/>
      <c r="C19" s="150"/>
      <c r="D19" s="150"/>
      <c r="E19" s="150"/>
      <c r="F19" s="150"/>
      <c r="G19" s="150"/>
      <c r="H19" s="150"/>
      <c r="I19" s="150"/>
      <c r="J19" s="150"/>
      <c r="K19" s="151"/>
    </row>
    <row r="20" spans="1:11" ht="15" customHeight="1" x14ac:dyDescent="0.25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1"/>
    </row>
    <row r="21" spans="1:11" ht="15" customHeight="1" x14ac:dyDescent="0.25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1"/>
    </row>
    <row r="22" spans="1:11" ht="15" customHeight="1" x14ac:dyDescent="0.25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</row>
    <row r="23" spans="1:11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</row>
    <row r="24" spans="1:11" x14ac:dyDescent="0.25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</row>
    <row r="25" spans="1:11" x14ac:dyDescent="0.25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</row>
    <row r="26" spans="1:11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40"/>
    </row>
    <row r="27" spans="1:11" x14ac:dyDescent="0.25">
      <c r="A27" s="138"/>
      <c r="B27" s="139"/>
      <c r="C27" s="139"/>
      <c r="D27" s="139"/>
      <c r="E27" s="139"/>
      <c r="F27" s="139"/>
      <c r="G27" s="139"/>
      <c r="H27" s="139"/>
      <c r="I27" s="139"/>
      <c r="J27" s="139"/>
      <c r="K27" s="140"/>
    </row>
    <row r="28" spans="1:11" x14ac:dyDescent="0.25">
      <c r="A28" s="138"/>
      <c r="B28" s="139"/>
      <c r="C28" s="139"/>
      <c r="D28" s="139"/>
      <c r="E28" s="139"/>
      <c r="F28" s="139"/>
      <c r="G28" s="139"/>
      <c r="H28" s="139"/>
      <c r="I28" s="139"/>
      <c r="J28" s="139"/>
      <c r="K28" s="140"/>
    </row>
    <row r="29" spans="1:11" x14ac:dyDescent="0.25">
      <c r="A29" s="138"/>
      <c r="B29" s="139"/>
      <c r="C29" s="139"/>
      <c r="D29" s="139"/>
      <c r="E29" s="139"/>
      <c r="F29" s="139"/>
      <c r="G29" s="152"/>
      <c r="H29" s="139"/>
      <c r="I29" s="139"/>
      <c r="J29" s="139"/>
      <c r="K29" s="140"/>
    </row>
    <row r="30" spans="1:11" x14ac:dyDescent="0.25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40"/>
    </row>
    <row r="31" spans="1:11" x14ac:dyDescent="0.25">
      <c r="A31" s="138"/>
      <c r="B31" s="139"/>
      <c r="C31" s="139"/>
      <c r="D31" s="139"/>
      <c r="E31" s="139"/>
      <c r="F31" s="139"/>
      <c r="G31" s="139"/>
      <c r="H31" s="139"/>
      <c r="I31" s="139"/>
      <c r="J31" s="139"/>
      <c r="K31" s="140"/>
    </row>
    <row r="32" spans="1:11" x14ac:dyDescent="0.25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40"/>
    </row>
    <row r="33" spans="1:1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39"/>
      <c r="K33" s="140"/>
    </row>
    <row r="34" spans="1:11" x14ac:dyDescent="0.25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40"/>
    </row>
    <row r="35" spans="1:11" x14ac:dyDescent="0.25">
      <c r="A35" s="138"/>
      <c r="B35" s="139"/>
      <c r="C35" s="139"/>
      <c r="D35" s="139"/>
      <c r="E35" s="139"/>
      <c r="F35" s="139"/>
      <c r="G35" s="139"/>
      <c r="H35" s="139"/>
      <c r="I35" s="139"/>
      <c r="J35" s="139"/>
      <c r="K35" s="140"/>
    </row>
    <row r="36" spans="1:11" x14ac:dyDescent="0.25">
      <c r="A36" s="138"/>
      <c r="B36" s="139"/>
      <c r="C36" s="139"/>
      <c r="D36" s="139"/>
      <c r="E36" s="139"/>
      <c r="F36" s="139"/>
      <c r="G36" s="139"/>
      <c r="H36" s="139"/>
      <c r="I36" s="139"/>
      <c r="J36" s="139"/>
      <c r="K36" s="140"/>
    </row>
    <row r="37" spans="1:11" x14ac:dyDescent="0.25">
      <c r="A37" s="138"/>
      <c r="B37" s="139"/>
      <c r="C37" s="139"/>
      <c r="D37" s="139"/>
      <c r="E37" s="139"/>
      <c r="F37" s="139"/>
      <c r="G37" s="139"/>
      <c r="H37" s="139"/>
      <c r="I37" s="139"/>
      <c r="J37" s="139"/>
      <c r="K37" s="140"/>
    </row>
    <row r="38" spans="1:11" x14ac:dyDescent="0.25">
      <c r="A38" s="138"/>
      <c r="B38" s="139"/>
      <c r="C38" s="139"/>
      <c r="D38" s="139"/>
      <c r="E38" s="139"/>
      <c r="F38" s="139"/>
      <c r="G38" s="139"/>
      <c r="H38" s="139"/>
      <c r="I38" s="139"/>
      <c r="J38" s="139"/>
      <c r="K38" s="140"/>
    </row>
    <row r="39" spans="1:11" x14ac:dyDescent="0.25">
      <c r="A39" s="138"/>
      <c r="B39" s="139"/>
      <c r="C39" s="139"/>
      <c r="D39" s="139"/>
      <c r="E39" s="139"/>
      <c r="F39" s="139"/>
      <c r="G39" s="139"/>
      <c r="H39" s="139"/>
      <c r="I39" s="139"/>
      <c r="J39" s="139"/>
      <c r="K39" s="140"/>
    </row>
    <row r="40" spans="1:11" ht="18.75" customHeight="1" x14ac:dyDescent="0.35">
      <c r="A40" s="138"/>
      <c r="B40" s="139"/>
      <c r="C40" s="139"/>
      <c r="D40" s="153" t="s">
        <v>157</v>
      </c>
      <c r="E40" s="153"/>
      <c r="F40" s="153"/>
      <c r="G40" s="153"/>
      <c r="H40" s="153"/>
      <c r="I40" s="139"/>
      <c r="J40" s="139"/>
      <c r="K40" s="140"/>
    </row>
    <row r="41" spans="1:11" x14ac:dyDescent="0.25">
      <c r="A41" s="138"/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x14ac:dyDescent="0.25">
      <c r="A42" s="138"/>
      <c r="B42" s="139"/>
      <c r="C42" s="139"/>
      <c r="D42" s="139"/>
      <c r="E42" s="139"/>
      <c r="F42" s="139"/>
      <c r="G42" s="139"/>
      <c r="H42" s="139"/>
      <c r="I42" s="139"/>
      <c r="J42" s="139"/>
      <c r="K42" s="140"/>
    </row>
    <row r="43" spans="1:11" x14ac:dyDescent="0.25">
      <c r="A43" s="138"/>
      <c r="B43" s="139"/>
      <c r="C43" s="139"/>
      <c r="D43" s="139"/>
      <c r="E43" s="139"/>
      <c r="F43" s="139"/>
      <c r="G43" s="139"/>
      <c r="H43" s="139"/>
      <c r="I43" s="139"/>
      <c r="J43" s="139"/>
      <c r="K43" s="140"/>
    </row>
    <row r="44" spans="1:11" ht="15.75" thickBot="1" x14ac:dyDescent="0.3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6"/>
    </row>
    <row r="45" spans="1:11" ht="15" customHeight="1" thickTop="1" x14ac:dyDescent="0.25">
      <c r="A45" s="157" t="s">
        <v>155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1" x14ac:dyDescent="0.25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</row>
    <row r="47" spans="1:11" x14ac:dyDescent="0.25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</row>
    <row r="48" spans="1:11" ht="45" customHeight="1" x14ac:dyDescent="0.25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02BD-77CA-4503-AE76-E5A14547620E}">
  <dimension ref="A1:X59"/>
  <sheetViews>
    <sheetView showGridLines="0" topLeftCell="A2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0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119383</v>
      </c>
      <c r="D6" s="23">
        <v>130796</v>
      </c>
      <c r="E6" s="23">
        <v>84124</v>
      </c>
      <c r="F6" s="23">
        <v>51526</v>
      </c>
      <c r="G6" s="23">
        <v>0</v>
      </c>
      <c r="H6" s="23">
        <v>97531</v>
      </c>
      <c r="I6" s="23">
        <v>30509</v>
      </c>
      <c r="J6" s="23">
        <v>60758</v>
      </c>
      <c r="K6" s="23">
        <v>50808</v>
      </c>
      <c r="L6" s="23">
        <v>70021</v>
      </c>
      <c r="M6" s="23">
        <v>149331</v>
      </c>
      <c r="N6" s="23">
        <v>1695</v>
      </c>
      <c r="O6" s="24">
        <f t="shared" ref="O6:O41" si="0">SUM(C6:N6)</f>
        <v>846482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846482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250866</v>
      </c>
      <c r="D7" s="23">
        <v>220790</v>
      </c>
      <c r="E7" s="23">
        <v>129982</v>
      </c>
      <c r="F7" s="23">
        <v>31318</v>
      </c>
      <c r="G7" s="23">
        <v>0</v>
      </c>
      <c r="H7" s="23">
        <v>233861</v>
      </c>
      <c r="I7" s="23">
        <v>0</v>
      </c>
      <c r="J7" s="23">
        <v>122148</v>
      </c>
      <c r="K7" s="23">
        <v>0</v>
      </c>
      <c r="L7" s="23">
        <v>118365</v>
      </c>
      <c r="M7" s="23">
        <v>222232</v>
      </c>
      <c r="N7" s="23">
        <v>0</v>
      </c>
      <c r="O7" s="27">
        <f t="shared" si="0"/>
        <v>1329562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1329562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187582</v>
      </c>
      <c r="D8" s="23">
        <v>177590</v>
      </c>
      <c r="E8" s="23">
        <v>248558</v>
      </c>
      <c r="F8" s="23">
        <v>83662</v>
      </c>
      <c r="G8" s="23">
        <v>0</v>
      </c>
      <c r="H8" s="23">
        <v>136792</v>
      </c>
      <c r="I8" s="23">
        <v>28807</v>
      </c>
      <c r="J8" s="23">
        <v>109979</v>
      </c>
      <c r="K8" s="23">
        <v>125895</v>
      </c>
      <c r="L8" s="23">
        <v>146353</v>
      </c>
      <c r="M8" s="23">
        <v>108364</v>
      </c>
      <c r="N8" s="23">
        <v>6264</v>
      </c>
      <c r="O8" s="27">
        <f t="shared" si="0"/>
        <v>1359846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1359846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166</v>
      </c>
      <c r="D10" s="23">
        <v>907</v>
      </c>
      <c r="E10" s="23">
        <v>0</v>
      </c>
      <c r="F10" s="23">
        <v>0</v>
      </c>
      <c r="G10" s="23">
        <v>0</v>
      </c>
      <c r="H10" s="23">
        <v>76326</v>
      </c>
      <c r="I10" s="23">
        <v>0</v>
      </c>
      <c r="J10" s="23">
        <v>0</v>
      </c>
      <c r="K10" s="23">
        <v>562</v>
      </c>
      <c r="L10" s="23">
        <v>0</v>
      </c>
      <c r="M10" s="23">
        <v>20592</v>
      </c>
      <c r="N10" s="23">
        <v>0</v>
      </c>
      <c r="O10" s="27">
        <f t="shared" si="0"/>
        <v>98553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98553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181</v>
      </c>
      <c r="D11" s="23">
        <v>161</v>
      </c>
      <c r="E11" s="23">
        <v>965</v>
      </c>
      <c r="F11" s="23">
        <v>0</v>
      </c>
      <c r="G11" s="23">
        <v>0</v>
      </c>
      <c r="H11" s="23">
        <v>48</v>
      </c>
      <c r="I11" s="23">
        <v>0</v>
      </c>
      <c r="J11" s="23">
        <v>23</v>
      </c>
      <c r="K11" s="23">
        <v>450</v>
      </c>
      <c r="L11" s="23">
        <v>188</v>
      </c>
      <c r="M11" s="23">
        <v>0</v>
      </c>
      <c r="N11" s="23">
        <v>0</v>
      </c>
      <c r="O11" s="27">
        <f t="shared" si="0"/>
        <v>2016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2016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23015</v>
      </c>
      <c r="D12" s="23">
        <v>35197</v>
      </c>
      <c r="E12" s="23">
        <v>3783</v>
      </c>
      <c r="F12" s="23">
        <v>20358</v>
      </c>
      <c r="G12" s="23">
        <v>0</v>
      </c>
      <c r="H12" s="23">
        <v>5704</v>
      </c>
      <c r="I12" s="23">
        <v>0</v>
      </c>
      <c r="J12" s="23">
        <v>14940</v>
      </c>
      <c r="K12" s="23">
        <v>3968</v>
      </c>
      <c r="L12" s="23">
        <v>5536</v>
      </c>
      <c r="M12" s="23">
        <v>5757</v>
      </c>
      <c r="N12" s="23">
        <v>0</v>
      </c>
      <c r="O12" s="27">
        <f t="shared" si="0"/>
        <v>118258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118258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234802</v>
      </c>
      <c r="D13" s="23">
        <v>107055</v>
      </c>
      <c r="E13" s="23">
        <v>97504</v>
      </c>
      <c r="F13" s="23">
        <v>54600</v>
      </c>
      <c r="G13" s="23">
        <v>0</v>
      </c>
      <c r="H13" s="23">
        <v>240774</v>
      </c>
      <c r="I13" s="23">
        <v>4013</v>
      </c>
      <c r="J13" s="23">
        <v>58918</v>
      </c>
      <c r="K13" s="23">
        <v>65757</v>
      </c>
      <c r="L13" s="23">
        <v>80467</v>
      </c>
      <c r="M13" s="23">
        <v>70158</v>
      </c>
      <c r="N13" s="23">
        <v>399</v>
      </c>
      <c r="O13" s="27">
        <f t="shared" si="0"/>
        <v>1014447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1014447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443833</v>
      </c>
      <c r="D14" s="23">
        <v>251276</v>
      </c>
      <c r="E14" s="23">
        <v>174576</v>
      </c>
      <c r="F14" s="23">
        <v>153938</v>
      </c>
      <c r="G14" s="23">
        <v>0</v>
      </c>
      <c r="H14" s="23">
        <v>103678</v>
      </c>
      <c r="I14" s="23">
        <v>2377</v>
      </c>
      <c r="J14" s="23">
        <v>210017</v>
      </c>
      <c r="K14" s="23">
        <v>31904</v>
      </c>
      <c r="L14" s="23">
        <v>62722</v>
      </c>
      <c r="M14" s="23">
        <v>77386</v>
      </c>
      <c r="N14" s="23">
        <v>134</v>
      </c>
      <c r="O14" s="27">
        <f t="shared" si="0"/>
        <v>1511841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1511841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678635</v>
      </c>
      <c r="D15" s="23">
        <v>358331</v>
      </c>
      <c r="E15" s="23">
        <v>272081</v>
      </c>
      <c r="F15" s="23">
        <v>208538</v>
      </c>
      <c r="G15" s="23">
        <v>0</v>
      </c>
      <c r="H15" s="23">
        <v>344452</v>
      </c>
      <c r="I15" s="23">
        <v>6390</v>
      </c>
      <c r="J15" s="23">
        <v>268935</v>
      </c>
      <c r="K15" s="23">
        <v>97661</v>
      </c>
      <c r="L15" s="23">
        <v>143189</v>
      </c>
      <c r="M15" s="23">
        <v>147544</v>
      </c>
      <c r="N15" s="23">
        <v>534</v>
      </c>
      <c r="O15" s="27">
        <f t="shared" si="0"/>
        <v>2526290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2526290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51693</v>
      </c>
      <c r="D16" s="33">
        <v>93368</v>
      </c>
      <c r="E16" s="33">
        <v>121477</v>
      </c>
      <c r="F16" s="33">
        <v>152076</v>
      </c>
      <c r="G16" s="33">
        <v>0</v>
      </c>
      <c r="H16" s="33">
        <v>42774</v>
      </c>
      <c r="I16" s="33">
        <v>2642</v>
      </c>
      <c r="J16" s="33">
        <v>12715</v>
      </c>
      <c r="K16" s="33">
        <v>16846</v>
      </c>
      <c r="L16" s="33">
        <v>12371</v>
      </c>
      <c r="M16" s="33">
        <v>51240</v>
      </c>
      <c r="N16" s="33">
        <v>251</v>
      </c>
      <c r="O16" s="34">
        <f t="shared" si="0"/>
        <v>557453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557453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626942</v>
      </c>
      <c r="D17" s="33">
        <v>264964</v>
      </c>
      <c r="E17" s="33">
        <v>150604</v>
      </c>
      <c r="F17" s="33">
        <v>56462</v>
      </c>
      <c r="G17" s="33">
        <v>0</v>
      </c>
      <c r="H17" s="33">
        <v>301678</v>
      </c>
      <c r="I17" s="33">
        <v>3748</v>
      </c>
      <c r="J17" s="33">
        <v>256220</v>
      </c>
      <c r="K17" s="33">
        <v>80815</v>
      </c>
      <c r="L17" s="33">
        <v>130818</v>
      </c>
      <c r="M17" s="33">
        <v>96304</v>
      </c>
      <c r="N17" s="33">
        <v>283</v>
      </c>
      <c r="O17" s="34">
        <f t="shared" si="0"/>
        <v>1968838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1968838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930717</v>
      </c>
      <c r="D18" s="23">
        <v>482449</v>
      </c>
      <c r="E18" s="23">
        <v>532202</v>
      </c>
      <c r="F18" s="23">
        <v>464985</v>
      </c>
      <c r="G18" s="23">
        <v>0</v>
      </c>
      <c r="H18" s="23">
        <v>446750</v>
      </c>
      <c r="I18" s="23">
        <v>650490</v>
      </c>
      <c r="J18" s="23">
        <v>840560</v>
      </c>
      <c r="K18" s="23">
        <v>562222</v>
      </c>
      <c r="L18" s="23">
        <v>394257</v>
      </c>
      <c r="M18" s="23">
        <v>563146</v>
      </c>
      <c r="N18" s="23">
        <v>45401</v>
      </c>
      <c r="O18" s="27">
        <f t="shared" si="0"/>
        <v>5913179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5913179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682278</v>
      </c>
      <c r="D19" s="33">
        <v>333523</v>
      </c>
      <c r="E19" s="33">
        <v>370375</v>
      </c>
      <c r="F19" s="33">
        <v>258828</v>
      </c>
      <c r="G19" s="33">
        <v>0</v>
      </c>
      <c r="H19" s="33">
        <v>324876</v>
      </c>
      <c r="I19" s="33">
        <v>505080</v>
      </c>
      <c r="J19" s="33">
        <v>632589</v>
      </c>
      <c r="K19" s="33">
        <v>421541</v>
      </c>
      <c r="L19" s="33">
        <v>272888</v>
      </c>
      <c r="M19" s="33">
        <v>422500</v>
      </c>
      <c r="N19" s="33">
        <v>34396</v>
      </c>
      <c r="O19" s="34">
        <f t="shared" si="0"/>
        <v>4258874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4258874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213971</v>
      </c>
      <c r="D20" s="33">
        <v>126698</v>
      </c>
      <c r="E20" s="33">
        <v>136412</v>
      </c>
      <c r="F20" s="33">
        <v>80872</v>
      </c>
      <c r="G20" s="33">
        <v>0</v>
      </c>
      <c r="H20" s="33">
        <v>112994</v>
      </c>
      <c r="I20" s="33">
        <v>136756</v>
      </c>
      <c r="J20" s="33">
        <v>196692</v>
      </c>
      <c r="K20" s="33">
        <v>130812</v>
      </c>
      <c r="L20" s="33">
        <v>91051</v>
      </c>
      <c r="M20" s="33">
        <v>132262</v>
      </c>
      <c r="N20" s="33">
        <v>8831</v>
      </c>
      <c r="O20" s="34">
        <f t="shared" si="0"/>
        <v>1367351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1367351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13791</v>
      </c>
      <c r="D21" s="33">
        <v>1791</v>
      </c>
      <c r="E21" s="33">
        <v>1698</v>
      </c>
      <c r="F21" s="33">
        <v>118962</v>
      </c>
      <c r="G21" s="33">
        <v>0</v>
      </c>
      <c r="H21" s="33">
        <v>1754</v>
      </c>
      <c r="I21" s="33">
        <v>7997</v>
      </c>
      <c r="J21" s="33">
        <v>3565</v>
      </c>
      <c r="K21" s="33">
        <v>910</v>
      </c>
      <c r="L21" s="33">
        <v>16860</v>
      </c>
      <c r="M21" s="33">
        <v>836</v>
      </c>
      <c r="N21" s="33">
        <v>1939</v>
      </c>
      <c r="O21" s="34">
        <f t="shared" si="0"/>
        <v>170103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170103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674</v>
      </c>
      <c r="D22" s="23">
        <v>1100</v>
      </c>
      <c r="E22" s="23">
        <v>0</v>
      </c>
      <c r="F22" s="23">
        <v>0</v>
      </c>
      <c r="G22" s="23">
        <v>0</v>
      </c>
      <c r="H22" s="23">
        <v>8720</v>
      </c>
      <c r="I22" s="23">
        <v>0</v>
      </c>
      <c r="J22" s="23">
        <v>0</v>
      </c>
      <c r="K22" s="23">
        <v>1878</v>
      </c>
      <c r="L22" s="23">
        <v>0</v>
      </c>
      <c r="M22" s="23">
        <v>2720</v>
      </c>
      <c r="N22" s="23">
        <v>0</v>
      </c>
      <c r="O22" s="27">
        <f t="shared" si="0"/>
        <v>15092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15092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734</v>
      </c>
      <c r="D23" s="23">
        <v>365</v>
      </c>
      <c r="E23" s="23">
        <v>1178</v>
      </c>
      <c r="F23" s="23">
        <v>79</v>
      </c>
      <c r="G23" s="23">
        <v>0</v>
      </c>
      <c r="H23" s="23">
        <v>715</v>
      </c>
      <c r="I23" s="23">
        <v>0</v>
      </c>
      <c r="J23" s="23">
        <v>524</v>
      </c>
      <c r="K23" s="23">
        <v>711</v>
      </c>
      <c r="L23" s="23">
        <v>357</v>
      </c>
      <c r="M23" s="23">
        <v>140</v>
      </c>
      <c r="N23" s="23">
        <v>0</v>
      </c>
      <c r="O23" s="27">
        <f t="shared" si="0"/>
        <v>4803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4803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61092</v>
      </c>
      <c r="D24" s="23">
        <v>50798</v>
      </c>
      <c r="E24" s="23">
        <v>16618</v>
      </c>
      <c r="F24" s="23">
        <v>17601</v>
      </c>
      <c r="G24" s="23">
        <v>0</v>
      </c>
      <c r="H24" s="23">
        <v>92268</v>
      </c>
      <c r="I24" s="23">
        <v>599</v>
      </c>
      <c r="J24" s="23">
        <v>50451</v>
      </c>
      <c r="K24" s="23">
        <v>28435</v>
      </c>
      <c r="L24" s="23">
        <v>33691</v>
      </c>
      <c r="M24" s="23">
        <v>13851</v>
      </c>
      <c r="N24" s="23">
        <v>58</v>
      </c>
      <c r="O24" s="27">
        <f t="shared" si="0"/>
        <v>365462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365462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17927</v>
      </c>
      <c r="D25" s="23">
        <v>36138</v>
      </c>
      <c r="E25" s="23">
        <v>18973</v>
      </c>
      <c r="F25" s="23">
        <v>2733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26231</v>
      </c>
      <c r="M25" s="23">
        <v>2675</v>
      </c>
      <c r="N25" s="23">
        <v>0</v>
      </c>
      <c r="O25" s="27">
        <f t="shared" si="0"/>
        <v>104677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104677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3</v>
      </c>
      <c r="G26" s="23">
        <v>0</v>
      </c>
      <c r="H26" s="23">
        <v>29</v>
      </c>
      <c r="I26" s="23">
        <v>0</v>
      </c>
      <c r="J26" s="23">
        <v>0</v>
      </c>
      <c r="K26" s="23">
        <v>7</v>
      </c>
      <c r="L26" s="23">
        <v>157</v>
      </c>
      <c r="M26" s="23">
        <v>0</v>
      </c>
      <c r="N26" s="23">
        <v>0</v>
      </c>
      <c r="O26" s="27">
        <f t="shared" si="0"/>
        <v>196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196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10497</v>
      </c>
      <c r="D27" s="23">
        <v>62550</v>
      </c>
      <c r="E27" s="23">
        <v>9655</v>
      </c>
      <c r="F27" s="23">
        <v>193</v>
      </c>
      <c r="G27" s="23">
        <v>0</v>
      </c>
      <c r="H27" s="23">
        <v>944</v>
      </c>
      <c r="I27" s="23">
        <v>0</v>
      </c>
      <c r="J27" s="23">
        <v>9654</v>
      </c>
      <c r="K27" s="23">
        <v>0</v>
      </c>
      <c r="L27" s="23">
        <v>3913</v>
      </c>
      <c r="M27" s="23">
        <v>790</v>
      </c>
      <c r="N27" s="23">
        <v>0</v>
      </c>
      <c r="O27" s="27">
        <f t="shared" si="0"/>
        <v>98196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98196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3</v>
      </c>
      <c r="N28" s="23">
        <v>0</v>
      </c>
      <c r="O28" s="27">
        <f t="shared" si="0"/>
        <v>3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3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24511</v>
      </c>
      <c r="D29" s="23">
        <v>60938</v>
      </c>
      <c r="E29" s="23">
        <v>53127</v>
      </c>
      <c r="F29" s="23">
        <v>11977</v>
      </c>
      <c r="G29" s="23">
        <v>0</v>
      </c>
      <c r="H29" s="23">
        <v>47985</v>
      </c>
      <c r="I29" s="23">
        <v>5619</v>
      </c>
      <c r="J29" s="23">
        <v>21884</v>
      </c>
      <c r="K29" s="23">
        <v>25606</v>
      </c>
      <c r="L29" s="23">
        <v>15139</v>
      </c>
      <c r="M29" s="23">
        <v>26763</v>
      </c>
      <c r="N29" s="23">
        <v>13</v>
      </c>
      <c r="O29" s="44">
        <f t="shared" si="0"/>
        <v>293562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293562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2305980</v>
      </c>
      <c r="D30" s="50">
        <f t="shared" si="3"/>
        <v>1618110</v>
      </c>
      <c r="E30" s="50">
        <f t="shared" si="3"/>
        <v>1371245</v>
      </c>
      <c r="F30" s="50">
        <f t="shared" si="3"/>
        <v>892973</v>
      </c>
      <c r="G30" s="50">
        <f t="shared" si="3"/>
        <v>0</v>
      </c>
      <c r="H30" s="50">
        <f t="shared" si="3"/>
        <v>1492125</v>
      </c>
      <c r="I30" s="50">
        <f t="shared" si="3"/>
        <v>722414</v>
      </c>
      <c r="J30" s="50">
        <f t="shared" si="3"/>
        <v>1499856</v>
      </c>
      <c r="K30" s="50">
        <f t="shared" si="3"/>
        <v>898203</v>
      </c>
      <c r="L30" s="50">
        <f t="shared" si="3"/>
        <v>957397</v>
      </c>
      <c r="M30" s="50">
        <f t="shared" si="3"/>
        <v>1263908</v>
      </c>
      <c r="N30" s="50">
        <f t="shared" si="3"/>
        <v>53964</v>
      </c>
      <c r="O30" s="51">
        <f t="shared" si="0"/>
        <v>13076175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13076175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668321</v>
      </c>
      <c r="Q31" s="23">
        <v>480278</v>
      </c>
      <c r="R31" s="23">
        <v>249559</v>
      </c>
      <c r="S31" s="23">
        <v>202945</v>
      </c>
      <c r="T31" s="23">
        <v>484029</v>
      </c>
      <c r="U31" s="25">
        <v>14483</v>
      </c>
      <c r="V31" s="24">
        <f t="shared" si="1"/>
        <v>2099615</v>
      </c>
      <c r="W31" s="26">
        <f t="shared" si="2"/>
        <v>2099615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602489</v>
      </c>
      <c r="Q32" s="35">
        <v>434063</v>
      </c>
      <c r="R32" s="35">
        <v>240465</v>
      </c>
      <c r="S32" s="35">
        <v>183227</v>
      </c>
      <c r="T32" s="35">
        <v>478213</v>
      </c>
      <c r="U32" s="36">
        <v>10573</v>
      </c>
      <c r="V32" s="34">
        <f t="shared" si="1"/>
        <v>1949030</v>
      </c>
      <c r="W32" s="37">
        <f t="shared" si="2"/>
        <v>1949030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65832</v>
      </c>
      <c r="Q33" s="35">
        <v>42993</v>
      </c>
      <c r="R33" s="35">
        <v>9094</v>
      </c>
      <c r="S33" s="35">
        <v>19718</v>
      </c>
      <c r="T33" s="35">
        <v>5815</v>
      </c>
      <c r="U33" s="36">
        <v>3910</v>
      </c>
      <c r="V33" s="34">
        <f t="shared" si="1"/>
        <v>147362</v>
      </c>
      <c r="W33" s="37">
        <f t="shared" si="2"/>
        <v>147362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3222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3222</v>
      </c>
      <c r="W34" s="37">
        <f t="shared" si="2"/>
        <v>3222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156724</v>
      </c>
      <c r="Q36" s="28">
        <v>75253</v>
      </c>
      <c r="R36" s="28">
        <v>334396</v>
      </c>
      <c r="S36" s="28">
        <v>114281</v>
      </c>
      <c r="T36" s="28">
        <v>108096</v>
      </c>
      <c r="U36" s="29">
        <v>5687</v>
      </c>
      <c r="V36" s="27">
        <f t="shared" si="1"/>
        <v>794437</v>
      </c>
      <c r="W36" s="30">
        <f t="shared" si="2"/>
        <v>794437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825045</v>
      </c>
      <c r="Q41" s="50">
        <f t="shared" si="6"/>
        <v>555531</v>
      </c>
      <c r="R41" s="50">
        <f t="shared" si="6"/>
        <v>583955</v>
      </c>
      <c r="S41" s="50">
        <f t="shared" si="6"/>
        <v>317226</v>
      </c>
      <c r="T41" s="50">
        <f t="shared" si="6"/>
        <v>592125</v>
      </c>
      <c r="U41" s="50">
        <f t="shared" si="6"/>
        <v>20170</v>
      </c>
      <c r="V41" s="51">
        <f t="shared" si="1"/>
        <v>2894052</v>
      </c>
      <c r="W41" s="52">
        <f t="shared" si="2"/>
        <v>2894052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2305980</v>
      </c>
      <c r="D42" s="61">
        <f t="shared" si="7"/>
        <v>1618110</v>
      </c>
      <c r="E42" s="61">
        <f t="shared" si="7"/>
        <v>1371245</v>
      </c>
      <c r="F42" s="61">
        <f t="shared" si="7"/>
        <v>892973</v>
      </c>
      <c r="G42" s="61">
        <f t="shared" si="7"/>
        <v>0</v>
      </c>
      <c r="H42" s="61">
        <f t="shared" si="7"/>
        <v>1492125</v>
      </c>
      <c r="I42" s="61">
        <f t="shared" si="7"/>
        <v>722414</v>
      </c>
      <c r="J42" s="61">
        <f t="shared" si="7"/>
        <v>1499856</v>
      </c>
      <c r="K42" s="61">
        <f t="shared" si="7"/>
        <v>898203</v>
      </c>
      <c r="L42" s="61">
        <f t="shared" si="7"/>
        <v>957397</v>
      </c>
      <c r="M42" s="61">
        <f t="shared" si="7"/>
        <v>1263908</v>
      </c>
      <c r="N42" s="61">
        <f t="shared" si="7"/>
        <v>53964</v>
      </c>
      <c r="O42" s="61">
        <f t="shared" si="7"/>
        <v>13076175</v>
      </c>
      <c r="P42" s="61">
        <f t="shared" si="7"/>
        <v>825045</v>
      </c>
      <c r="Q42" s="61">
        <f t="shared" si="7"/>
        <v>555531</v>
      </c>
      <c r="R42" s="61">
        <f t="shared" si="7"/>
        <v>583955</v>
      </c>
      <c r="S42" s="61">
        <f t="shared" si="7"/>
        <v>317226</v>
      </c>
      <c r="T42" s="61">
        <f t="shared" si="7"/>
        <v>592125</v>
      </c>
      <c r="U42" s="61">
        <f t="shared" si="7"/>
        <v>20170</v>
      </c>
      <c r="V42" s="61">
        <f t="shared" si="7"/>
        <v>2894052</v>
      </c>
      <c r="W42" s="62">
        <f t="shared" si="7"/>
        <v>15970227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0.17634973530103412</v>
      </c>
      <c r="D46" s="66">
        <f t="shared" ref="D46:N46" si="10">D42/$O$42</f>
        <v>0.123744902465744</v>
      </c>
      <c r="E46" s="66">
        <f t="shared" si="10"/>
        <v>0.10486591071165689</v>
      </c>
      <c r="F46" s="66">
        <f t="shared" si="10"/>
        <v>6.8290077182356468E-2</v>
      </c>
      <c r="G46" s="66">
        <f t="shared" si="10"/>
        <v>0</v>
      </c>
      <c r="H46" s="66">
        <f t="shared" si="10"/>
        <v>0.11411020424550758</v>
      </c>
      <c r="I46" s="66">
        <f t="shared" si="10"/>
        <v>5.5246583958994122E-2</v>
      </c>
      <c r="J46" s="66">
        <f t="shared" si="10"/>
        <v>0.11470143218487057</v>
      </c>
      <c r="K46" s="66">
        <f t="shared" si="10"/>
        <v>6.8690041239123825E-2</v>
      </c>
      <c r="L46" s="66">
        <f t="shared" si="10"/>
        <v>7.3216900202085086E-2</v>
      </c>
      <c r="M46" s="66">
        <f t="shared" si="10"/>
        <v>9.6657317602433429E-2</v>
      </c>
      <c r="N46" s="66">
        <f t="shared" si="10"/>
        <v>4.1268949061938984E-3</v>
      </c>
      <c r="O46" s="67"/>
      <c r="P46" s="66">
        <f>P42/$V$42</f>
        <v>0.2850829909068669</v>
      </c>
      <c r="Q46" s="66">
        <f t="shared" ref="Q46:U46" si="11">Q42/$V$42</f>
        <v>0.19195612241936219</v>
      </c>
      <c r="R46" s="66">
        <f t="shared" si="11"/>
        <v>0.20177764601327136</v>
      </c>
      <c r="S46" s="66">
        <f t="shared" si="11"/>
        <v>0.10961309610193597</v>
      </c>
      <c r="T46" s="66">
        <f t="shared" si="11"/>
        <v>0.20460067752756342</v>
      </c>
      <c r="U46" s="66">
        <f t="shared" si="11"/>
        <v>6.9694670310001339E-3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5474-95B1-49A9-BF67-1A394CC90A69}">
  <dimension ref="A1:R55"/>
  <sheetViews>
    <sheetView showGridLines="0" zoomScale="80" zoomScaleNormal="80" workbookViewId="0"/>
  </sheetViews>
  <sheetFormatPr defaultColWidth="9.140625" defaultRowHeight="15" x14ac:dyDescent="0.25"/>
  <cols>
    <col min="1" max="1" width="30.85546875" style="68" customWidth="1"/>
    <col min="2" max="2" width="5.7109375" style="68" customWidth="1"/>
    <col min="3" max="4" width="21.42578125" style="69" customWidth="1"/>
    <col min="5" max="6" width="21.42578125" style="68" customWidth="1"/>
    <col min="7" max="7" width="15" style="68" customWidth="1"/>
    <col min="8" max="8" width="16.7109375" style="68" customWidth="1"/>
    <col min="9" max="9" width="20.140625" style="68" customWidth="1"/>
    <col min="10" max="10" width="13.140625" style="68" customWidth="1"/>
    <col min="11" max="12" width="22.140625" style="6" customWidth="1"/>
    <col min="13" max="13" width="14.85546875" style="6" customWidth="1"/>
    <col min="14" max="14" width="16.7109375" style="6" customWidth="1"/>
    <col min="15" max="15" width="24.5703125" style="68" customWidth="1"/>
    <col min="16" max="16" width="25.85546875" style="68" customWidth="1"/>
    <col min="17" max="17" width="19.140625" style="68" customWidth="1"/>
    <col min="18" max="18" width="18.28515625" style="68" customWidth="1"/>
    <col min="19" max="19" width="9.140625" style="68" customWidth="1"/>
    <col min="20" max="20" width="17.5703125" style="68" customWidth="1"/>
    <col min="21" max="21" width="19.42578125" style="68" customWidth="1"/>
    <col min="22" max="22" width="19" style="68" customWidth="1"/>
    <col min="23" max="23" width="15" style="68" customWidth="1"/>
    <col min="24" max="24" width="14.85546875" style="68" customWidth="1"/>
    <col min="25" max="25" width="20.42578125" style="68" customWidth="1"/>
    <col min="26" max="34" width="9.140625" style="68" customWidth="1"/>
    <col min="35" max="35" width="16.28515625" style="68" customWidth="1"/>
    <col min="36" max="42" width="9.140625" style="68" customWidth="1"/>
    <col min="43" max="43" width="12.85546875" style="68" customWidth="1"/>
    <col min="44" max="44" width="10.140625" style="68" customWidth="1"/>
    <col min="45" max="45" width="9.140625" style="68" customWidth="1"/>
    <col min="46" max="16384" width="9.140625" style="68"/>
  </cols>
  <sheetData>
    <row r="1" spans="1:6" s="9" customFormat="1" ht="15" customHeight="1" x14ac:dyDescent="0.25">
      <c r="B1" s="70"/>
      <c r="C1" s="70"/>
      <c r="D1" s="70"/>
      <c r="E1" s="70"/>
      <c r="F1" s="70"/>
    </row>
    <row r="2" spans="1:6" s="9" customFormat="1" ht="15" customHeight="1" x14ac:dyDescent="0.25">
      <c r="A2" s="71" t="s">
        <v>95</v>
      </c>
    </row>
    <row r="3" spans="1:6" s="9" customFormat="1" ht="15" customHeight="1" thickBot="1" x14ac:dyDescent="0.3">
      <c r="A3" s="72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s="9" customFormat="1" ht="15.6" customHeight="1" x14ac:dyDescent="0.25">
      <c r="A6" s="83" t="s">
        <v>103</v>
      </c>
      <c r="B6" s="84">
        <f t="shared" ref="B6:B26" si="0">ROW()-ROW($A$5)</f>
        <v>1</v>
      </c>
      <c r="C6" s="85">
        <f>SUM(C7:C18)</f>
        <v>13076176</v>
      </c>
      <c r="D6" s="85">
        <f>SUM(D7:D18)</f>
        <v>2782447</v>
      </c>
      <c r="E6" s="85">
        <f>SUM(E7:E18)</f>
        <v>9595470</v>
      </c>
      <c r="F6" s="86">
        <f>SUM(F7:F18)</f>
        <v>3480706</v>
      </c>
    </row>
    <row r="7" spans="1:6" x14ac:dyDescent="0.25">
      <c r="A7" s="87" t="s">
        <v>2</v>
      </c>
      <c r="B7" s="84">
        <f t="shared" si="0"/>
        <v>2</v>
      </c>
      <c r="C7" s="88">
        <v>2305980</v>
      </c>
      <c r="D7" s="88">
        <v>912564</v>
      </c>
      <c r="E7" s="88">
        <v>1630779</v>
      </c>
      <c r="F7" s="89">
        <f t="shared" ref="F7:F18" si="1">C7-E7</f>
        <v>675201</v>
      </c>
    </row>
    <row r="8" spans="1:6" s="9" customFormat="1" ht="15" customHeight="1" x14ac:dyDescent="0.25">
      <c r="A8" s="87" t="s">
        <v>3</v>
      </c>
      <c r="B8" s="84">
        <f t="shared" si="0"/>
        <v>3</v>
      </c>
      <c r="C8" s="88">
        <v>1618108</v>
      </c>
      <c r="D8" s="88">
        <v>490176</v>
      </c>
      <c r="E8" s="88">
        <v>1154297</v>
      </c>
      <c r="F8" s="89">
        <f t="shared" si="1"/>
        <v>463811</v>
      </c>
    </row>
    <row r="9" spans="1:6" s="9" customFormat="1" ht="15" customHeight="1" x14ac:dyDescent="0.25">
      <c r="A9" s="87" t="s">
        <v>4</v>
      </c>
      <c r="B9" s="84">
        <f t="shared" si="0"/>
        <v>4</v>
      </c>
      <c r="C9" s="88">
        <v>1371245</v>
      </c>
      <c r="D9" s="88">
        <v>152265</v>
      </c>
      <c r="E9" s="88">
        <v>1081240</v>
      </c>
      <c r="F9" s="89">
        <f t="shared" si="1"/>
        <v>290005</v>
      </c>
    </row>
    <row r="10" spans="1:6" s="9" customFormat="1" ht="15" customHeight="1" x14ac:dyDescent="0.25">
      <c r="A10" s="87" t="s">
        <v>5</v>
      </c>
      <c r="B10" s="84">
        <f t="shared" si="0"/>
        <v>5</v>
      </c>
      <c r="C10" s="88">
        <v>892973</v>
      </c>
      <c r="D10" s="88">
        <v>72070</v>
      </c>
      <c r="E10" s="88">
        <v>616436</v>
      </c>
      <c r="F10" s="89">
        <f t="shared" si="1"/>
        <v>276537</v>
      </c>
    </row>
    <row r="11" spans="1:6" s="9" customFormat="1" ht="15" customHeight="1" x14ac:dyDescent="0.25">
      <c r="A11" s="87" t="s">
        <v>6</v>
      </c>
      <c r="B11" s="84">
        <f t="shared" si="0"/>
        <v>6</v>
      </c>
      <c r="C11" s="88">
        <v>0</v>
      </c>
      <c r="D11" s="88">
        <v>0</v>
      </c>
      <c r="E11" s="88">
        <v>0</v>
      </c>
      <c r="F11" s="89">
        <f t="shared" si="1"/>
        <v>0</v>
      </c>
    </row>
    <row r="12" spans="1:6" s="9" customFormat="1" ht="15" customHeight="1" x14ac:dyDescent="0.25">
      <c r="A12" s="87" t="s">
        <v>7</v>
      </c>
      <c r="B12" s="84">
        <f t="shared" si="0"/>
        <v>7</v>
      </c>
      <c r="C12" s="88">
        <v>1492125</v>
      </c>
      <c r="D12" s="88">
        <v>429523</v>
      </c>
      <c r="E12" s="88">
        <v>1197393</v>
      </c>
      <c r="F12" s="89">
        <f t="shared" si="1"/>
        <v>294732</v>
      </c>
    </row>
    <row r="13" spans="1:6" s="9" customFormat="1" ht="15" customHeight="1" x14ac:dyDescent="0.25">
      <c r="A13" s="87" t="s">
        <v>8</v>
      </c>
      <c r="B13" s="84">
        <f t="shared" si="0"/>
        <v>8</v>
      </c>
      <c r="C13" s="88">
        <v>722416</v>
      </c>
      <c r="D13" s="88">
        <v>38329</v>
      </c>
      <c r="E13" s="88">
        <v>513343</v>
      </c>
      <c r="F13" s="89">
        <f t="shared" si="1"/>
        <v>209073</v>
      </c>
    </row>
    <row r="14" spans="1:6" s="9" customFormat="1" ht="15" customHeight="1" x14ac:dyDescent="0.25">
      <c r="A14" s="87" t="s">
        <v>9</v>
      </c>
      <c r="B14" s="84">
        <f t="shared" si="0"/>
        <v>9</v>
      </c>
      <c r="C14" s="88">
        <v>1499856</v>
      </c>
      <c r="D14" s="88">
        <v>228416</v>
      </c>
      <c r="E14" s="88">
        <v>1108068</v>
      </c>
      <c r="F14" s="89">
        <f t="shared" si="1"/>
        <v>391788</v>
      </c>
    </row>
    <row r="15" spans="1:6" s="9" customFormat="1" ht="15" customHeight="1" x14ac:dyDescent="0.25">
      <c r="A15" s="87" t="s">
        <v>10</v>
      </c>
      <c r="B15" s="84">
        <f t="shared" si="0"/>
        <v>10</v>
      </c>
      <c r="C15" s="88">
        <v>898203</v>
      </c>
      <c r="D15" s="88">
        <v>131946</v>
      </c>
      <c r="E15" s="88">
        <v>643015</v>
      </c>
      <c r="F15" s="89">
        <f t="shared" si="1"/>
        <v>255188</v>
      </c>
    </row>
    <row r="16" spans="1:6" s="9" customFormat="1" ht="15" customHeight="1" x14ac:dyDescent="0.25">
      <c r="A16" s="87" t="s">
        <v>11</v>
      </c>
      <c r="B16" s="84">
        <f t="shared" si="0"/>
        <v>11</v>
      </c>
      <c r="C16" s="88">
        <v>957397</v>
      </c>
      <c r="D16" s="88">
        <v>134123</v>
      </c>
      <c r="E16" s="88">
        <v>689759</v>
      </c>
      <c r="F16" s="89">
        <f t="shared" si="1"/>
        <v>267638</v>
      </c>
    </row>
    <row r="17" spans="1:6" s="9" customFormat="1" ht="15" customHeight="1" x14ac:dyDescent="0.25">
      <c r="A17" s="87" t="s">
        <v>12</v>
      </c>
      <c r="B17" s="84">
        <f t="shared" si="0"/>
        <v>12</v>
      </c>
      <c r="C17" s="88">
        <v>1263908</v>
      </c>
      <c r="D17" s="88">
        <v>159393</v>
      </c>
      <c r="E17" s="88">
        <v>919867</v>
      </c>
      <c r="F17" s="89">
        <f t="shared" si="1"/>
        <v>344041</v>
      </c>
    </row>
    <row r="18" spans="1:6" x14ac:dyDescent="0.25">
      <c r="A18" s="87" t="s">
        <v>13</v>
      </c>
      <c r="B18" s="84">
        <f t="shared" si="0"/>
        <v>13</v>
      </c>
      <c r="C18" s="88">
        <v>53965</v>
      </c>
      <c r="D18" s="88">
        <v>33642</v>
      </c>
      <c r="E18" s="88">
        <v>41273</v>
      </c>
      <c r="F18" s="89">
        <f t="shared" si="1"/>
        <v>12692</v>
      </c>
    </row>
    <row r="19" spans="1:6" s="9" customFormat="1" ht="15.6" customHeight="1" x14ac:dyDescent="0.25">
      <c r="A19" s="83" t="s">
        <v>104</v>
      </c>
      <c r="B19" s="84">
        <f t="shared" si="0"/>
        <v>14</v>
      </c>
      <c r="C19" s="85">
        <f>SUM(C20:C25)</f>
        <v>2894052</v>
      </c>
      <c r="D19" s="85">
        <f>SUM(D20:D25)</f>
        <v>44258</v>
      </c>
      <c r="E19" s="85">
        <f>SUM(E20:E25)</f>
        <v>2106573</v>
      </c>
      <c r="F19" s="86">
        <f>SUM(F20:F25)</f>
        <v>787479</v>
      </c>
    </row>
    <row r="20" spans="1:6" x14ac:dyDescent="0.25">
      <c r="A20" s="87" t="s">
        <v>15</v>
      </c>
      <c r="B20" s="84">
        <f t="shared" si="0"/>
        <v>15</v>
      </c>
      <c r="C20" s="88">
        <v>825045</v>
      </c>
      <c r="D20" s="88">
        <v>3023</v>
      </c>
      <c r="E20" s="88">
        <v>542547</v>
      </c>
      <c r="F20" s="89">
        <f t="shared" ref="F20:F25" si="2">C20-E20</f>
        <v>282498</v>
      </c>
    </row>
    <row r="21" spans="1:6" s="9" customFormat="1" ht="15" customHeight="1" x14ac:dyDescent="0.25">
      <c r="A21" s="87" t="s">
        <v>16</v>
      </c>
      <c r="B21" s="84">
        <f t="shared" si="0"/>
        <v>16</v>
      </c>
      <c r="C21" s="88">
        <v>555531</v>
      </c>
      <c r="D21" s="88">
        <v>31304</v>
      </c>
      <c r="E21" s="88">
        <v>443041</v>
      </c>
      <c r="F21" s="89">
        <f t="shared" si="2"/>
        <v>112490</v>
      </c>
    </row>
    <row r="22" spans="1:6" s="9" customFormat="1" ht="15" customHeight="1" x14ac:dyDescent="0.25">
      <c r="A22" s="87" t="s">
        <v>17</v>
      </c>
      <c r="B22" s="84">
        <f t="shared" si="0"/>
        <v>17</v>
      </c>
      <c r="C22" s="88">
        <v>583955</v>
      </c>
      <c r="D22" s="88">
        <v>6363</v>
      </c>
      <c r="E22" s="88">
        <v>466059</v>
      </c>
      <c r="F22" s="89">
        <f t="shared" si="2"/>
        <v>117896</v>
      </c>
    </row>
    <row r="23" spans="1:6" s="9" customFormat="1" ht="15" customHeight="1" x14ac:dyDescent="0.25">
      <c r="A23" s="87" t="s">
        <v>18</v>
      </c>
      <c r="B23" s="84">
        <f t="shared" si="0"/>
        <v>18</v>
      </c>
      <c r="C23" s="88">
        <v>317226</v>
      </c>
      <c r="D23" s="88">
        <v>1929</v>
      </c>
      <c r="E23" s="88">
        <v>254558</v>
      </c>
      <c r="F23" s="89">
        <f t="shared" si="2"/>
        <v>62668</v>
      </c>
    </row>
    <row r="24" spans="1:6" s="9" customFormat="1" ht="15" customHeight="1" x14ac:dyDescent="0.25">
      <c r="A24" s="87" t="s">
        <v>19</v>
      </c>
      <c r="B24" s="84">
        <f t="shared" si="0"/>
        <v>19</v>
      </c>
      <c r="C24" s="88">
        <v>592125</v>
      </c>
      <c r="D24" s="88">
        <v>1416</v>
      </c>
      <c r="E24" s="88">
        <v>392766</v>
      </c>
      <c r="F24" s="89">
        <f t="shared" si="2"/>
        <v>199359</v>
      </c>
    </row>
    <row r="25" spans="1:6" x14ac:dyDescent="0.25">
      <c r="A25" s="87" t="s">
        <v>20</v>
      </c>
      <c r="B25" s="84">
        <f t="shared" si="0"/>
        <v>20</v>
      </c>
      <c r="C25" s="88">
        <v>20170</v>
      </c>
      <c r="D25" s="88">
        <v>223</v>
      </c>
      <c r="E25" s="88">
        <v>7602</v>
      </c>
      <c r="F25" s="89">
        <f t="shared" si="2"/>
        <v>12568</v>
      </c>
    </row>
    <row r="26" spans="1:6" s="9" customFormat="1" ht="16.149999999999999" customHeight="1" thickBot="1" x14ac:dyDescent="0.3">
      <c r="A26" s="83" t="s">
        <v>105</v>
      </c>
      <c r="B26" s="90">
        <f t="shared" si="0"/>
        <v>21</v>
      </c>
      <c r="C26" s="91">
        <f>C6+C19</f>
        <v>15970228</v>
      </c>
      <c r="D26" s="91">
        <f>D6+D19</f>
        <v>2826705</v>
      </c>
      <c r="E26" s="91">
        <f>E6+E19</f>
        <v>11702043</v>
      </c>
      <c r="F26" s="92">
        <f>F6+F19</f>
        <v>4268185</v>
      </c>
    </row>
    <row r="27" spans="1:6" s="9" customFormat="1" ht="96" customHeight="1" x14ac:dyDescent="0.25"/>
    <row r="28" spans="1:6" s="9" customFormat="1" ht="24" customHeight="1" x14ac:dyDescent="0.25"/>
    <row r="40" spans="9:18" s="69" customFormat="1" ht="15" customHeight="1" x14ac:dyDescent="0.25">
      <c r="I40" s="68"/>
      <c r="J40" s="68"/>
      <c r="K40" s="6"/>
      <c r="L40" s="6"/>
      <c r="M40" s="6"/>
      <c r="N40" s="6"/>
      <c r="O40" s="68"/>
      <c r="P40" s="68"/>
      <c r="Q40" s="68"/>
      <c r="R40" s="68"/>
    </row>
    <row r="41" spans="9:18" s="69" customFormat="1" ht="15" customHeight="1" x14ac:dyDescent="0.25">
      <c r="I41" s="68"/>
      <c r="J41" s="68"/>
      <c r="K41" s="6"/>
      <c r="L41" s="6"/>
      <c r="M41" s="6"/>
      <c r="N41" s="6"/>
      <c r="O41" s="68"/>
      <c r="P41" s="68"/>
      <c r="Q41" s="68"/>
      <c r="R41" s="68"/>
    </row>
    <row r="42" spans="9:18" s="69" customFormat="1" ht="15" customHeight="1" x14ac:dyDescent="0.25">
      <c r="I42" s="68"/>
      <c r="J42" s="68"/>
      <c r="K42" s="6"/>
      <c r="L42" s="6"/>
      <c r="M42" s="6"/>
      <c r="N42" s="6"/>
      <c r="O42" s="68"/>
      <c r="P42" s="68"/>
      <c r="Q42" s="68"/>
      <c r="R42" s="68"/>
    </row>
    <row r="43" spans="9:18" s="69" customFormat="1" ht="15" customHeight="1" x14ac:dyDescent="0.25">
      <c r="I43" s="68"/>
      <c r="J43" s="68"/>
      <c r="K43" s="6"/>
      <c r="L43" s="6"/>
      <c r="M43" s="6"/>
      <c r="N43" s="6"/>
      <c r="O43" s="68"/>
      <c r="P43" s="68"/>
      <c r="Q43" s="68"/>
      <c r="R43" s="68"/>
    </row>
    <row r="44" spans="9:18" s="69" customFormat="1" ht="15" customHeight="1" x14ac:dyDescent="0.25">
      <c r="I44" s="68"/>
      <c r="J44" s="68"/>
      <c r="K44" s="6"/>
      <c r="L44" s="6"/>
      <c r="M44" s="6"/>
      <c r="N44" s="6"/>
      <c r="O44" s="68"/>
      <c r="P44" s="68"/>
      <c r="Q44" s="68"/>
      <c r="R44" s="68"/>
    </row>
    <row r="45" spans="9:18" s="69" customFormat="1" ht="15" customHeight="1" x14ac:dyDescent="0.25">
      <c r="I45" s="68"/>
      <c r="J45" s="68"/>
      <c r="K45" s="6"/>
      <c r="L45" s="6"/>
      <c r="M45" s="6"/>
      <c r="N45" s="6"/>
      <c r="O45" s="68"/>
      <c r="P45" s="68"/>
      <c r="Q45" s="68"/>
      <c r="R45" s="68"/>
    </row>
    <row r="46" spans="9:18" s="69" customFormat="1" ht="15" customHeight="1" x14ac:dyDescent="0.25">
      <c r="I46" s="68"/>
      <c r="J46" s="68"/>
      <c r="K46" s="6"/>
      <c r="L46" s="6"/>
      <c r="M46" s="6"/>
      <c r="N46" s="6"/>
      <c r="O46" s="68"/>
      <c r="P46" s="68"/>
      <c r="Q46" s="68"/>
      <c r="R46" s="68"/>
    </row>
    <row r="47" spans="9:18" s="69" customFormat="1" ht="15" customHeight="1" x14ac:dyDescent="0.25">
      <c r="I47" s="68"/>
      <c r="J47" s="68"/>
      <c r="K47" s="6"/>
      <c r="L47" s="6"/>
      <c r="M47" s="6"/>
      <c r="N47" s="6"/>
      <c r="O47" s="68"/>
      <c r="P47" s="68"/>
      <c r="Q47" s="68"/>
      <c r="R47" s="68"/>
    </row>
    <row r="48" spans="9:18" s="69" customFormat="1" ht="15" customHeight="1" x14ac:dyDescent="0.25">
      <c r="I48" s="68"/>
      <c r="J48" s="68"/>
      <c r="K48" s="6"/>
      <c r="L48" s="6"/>
      <c r="M48" s="6"/>
      <c r="N48" s="6"/>
      <c r="O48" s="68"/>
      <c r="P48" s="68"/>
      <c r="Q48" s="68"/>
      <c r="R48" s="68"/>
    </row>
    <row r="49" spans="9:18" s="69" customFormat="1" ht="15" customHeight="1" x14ac:dyDescent="0.25">
      <c r="I49" s="68"/>
      <c r="J49" s="68"/>
      <c r="K49" s="6"/>
      <c r="L49" s="6"/>
      <c r="M49" s="6"/>
      <c r="N49" s="6"/>
      <c r="O49" s="68"/>
      <c r="P49" s="68"/>
      <c r="Q49" s="68"/>
      <c r="R49" s="68"/>
    </row>
    <row r="50" spans="9:18" s="69" customFormat="1" ht="15" customHeight="1" x14ac:dyDescent="0.25">
      <c r="I50" s="68"/>
      <c r="J50" s="68"/>
      <c r="K50" s="6"/>
      <c r="L50" s="6"/>
      <c r="M50" s="6"/>
      <c r="N50" s="6"/>
      <c r="O50" s="68"/>
      <c r="P50" s="68"/>
      <c r="Q50" s="68"/>
      <c r="R50" s="68"/>
    </row>
    <row r="51" spans="9:18" s="69" customFormat="1" ht="15" customHeight="1" x14ac:dyDescent="0.25">
      <c r="I51" s="68"/>
      <c r="J51" s="68"/>
      <c r="K51" s="6"/>
      <c r="L51" s="6"/>
      <c r="M51" s="6"/>
      <c r="N51" s="6"/>
      <c r="O51" s="68"/>
      <c r="P51" s="68"/>
      <c r="Q51" s="68"/>
      <c r="R51" s="68"/>
    </row>
    <row r="52" spans="9:18" s="69" customFormat="1" ht="15" customHeight="1" x14ac:dyDescent="0.25">
      <c r="I52" s="68"/>
      <c r="J52" s="68"/>
      <c r="K52" s="6"/>
      <c r="L52" s="6"/>
      <c r="M52" s="6"/>
      <c r="N52" s="6"/>
      <c r="O52" s="68"/>
      <c r="P52" s="68"/>
      <c r="Q52" s="68"/>
      <c r="R52" s="68"/>
    </row>
    <row r="53" spans="9:18" s="69" customFormat="1" ht="15" customHeight="1" x14ac:dyDescent="0.25">
      <c r="I53" s="68"/>
      <c r="J53" s="68"/>
      <c r="K53" s="6"/>
      <c r="L53" s="6"/>
      <c r="M53" s="6"/>
      <c r="N53" s="6"/>
      <c r="O53" s="68"/>
      <c r="P53" s="68"/>
      <c r="Q53" s="68"/>
      <c r="R53" s="68"/>
    </row>
    <row r="54" spans="9:18" s="69" customFormat="1" ht="15" customHeight="1" x14ac:dyDescent="0.25">
      <c r="I54" s="68"/>
      <c r="J54" s="68"/>
      <c r="K54" s="6"/>
      <c r="L54" s="6"/>
      <c r="M54" s="6"/>
      <c r="N54" s="6"/>
      <c r="O54" s="68"/>
      <c r="P54" s="68"/>
      <c r="Q54" s="68"/>
      <c r="R54" s="68"/>
    </row>
    <row r="55" spans="9:18" s="69" customFormat="1" ht="15" customHeight="1" x14ac:dyDescent="0.25">
      <c r="I55" s="68"/>
      <c r="J55" s="68"/>
      <c r="K55" s="6"/>
      <c r="L55" s="6"/>
      <c r="M55" s="6"/>
      <c r="N55" s="6"/>
      <c r="O55" s="68"/>
      <c r="P55" s="68"/>
      <c r="Q55" s="68"/>
      <c r="R55" s="68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077C-9127-4772-B94C-FBCAD8F8A8B0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8" customWidth="1"/>
    <col min="2" max="2" width="6.140625" style="68" customWidth="1"/>
    <col min="3" max="3" width="17.85546875" style="69" customWidth="1"/>
    <col min="4" max="6" width="17.85546875" style="68" customWidth="1"/>
    <col min="7" max="7" width="9.140625" style="68" customWidth="1"/>
    <col min="8" max="16384" width="9.140625" style="68"/>
  </cols>
  <sheetData>
    <row r="1" spans="1:6" s="9" customFormat="1" ht="13.5" customHeight="1" x14ac:dyDescent="0.25">
      <c r="A1" s="93"/>
      <c r="B1" s="93"/>
      <c r="C1" s="93"/>
      <c r="D1" s="93"/>
      <c r="E1" s="93"/>
      <c r="F1" s="93"/>
    </row>
    <row r="2" spans="1:6" s="9" customFormat="1" ht="13.5" customHeight="1" x14ac:dyDescent="0.25">
      <c r="A2" s="71" t="s">
        <v>106</v>
      </c>
      <c r="B2" s="94"/>
      <c r="C2" s="94"/>
      <c r="D2" s="94"/>
      <c r="E2" s="94"/>
      <c r="F2" s="94"/>
    </row>
    <row r="3" spans="1:6" s="9" customFormat="1" ht="13.5" customHeight="1" thickBot="1" x14ac:dyDescent="0.3">
      <c r="A3" s="95"/>
      <c r="B3" s="73"/>
      <c r="C3" s="74"/>
      <c r="D3" s="74"/>
      <c r="E3" s="74"/>
      <c r="F3" s="75" t="s">
        <v>96</v>
      </c>
    </row>
    <row r="4" spans="1:6" s="9" customFormat="1" ht="66.75" customHeight="1" x14ac:dyDescent="0.25">
      <c r="A4" s="76" t="s">
        <v>97</v>
      </c>
      <c r="B4" s="77" t="s">
        <v>98</v>
      </c>
      <c r="C4" s="77" t="s">
        <v>99</v>
      </c>
      <c r="D4" s="77" t="s">
        <v>100</v>
      </c>
      <c r="E4" s="77" t="s">
        <v>101</v>
      </c>
      <c r="F4" s="78" t="s">
        <v>102</v>
      </c>
    </row>
    <row r="5" spans="1:6" s="9" customFormat="1" ht="14.25" customHeight="1" x14ac:dyDescent="0.25">
      <c r="A5" s="79"/>
      <c r="B5" s="80"/>
      <c r="C5" s="81">
        <v>1</v>
      </c>
      <c r="D5" s="81">
        <v>2</v>
      </c>
      <c r="E5" s="81">
        <v>3</v>
      </c>
      <c r="F5" s="82">
        <v>4</v>
      </c>
    </row>
    <row r="6" spans="1:6" x14ac:dyDescent="0.25">
      <c r="A6" s="96" t="s">
        <v>23</v>
      </c>
      <c r="B6" s="84">
        <v>1</v>
      </c>
      <c r="C6" s="97">
        <v>846482</v>
      </c>
      <c r="D6" s="97">
        <v>26162</v>
      </c>
      <c r="E6" s="97">
        <v>604706</v>
      </c>
      <c r="F6" s="98">
        <f t="shared" ref="F6:F30" si="0">C6-E6</f>
        <v>241776</v>
      </c>
    </row>
    <row r="7" spans="1:6" x14ac:dyDescent="0.25">
      <c r="A7" s="96" t="s">
        <v>25</v>
      </c>
      <c r="B7" s="84">
        <v>2</v>
      </c>
      <c r="C7" s="97">
        <v>1329562</v>
      </c>
      <c r="D7" s="97">
        <v>45349</v>
      </c>
      <c r="E7" s="97">
        <v>985065</v>
      </c>
      <c r="F7" s="98">
        <f t="shared" si="0"/>
        <v>344497</v>
      </c>
    </row>
    <row r="8" spans="1:6" x14ac:dyDescent="0.25">
      <c r="A8" s="96" t="s">
        <v>27</v>
      </c>
      <c r="B8" s="84">
        <v>3</v>
      </c>
      <c r="C8" s="97">
        <v>1359846</v>
      </c>
      <c r="D8" s="97">
        <v>92689</v>
      </c>
      <c r="E8" s="97">
        <v>989870</v>
      </c>
      <c r="F8" s="98">
        <f t="shared" si="0"/>
        <v>369976</v>
      </c>
    </row>
    <row r="9" spans="1:6" x14ac:dyDescent="0.25">
      <c r="A9" s="96" t="s">
        <v>29</v>
      </c>
      <c r="B9" s="84">
        <v>4</v>
      </c>
      <c r="C9" s="97">
        <v>0</v>
      </c>
      <c r="D9" s="97">
        <v>0</v>
      </c>
      <c r="E9" s="97">
        <v>0</v>
      </c>
      <c r="F9" s="98">
        <f t="shared" si="0"/>
        <v>0</v>
      </c>
    </row>
    <row r="10" spans="1:6" x14ac:dyDescent="0.25">
      <c r="A10" s="96" t="s">
        <v>31</v>
      </c>
      <c r="B10" s="84">
        <v>5</v>
      </c>
      <c r="C10" s="97">
        <v>98552</v>
      </c>
      <c r="D10" s="97">
        <v>97968</v>
      </c>
      <c r="E10" s="97">
        <v>72916</v>
      </c>
      <c r="F10" s="98">
        <f t="shared" si="0"/>
        <v>25636</v>
      </c>
    </row>
    <row r="11" spans="1:6" x14ac:dyDescent="0.25">
      <c r="A11" s="96" t="s">
        <v>33</v>
      </c>
      <c r="B11" s="84">
        <v>6</v>
      </c>
      <c r="C11" s="97">
        <v>2016</v>
      </c>
      <c r="D11" s="97">
        <v>1527</v>
      </c>
      <c r="E11" s="97">
        <v>1552</v>
      </c>
      <c r="F11" s="98">
        <f t="shared" si="0"/>
        <v>464</v>
      </c>
    </row>
    <row r="12" spans="1:6" x14ac:dyDescent="0.25">
      <c r="A12" s="96" t="s">
        <v>35</v>
      </c>
      <c r="B12" s="84">
        <v>7</v>
      </c>
      <c r="C12" s="97">
        <v>118258</v>
      </c>
      <c r="D12" s="97">
        <v>63345</v>
      </c>
      <c r="E12" s="97">
        <v>86524</v>
      </c>
      <c r="F12" s="98">
        <f t="shared" si="0"/>
        <v>31734</v>
      </c>
    </row>
    <row r="13" spans="1:6" x14ac:dyDescent="0.25">
      <c r="A13" s="96" t="s">
        <v>107</v>
      </c>
      <c r="B13" s="84">
        <v>8</v>
      </c>
      <c r="C13" s="97">
        <v>1014449</v>
      </c>
      <c r="D13" s="97">
        <v>606603</v>
      </c>
      <c r="E13" s="97">
        <v>712223</v>
      </c>
      <c r="F13" s="98">
        <f t="shared" si="0"/>
        <v>302226</v>
      </c>
    </row>
    <row r="14" spans="1:6" x14ac:dyDescent="0.25">
      <c r="A14" s="96" t="s">
        <v>108</v>
      </c>
      <c r="B14" s="84">
        <v>9</v>
      </c>
      <c r="C14" s="97">
        <v>1511841</v>
      </c>
      <c r="D14" s="97">
        <v>627753</v>
      </c>
      <c r="E14" s="97">
        <v>1046970</v>
      </c>
      <c r="F14" s="98">
        <f t="shared" si="0"/>
        <v>464871</v>
      </c>
    </row>
    <row r="15" spans="1:6" x14ac:dyDescent="0.25">
      <c r="A15" s="96" t="s">
        <v>47</v>
      </c>
      <c r="B15" s="84">
        <v>10</v>
      </c>
      <c r="C15" s="97">
        <v>5913179</v>
      </c>
      <c r="D15" s="97">
        <v>877550</v>
      </c>
      <c r="E15" s="97">
        <v>4486474</v>
      </c>
      <c r="F15" s="98">
        <f t="shared" si="0"/>
        <v>1426705</v>
      </c>
    </row>
    <row r="16" spans="1:6" x14ac:dyDescent="0.25">
      <c r="A16" s="96" t="s">
        <v>109</v>
      </c>
      <c r="B16" s="84">
        <v>11</v>
      </c>
      <c r="C16" s="97">
        <v>15091</v>
      </c>
      <c r="D16" s="97">
        <v>18530</v>
      </c>
      <c r="E16" s="97">
        <v>11480</v>
      </c>
      <c r="F16" s="98">
        <f t="shared" si="0"/>
        <v>3611</v>
      </c>
    </row>
    <row r="17" spans="1:6" x14ac:dyDescent="0.25">
      <c r="A17" s="96" t="s">
        <v>57</v>
      </c>
      <c r="B17" s="84">
        <v>12</v>
      </c>
      <c r="C17" s="97">
        <v>4802</v>
      </c>
      <c r="D17" s="97">
        <v>683</v>
      </c>
      <c r="E17" s="97">
        <v>3593</v>
      </c>
      <c r="F17" s="98">
        <f t="shared" si="0"/>
        <v>1209</v>
      </c>
    </row>
    <row r="18" spans="1:6" x14ac:dyDescent="0.25">
      <c r="A18" s="96" t="s">
        <v>59</v>
      </c>
      <c r="B18" s="84">
        <v>13</v>
      </c>
      <c r="C18" s="97">
        <v>365463</v>
      </c>
      <c r="D18" s="97">
        <v>201348</v>
      </c>
      <c r="E18" s="97">
        <v>272962</v>
      </c>
      <c r="F18" s="98">
        <f t="shared" si="0"/>
        <v>92501</v>
      </c>
    </row>
    <row r="19" spans="1:6" x14ac:dyDescent="0.25">
      <c r="A19" s="96" t="s">
        <v>61</v>
      </c>
      <c r="B19" s="84">
        <v>14</v>
      </c>
      <c r="C19" s="97">
        <v>104676</v>
      </c>
      <c r="D19" s="97">
        <v>32820</v>
      </c>
      <c r="E19" s="97">
        <v>68700</v>
      </c>
      <c r="F19" s="98">
        <f t="shared" si="0"/>
        <v>35976</v>
      </c>
    </row>
    <row r="20" spans="1:6" x14ac:dyDescent="0.25">
      <c r="A20" s="96" t="s">
        <v>63</v>
      </c>
      <c r="B20" s="84">
        <v>15</v>
      </c>
      <c r="C20" s="97">
        <v>196</v>
      </c>
      <c r="D20" s="97">
        <v>71</v>
      </c>
      <c r="E20" s="97">
        <v>155</v>
      </c>
      <c r="F20" s="98">
        <f t="shared" si="0"/>
        <v>41</v>
      </c>
    </row>
    <row r="21" spans="1:6" x14ac:dyDescent="0.25">
      <c r="A21" s="96" t="s">
        <v>65</v>
      </c>
      <c r="B21" s="84">
        <v>16</v>
      </c>
      <c r="C21" s="97">
        <v>98196</v>
      </c>
      <c r="D21" s="97">
        <v>83153</v>
      </c>
      <c r="E21" s="97">
        <v>75497</v>
      </c>
      <c r="F21" s="98">
        <f t="shared" si="0"/>
        <v>22699</v>
      </c>
    </row>
    <row r="22" spans="1:6" x14ac:dyDescent="0.25">
      <c r="A22" s="96" t="s">
        <v>67</v>
      </c>
      <c r="B22" s="84">
        <v>17</v>
      </c>
      <c r="C22" s="97">
        <v>3</v>
      </c>
      <c r="D22" s="97">
        <v>0</v>
      </c>
      <c r="E22" s="97">
        <v>2</v>
      </c>
      <c r="F22" s="98">
        <f t="shared" si="0"/>
        <v>1</v>
      </c>
    </row>
    <row r="23" spans="1:6" x14ac:dyDescent="0.25">
      <c r="A23" s="96" t="s">
        <v>110</v>
      </c>
      <c r="B23" s="84">
        <v>18</v>
      </c>
      <c r="C23" s="97">
        <v>293563</v>
      </c>
      <c r="D23" s="97">
        <v>6898</v>
      </c>
      <c r="E23" s="97">
        <v>176780</v>
      </c>
      <c r="F23" s="98">
        <f t="shared" si="0"/>
        <v>116783</v>
      </c>
    </row>
    <row r="24" spans="1:6" x14ac:dyDescent="0.25">
      <c r="A24" s="96" t="s">
        <v>72</v>
      </c>
      <c r="B24" s="84">
        <v>19</v>
      </c>
      <c r="C24" s="97">
        <v>2099615</v>
      </c>
      <c r="D24" s="97">
        <v>41733</v>
      </c>
      <c r="E24" s="97">
        <v>1495721</v>
      </c>
      <c r="F24" s="98">
        <f t="shared" si="0"/>
        <v>603894</v>
      </c>
    </row>
    <row r="25" spans="1:6" x14ac:dyDescent="0.25">
      <c r="A25" s="96" t="s">
        <v>80</v>
      </c>
      <c r="B25" s="84">
        <v>20</v>
      </c>
      <c r="C25" s="97">
        <v>0</v>
      </c>
      <c r="D25" s="97">
        <v>0</v>
      </c>
      <c r="E25" s="97">
        <v>1557</v>
      </c>
      <c r="F25" s="98">
        <f t="shared" si="0"/>
        <v>-1557</v>
      </c>
    </row>
    <row r="26" spans="1:6" x14ac:dyDescent="0.25">
      <c r="A26" s="96" t="s">
        <v>82</v>
      </c>
      <c r="B26" s="84">
        <v>21</v>
      </c>
      <c r="C26" s="97">
        <v>794436</v>
      </c>
      <c r="D26" s="97">
        <v>2525</v>
      </c>
      <c r="E26" s="97">
        <v>609296</v>
      </c>
      <c r="F26" s="98">
        <f t="shared" si="0"/>
        <v>185140</v>
      </c>
    </row>
    <row r="27" spans="1:6" x14ac:dyDescent="0.25">
      <c r="A27" s="96" t="s">
        <v>84</v>
      </c>
      <c r="B27" s="84">
        <v>22</v>
      </c>
      <c r="C27" s="97">
        <v>0</v>
      </c>
      <c r="D27" s="97">
        <v>0</v>
      </c>
      <c r="E27" s="97">
        <v>0</v>
      </c>
      <c r="F27" s="98">
        <f t="shared" si="0"/>
        <v>0</v>
      </c>
    </row>
    <row r="28" spans="1:6" x14ac:dyDescent="0.25">
      <c r="A28" s="96" t="s">
        <v>86</v>
      </c>
      <c r="B28" s="84">
        <v>23</v>
      </c>
      <c r="C28" s="97">
        <v>0</v>
      </c>
      <c r="D28" s="97">
        <v>0</v>
      </c>
      <c r="E28" s="97">
        <v>0</v>
      </c>
      <c r="F28" s="98">
        <f t="shared" si="0"/>
        <v>0</v>
      </c>
    </row>
    <row r="29" spans="1:6" x14ac:dyDescent="0.25">
      <c r="A29" s="96" t="s">
        <v>111</v>
      </c>
      <c r="B29" s="84">
        <v>24</v>
      </c>
      <c r="C29" s="97">
        <v>0</v>
      </c>
      <c r="D29" s="97">
        <v>0</v>
      </c>
      <c r="E29" s="97">
        <v>0</v>
      </c>
      <c r="F29" s="98">
        <f t="shared" si="0"/>
        <v>0</v>
      </c>
    </row>
    <row r="30" spans="1:6" x14ac:dyDescent="0.25">
      <c r="A30" s="96" t="s">
        <v>112</v>
      </c>
      <c r="B30" s="84">
        <v>25</v>
      </c>
      <c r="C30" s="97">
        <v>0</v>
      </c>
      <c r="D30" s="97">
        <v>0</v>
      </c>
      <c r="E30" s="97">
        <v>0</v>
      </c>
      <c r="F30" s="98">
        <f t="shared" si="0"/>
        <v>0</v>
      </c>
    </row>
    <row r="31" spans="1:6" s="9" customFormat="1" ht="16.149999999999999" customHeight="1" thickBot="1" x14ac:dyDescent="0.3">
      <c r="A31" s="99" t="s">
        <v>22</v>
      </c>
      <c r="B31" s="90" t="s">
        <v>93</v>
      </c>
      <c r="C31" s="91">
        <f>SUM(C6:C30)</f>
        <v>15970226</v>
      </c>
      <c r="D31" s="91">
        <f>SUM(D6:D30)</f>
        <v>2826707</v>
      </c>
      <c r="E31" s="91">
        <f>SUM(E6:E30)</f>
        <v>11702043</v>
      </c>
      <c r="F31" s="92">
        <f>SUM(F6:F30)</f>
        <v>4268183</v>
      </c>
    </row>
    <row r="32" spans="1:6" s="69" customFormat="1" ht="15" customHeight="1" x14ac:dyDescent="0.2">
      <c r="A32" s="68"/>
      <c r="B32" s="100"/>
      <c r="D32" s="68"/>
      <c r="E32" s="68"/>
      <c r="F32" s="68"/>
    </row>
    <row r="33" spans="1:6" s="69" customFormat="1" ht="15" customHeight="1" x14ac:dyDescent="0.25">
      <c r="A33" s="68"/>
      <c r="B33" s="68"/>
      <c r="D33" s="68"/>
      <c r="E33" s="68"/>
      <c r="F33" s="68"/>
    </row>
    <row r="34" spans="1:6" s="69" customFormat="1" ht="15" customHeight="1" x14ac:dyDescent="0.25">
      <c r="A34" s="68"/>
      <c r="B34" s="68"/>
      <c r="D34" s="68"/>
      <c r="E34" s="68"/>
      <c r="F34" s="68"/>
    </row>
    <row r="35" spans="1:6" s="69" customFormat="1" ht="15" customHeight="1" x14ac:dyDescent="0.25">
      <c r="A35" s="68"/>
      <c r="B35" s="68"/>
      <c r="D35" s="68"/>
      <c r="E35" s="68"/>
      <c r="F35" s="68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63CB-60D3-42DD-9162-104BA27B9262}">
  <dimension ref="A1:X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113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107776</v>
      </c>
      <c r="D6" s="23">
        <v>51523</v>
      </c>
      <c r="E6" s="23">
        <v>148771</v>
      </c>
      <c r="F6" s="23">
        <v>34625</v>
      </c>
      <c r="G6" s="23">
        <v>0</v>
      </c>
      <c r="H6" s="23">
        <v>56802</v>
      </c>
      <c r="I6" s="23">
        <v>75388</v>
      </c>
      <c r="J6" s="23">
        <v>81406</v>
      </c>
      <c r="K6" s="23">
        <v>68697</v>
      </c>
      <c r="L6" s="23">
        <v>70298</v>
      </c>
      <c r="M6" s="23">
        <v>115151</v>
      </c>
      <c r="N6" s="23">
        <v>4914</v>
      </c>
      <c r="O6" s="24">
        <f t="shared" ref="O6:O41" si="0">SUM(C6:N6)</f>
        <v>815351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815351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1813</v>
      </c>
      <c r="D7" s="23">
        <v>18979</v>
      </c>
      <c r="E7" s="23">
        <v>14269</v>
      </c>
      <c r="F7" s="23">
        <v>618</v>
      </c>
      <c r="G7" s="23">
        <v>0</v>
      </c>
      <c r="H7" s="23">
        <v>1321</v>
      </c>
      <c r="I7" s="23">
        <v>0</v>
      </c>
      <c r="J7" s="23">
        <v>522</v>
      </c>
      <c r="K7" s="23">
        <v>0</v>
      </c>
      <c r="L7" s="23">
        <v>1848</v>
      </c>
      <c r="M7" s="23">
        <v>1607</v>
      </c>
      <c r="N7" s="23">
        <v>0</v>
      </c>
      <c r="O7" s="27">
        <f t="shared" si="0"/>
        <v>40977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40977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7061</v>
      </c>
      <c r="D8" s="23">
        <v>6960</v>
      </c>
      <c r="E8" s="23">
        <v>8522</v>
      </c>
      <c r="F8" s="23">
        <v>11088</v>
      </c>
      <c r="G8" s="23">
        <v>0</v>
      </c>
      <c r="H8" s="23">
        <v>5371</v>
      </c>
      <c r="I8" s="23">
        <v>1430</v>
      </c>
      <c r="J8" s="23">
        <v>3565</v>
      </c>
      <c r="K8" s="23">
        <v>6020</v>
      </c>
      <c r="L8" s="23">
        <v>5132</v>
      </c>
      <c r="M8" s="23">
        <v>4344</v>
      </c>
      <c r="N8" s="23">
        <v>209</v>
      </c>
      <c r="O8" s="27">
        <f t="shared" si="0"/>
        <v>59702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59702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1</v>
      </c>
      <c r="D10" s="23">
        <v>1</v>
      </c>
      <c r="E10" s="23">
        <v>0</v>
      </c>
      <c r="F10" s="23">
        <v>0</v>
      </c>
      <c r="G10" s="23">
        <v>0</v>
      </c>
      <c r="H10" s="23">
        <v>8</v>
      </c>
      <c r="I10" s="23">
        <v>0</v>
      </c>
      <c r="J10" s="23">
        <v>0</v>
      </c>
      <c r="K10" s="23">
        <v>2</v>
      </c>
      <c r="L10" s="23">
        <v>0</v>
      </c>
      <c r="M10" s="23">
        <v>1</v>
      </c>
      <c r="N10" s="23">
        <v>0</v>
      </c>
      <c r="O10" s="27">
        <f t="shared" si="0"/>
        <v>13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13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4</v>
      </c>
      <c r="D11" s="23">
        <v>4</v>
      </c>
      <c r="E11" s="23">
        <v>23</v>
      </c>
      <c r="F11" s="23">
        <v>0</v>
      </c>
      <c r="G11" s="23">
        <v>0</v>
      </c>
      <c r="H11" s="23">
        <v>2</v>
      </c>
      <c r="I11" s="23">
        <v>0</v>
      </c>
      <c r="J11" s="23">
        <v>2</v>
      </c>
      <c r="K11" s="23">
        <v>16</v>
      </c>
      <c r="L11" s="23">
        <v>3</v>
      </c>
      <c r="M11" s="23">
        <v>0</v>
      </c>
      <c r="N11" s="23">
        <v>0</v>
      </c>
      <c r="O11" s="27">
        <f t="shared" si="0"/>
        <v>54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54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233</v>
      </c>
      <c r="D12" s="23">
        <v>991</v>
      </c>
      <c r="E12" s="23">
        <v>215</v>
      </c>
      <c r="F12" s="23">
        <v>286</v>
      </c>
      <c r="G12" s="23">
        <v>0</v>
      </c>
      <c r="H12" s="23">
        <v>538</v>
      </c>
      <c r="I12" s="23">
        <v>0</v>
      </c>
      <c r="J12" s="23">
        <v>186</v>
      </c>
      <c r="K12" s="23">
        <v>209</v>
      </c>
      <c r="L12" s="23">
        <v>47</v>
      </c>
      <c r="M12" s="23">
        <v>30</v>
      </c>
      <c r="N12" s="23">
        <v>0</v>
      </c>
      <c r="O12" s="27">
        <f t="shared" si="0"/>
        <v>2735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2735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16514</v>
      </c>
      <c r="D13" s="23">
        <v>21587</v>
      </c>
      <c r="E13" s="23">
        <v>25836</v>
      </c>
      <c r="F13" s="23">
        <v>6702</v>
      </c>
      <c r="G13" s="23">
        <v>0</v>
      </c>
      <c r="H13" s="23">
        <v>15149</v>
      </c>
      <c r="I13" s="23">
        <v>1167</v>
      </c>
      <c r="J13" s="23">
        <v>4828</v>
      </c>
      <c r="K13" s="23">
        <v>7890</v>
      </c>
      <c r="L13" s="23">
        <v>9942</v>
      </c>
      <c r="M13" s="23">
        <v>21537</v>
      </c>
      <c r="N13" s="23">
        <v>91</v>
      </c>
      <c r="O13" s="27">
        <f t="shared" si="0"/>
        <v>131243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131243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18091</v>
      </c>
      <c r="D14" s="23">
        <v>25697</v>
      </c>
      <c r="E14" s="23">
        <v>44020</v>
      </c>
      <c r="F14" s="23">
        <v>2830</v>
      </c>
      <c r="G14" s="23">
        <v>0</v>
      </c>
      <c r="H14" s="23">
        <v>13145</v>
      </c>
      <c r="I14" s="23">
        <v>742</v>
      </c>
      <c r="J14" s="23">
        <v>2661</v>
      </c>
      <c r="K14" s="23">
        <v>3769</v>
      </c>
      <c r="L14" s="23">
        <v>8658</v>
      </c>
      <c r="M14" s="23">
        <v>14558</v>
      </c>
      <c r="N14" s="23">
        <v>59</v>
      </c>
      <c r="O14" s="27">
        <f t="shared" si="0"/>
        <v>134230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134230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18094</v>
      </c>
      <c r="D15" s="23">
        <v>25697</v>
      </c>
      <c r="E15" s="23">
        <v>44501</v>
      </c>
      <c r="F15" s="23">
        <v>7241</v>
      </c>
      <c r="G15" s="23">
        <v>0</v>
      </c>
      <c r="H15" s="23">
        <v>15220</v>
      </c>
      <c r="I15" s="23">
        <v>1909</v>
      </c>
      <c r="J15" s="23">
        <v>5663</v>
      </c>
      <c r="K15" s="23">
        <v>8702</v>
      </c>
      <c r="L15" s="23">
        <v>10813</v>
      </c>
      <c r="M15" s="23">
        <v>22623</v>
      </c>
      <c r="N15" s="23">
        <v>108</v>
      </c>
      <c r="O15" s="27">
        <f t="shared" si="0"/>
        <v>160571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160571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12893</v>
      </c>
      <c r="D16" s="33">
        <v>20217</v>
      </c>
      <c r="E16" s="33">
        <v>38312</v>
      </c>
      <c r="F16" s="33">
        <v>5157</v>
      </c>
      <c r="G16" s="33">
        <v>0</v>
      </c>
      <c r="H16" s="33">
        <v>12420</v>
      </c>
      <c r="I16" s="33">
        <v>1350</v>
      </c>
      <c r="J16" s="33">
        <v>3236</v>
      </c>
      <c r="K16" s="33">
        <v>5945</v>
      </c>
      <c r="L16" s="33">
        <v>2953</v>
      </c>
      <c r="M16" s="33">
        <v>20397</v>
      </c>
      <c r="N16" s="33">
        <v>63</v>
      </c>
      <c r="O16" s="34">
        <f t="shared" si="0"/>
        <v>122943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122943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5201</v>
      </c>
      <c r="D17" s="33">
        <v>5480</v>
      </c>
      <c r="E17" s="33">
        <v>6189</v>
      </c>
      <c r="F17" s="33">
        <v>2084</v>
      </c>
      <c r="G17" s="33">
        <v>0</v>
      </c>
      <c r="H17" s="33">
        <v>2800</v>
      </c>
      <c r="I17" s="33">
        <v>559</v>
      </c>
      <c r="J17" s="33">
        <v>2427</v>
      </c>
      <c r="K17" s="33">
        <v>2757</v>
      </c>
      <c r="L17" s="33">
        <v>7860</v>
      </c>
      <c r="M17" s="33">
        <v>2226</v>
      </c>
      <c r="N17" s="33">
        <v>45</v>
      </c>
      <c r="O17" s="34">
        <f t="shared" si="0"/>
        <v>37628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37628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166426</v>
      </c>
      <c r="D18" s="23">
        <v>83840</v>
      </c>
      <c r="E18" s="23">
        <v>87943</v>
      </c>
      <c r="F18" s="23">
        <v>94989</v>
      </c>
      <c r="G18" s="23">
        <v>0</v>
      </c>
      <c r="H18" s="23">
        <v>84950</v>
      </c>
      <c r="I18" s="23">
        <v>120763</v>
      </c>
      <c r="J18" s="23">
        <v>151203</v>
      </c>
      <c r="K18" s="23">
        <v>104384</v>
      </c>
      <c r="L18" s="23">
        <v>67585</v>
      </c>
      <c r="M18" s="23">
        <v>106171</v>
      </c>
      <c r="N18" s="23">
        <v>8035</v>
      </c>
      <c r="O18" s="27">
        <f t="shared" si="0"/>
        <v>1076289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1076289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121356</v>
      </c>
      <c r="D19" s="33">
        <v>58425</v>
      </c>
      <c r="E19" s="33">
        <v>60308</v>
      </c>
      <c r="F19" s="33">
        <v>43243</v>
      </c>
      <c r="G19" s="33">
        <v>0</v>
      </c>
      <c r="H19" s="33">
        <v>60770</v>
      </c>
      <c r="I19" s="33">
        <v>89584</v>
      </c>
      <c r="J19" s="33">
        <v>108781</v>
      </c>
      <c r="K19" s="33">
        <v>76478</v>
      </c>
      <c r="L19" s="33">
        <v>45773</v>
      </c>
      <c r="M19" s="33">
        <v>77851</v>
      </c>
      <c r="N19" s="33">
        <v>5782</v>
      </c>
      <c r="O19" s="34">
        <f t="shared" si="0"/>
        <v>748351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748351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41084</v>
      </c>
      <c r="D20" s="33">
        <v>24304</v>
      </c>
      <c r="E20" s="33">
        <v>26344</v>
      </c>
      <c r="F20" s="33">
        <v>15386</v>
      </c>
      <c r="G20" s="33">
        <v>0</v>
      </c>
      <c r="H20" s="33">
        <v>23543</v>
      </c>
      <c r="I20" s="33">
        <v>28994</v>
      </c>
      <c r="J20" s="33">
        <v>41509</v>
      </c>
      <c r="K20" s="33">
        <v>27388</v>
      </c>
      <c r="L20" s="33">
        <v>16214</v>
      </c>
      <c r="M20" s="33">
        <v>27887</v>
      </c>
      <c r="N20" s="33">
        <v>1615</v>
      </c>
      <c r="O20" s="34">
        <f t="shared" si="0"/>
        <v>274268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274268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3433</v>
      </c>
      <c r="D21" s="33">
        <v>265</v>
      </c>
      <c r="E21" s="33">
        <v>307</v>
      </c>
      <c r="F21" s="33">
        <v>36090</v>
      </c>
      <c r="G21" s="33">
        <v>0</v>
      </c>
      <c r="H21" s="33">
        <v>336</v>
      </c>
      <c r="I21" s="33">
        <v>2155</v>
      </c>
      <c r="J21" s="33">
        <v>648</v>
      </c>
      <c r="K21" s="33">
        <v>134</v>
      </c>
      <c r="L21" s="33">
        <v>5019</v>
      </c>
      <c r="M21" s="33">
        <v>128</v>
      </c>
      <c r="N21" s="33">
        <v>629</v>
      </c>
      <c r="O21" s="34">
        <f t="shared" si="0"/>
        <v>49144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49144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14</v>
      </c>
      <c r="D22" s="23">
        <v>15</v>
      </c>
      <c r="E22" s="23">
        <v>0</v>
      </c>
      <c r="F22" s="23">
        <v>0</v>
      </c>
      <c r="G22" s="23">
        <v>0</v>
      </c>
      <c r="H22" s="23">
        <v>7</v>
      </c>
      <c r="I22" s="23">
        <v>0</v>
      </c>
      <c r="J22" s="23">
        <v>0</v>
      </c>
      <c r="K22" s="23">
        <v>39</v>
      </c>
      <c r="L22" s="23">
        <v>0</v>
      </c>
      <c r="M22" s="23">
        <v>4</v>
      </c>
      <c r="N22" s="23">
        <v>0</v>
      </c>
      <c r="O22" s="27">
        <f t="shared" si="0"/>
        <v>79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79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177</v>
      </c>
      <c r="D23" s="23">
        <v>57</v>
      </c>
      <c r="E23" s="23">
        <v>284</v>
      </c>
      <c r="F23" s="23">
        <v>31</v>
      </c>
      <c r="G23" s="23">
        <v>0</v>
      </c>
      <c r="H23" s="23">
        <v>188</v>
      </c>
      <c r="I23" s="23">
        <v>0</v>
      </c>
      <c r="J23" s="23">
        <v>115</v>
      </c>
      <c r="K23" s="23">
        <v>212</v>
      </c>
      <c r="L23" s="23">
        <v>77</v>
      </c>
      <c r="M23" s="23">
        <v>30</v>
      </c>
      <c r="N23" s="23">
        <v>0</v>
      </c>
      <c r="O23" s="27">
        <f t="shared" si="0"/>
        <v>1171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1171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6502</v>
      </c>
      <c r="D24" s="23">
        <v>9163</v>
      </c>
      <c r="E24" s="23">
        <v>16520</v>
      </c>
      <c r="F24" s="23">
        <v>1470</v>
      </c>
      <c r="G24" s="23">
        <v>0</v>
      </c>
      <c r="H24" s="23">
        <v>14639</v>
      </c>
      <c r="I24" s="23">
        <v>365</v>
      </c>
      <c r="J24" s="23">
        <v>2298</v>
      </c>
      <c r="K24" s="23">
        <v>4592</v>
      </c>
      <c r="L24" s="23">
        <v>2374</v>
      </c>
      <c r="M24" s="23">
        <v>14147</v>
      </c>
      <c r="N24" s="23">
        <v>45</v>
      </c>
      <c r="O24" s="27">
        <f t="shared" si="0"/>
        <v>72115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72115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1998</v>
      </c>
      <c r="D25" s="23">
        <v>11687</v>
      </c>
      <c r="E25" s="23">
        <v>47</v>
      </c>
      <c r="F25" s="23">
        <v>70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1162</v>
      </c>
      <c r="M25" s="23">
        <v>357</v>
      </c>
      <c r="N25" s="23">
        <v>0</v>
      </c>
      <c r="O25" s="27">
        <f t="shared" si="0"/>
        <v>15321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15321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16</v>
      </c>
      <c r="I26" s="23">
        <v>0</v>
      </c>
      <c r="J26" s="23">
        <v>0</v>
      </c>
      <c r="K26" s="23">
        <v>2</v>
      </c>
      <c r="L26" s="23">
        <v>9</v>
      </c>
      <c r="M26" s="23">
        <v>0</v>
      </c>
      <c r="N26" s="23">
        <v>0</v>
      </c>
      <c r="O26" s="27">
        <f t="shared" si="0"/>
        <v>28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28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36</v>
      </c>
      <c r="D27" s="23">
        <v>62</v>
      </c>
      <c r="E27" s="23">
        <v>311</v>
      </c>
      <c r="F27" s="23">
        <v>9</v>
      </c>
      <c r="G27" s="23">
        <v>0</v>
      </c>
      <c r="H27" s="23">
        <v>1059</v>
      </c>
      <c r="I27" s="23">
        <v>0</v>
      </c>
      <c r="J27" s="23">
        <v>27</v>
      </c>
      <c r="K27" s="23">
        <v>0</v>
      </c>
      <c r="L27" s="23">
        <v>30</v>
      </c>
      <c r="M27" s="23">
        <v>13</v>
      </c>
      <c r="N27" s="23">
        <v>0</v>
      </c>
      <c r="O27" s="27">
        <f t="shared" si="0"/>
        <v>1547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1547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3</v>
      </c>
      <c r="N28" s="23">
        <v>0</v>
      </c>
      <c r="O28" s="27">
        <f t="shared" si="0"/>
        <v>3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3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36758</v>
      </c>
      <c r="D29" s="23">
        <v>98617</v>
      </c>
      <c r="E29" s="23">
        <v>83120</v>
      </c>
      <c r="F29" s="23">
        <v>17844</v>
      </c>
      <c r="G29" s="23">
        <v>0</v>
      </c>
      <c r="H29" s="23">
        <v>98219</v>
      </c>
      <c r="I29" s="23">
        <v>10103</v>
      </c>
      <c r="J29" s="23">
        <v>43159</v>
      </c>
      <c r="K29" s="23">
        <v>37725</v>
      </c>
      <c r="L29" s="23">
        <v>18652</v>
      </c>
      <c r="M29" s="23">
        <v>37308</v>
      </c>
      <c r="N29" s="23">
        <v>25</v>
      </c>
      <c r="O29" s="44">
        <f t="shared" si="0"/>
        <v>481530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481530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239128</v>
      </c>
      <c r="D30" s="50">
        <v>247202</v>
      </c>
      <c r="E30" s="50">
        <v>251712</v>
      </c>
      <c r="F30" s="50">
        <v>133043</v>
      </c>
      <c r="G30" s="50">
        <v>0</v>
      </c>
      <c r="H30" s="50">
        <v>220915</v>
      </c>
      <c r="I30" s="50">
        <v>133395</v>
      </c>
      <c r="J30" s="50">
        <v>204442</v>
      </c>
      <c r="K30" s="50">
        <v>159876</v>
      </c>
      <c r="L30" s="50">
        <v>133116</v>
      </c>
      <c r="M30" s="50">
        <v>221626</v>
      </c>
      <c r="N30" s="50">
        <v>8412</v>
      </c>
      <c r="O30" s="51">
        <f t="shared" si="0"/>
        <v>1952867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1952867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4292</v>
      </c>
      <c r="Q31" s="23">
        <v>1237</v>
      </c>
      <c r="R31" s="23">
        <v>691</v>
      </c>
      <c r="S31" s="23">
        <v>9047</v>
      </c>
      <c r="T31" s="23">
        <v>73916</v>
      </c>
      <c r="U31" s="25">
        <v>813</v>
      </c>
      <c r="V31" s="24">
        <f t="shared" si="1"/>
        <v>89996</v>
      </c>
      <c r="W31" s="26">
        <f t="shared" si="2"/>
        <v>89996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4292</v>
      </c>
      <c r="Q32" s="35">
        <v>1234</v>
      </c>
      <c r="R32" s="35">
        <v>691</v>
      </c>
      <c r="S32" s="35">
        <v>9047</v>
      </c>
      <c r="T32" s="35">
        <v>73916</v>
      </c>
      <c r="U32" s="36">
        <v>813</v>
      </c>
      <c r="V32" s="34">
        <f t="shared" si="1"/>
        <v>89993</v>
      </c>
      <c r="W32" s="37">
        <f t="shared" si="2"/>
        <v>89993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1222</v>
      </c>
      <c r="Q33" s="35">
        <v>1295</v>
      </c>
      <c r="R33" s="35">
        <v>250</v>
      </c>
      <c r="S33" s="35">
        <v>5430</v>
      </c>
      <c r="T33" s="35">
        <v>541</v>
      </c>
      <c r="U33" s="36">
        <v>657</v>
      </c>
      <c r="V33" s="34">
        <f t="shared" si="1"/>
        <v>9395</v>
      </c>
      <c r="W33" s="37">
        <f t="shared" si="2"/>
        <v>9395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3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3</v>
      </c>
      <c r="W34" s="37">
        <f t="shared" si="2"/>
        <v>3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9">
        <v>0</v>
      </c>
      <c r="V35" s="27">
        <f t="shared" si="1"/>
        <v>0</v>
      </c>
      <c r="W35" s="30">
        <f t="shared" si="2"/>
        <v>0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1046</v>
      </c>
      <c r="Q36" s="28">
        <v>577</v>
      </c>
      <c r="R36" s="28">
        <v>2225</v>
      </c>
      <c r="S36" s="28">
        <v>451</v>
      </c>
      <c r="T36" s="28">
        <v>329</v>
      </c>
      <c r="U36" s="29">
        <v>399</v>
      </c>
      <c r="V36" s="27">
        <f t="shared" si="1"/>
        <v>5027</v>
      </c>
      <c r="W36" s="30">
        <f t="shared" si="2"/>
        <v>5027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5338</v>
      </c>
      <c r="Q41" s="50">
        <v>1814</v>
      </c>
      <c r="R41" s="50">
        <v>2916</v>
      </c>
      <c r="S41" s="50">
        <v>9498</v>
      </c>
      <c r="T41" s="50">
        <v>74245</v>
      </c>
      <c r="U41" s="50">
        <v>1212</v>
      </c>
      <c r="V41" s="51">
        <f t="shared" si="1"/>
        <v>95023</v>
      </c>
      <c r="W41" s="52">
        <f t="shared" si="2"/>
        <v>95023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239128</v>
      </c>
      <c r="D42" s="61">
        <f t="shared" si="3"/>
        <v>247202</v>
      </c>
      <c r="E42" s="61">
        <f t="shared" si="3"/>
        <v>251712</v>
      </c>
      <c r="F42" s="61">
        <f t="shared" si="3"/>
        <v>133043</v>
      </c>
      <c r="G42" s="61">
        <f t="shared" si="3"/>
        <v>0</v>
      </c>
      <c r="H42" s="61">
        <f t="shared" si="3"/>
        <v>220915</v>
      </c>
      <c r="I42" s="61">
        <f t="shared" si="3"/>
        <v>133395</v>
      </c>
      <c r="J42" s="61">
        <f t="shared" si="3"/>
        <v>204442</v>
      </c>
      <c r="K42" s="61">
        <f t="shared" si="3"/>
        <v>159876</v>
      </c>
      <c r="L42" s="61">
        <f t="shared" si="3"/>
        <v>133116</v>
      </c>
      <c r="M42" s="61">
        <f t="shared" si="3"/>
        <v>221626</v>
      </c>
      <c r="N42" s="61">
        <f t="shared" si="3"/>
        <v>8412</v>
      </c>
      <c r="O42" s="61">
        <f t="shared" si="3"/>
        <v>1952867</v>
      </c>
      <c r="P42" s="61">
        <f t="shared" si="3"/>
        <v>5338</v>
      </c>
      <c r="Q42" s="61">
        <f t="shared" si="3"/>
        <v>1814</v>
      </c>
      <c r="R42" s="61">
        <f t="shared" si="3"/>
        <v>2916</v>
      </c>
      <c r="S42" s="61">
        <f t="shared" si="3"/>
        <v>9498</v>
      </c>
      <c r="T42" s="61">
        <f t="shared" si="3"/>
        <v>74245</v>
      </c>
      <c r="U42" s="61">
        <f t="shared" si="3"/>
        <v>1212</v>
      </c>
      <c r="V42" s="61">
        <f t="shared" si="3"/>
        <v>95023</v>
      </c>
      <c r="W42" s="62">
        <f t="shared" si="3"/>
        <v>2047890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0.12244971111703971</v>
      </c>
      <c r="D46" s="66">
        <f t="shared" ref="D46:N46" si="6">D42/$O$42</f>
        <v>0.12658414525925216</v>
      </c>
      <c r="E46" s="66">
        <f t="shared" si="6"/>
        <v>0.12889357032506565</v>
      </c>
      <c r="F46" s="66">
        <f t="shared" si="6"/>
        <v>6.8127015306213887E-2</v>
      </c>
      <c r="G46" s="66">
        <f t="shared" si="6"/>
        <v>0</v>
      </c>
      <c r="H46" s="66">
        <f t="shared" si="6"/>
        <v>0.11312342315170465</v>
      </c>
      <c r="I46" s="66">
        <f t="shared" si="6"/>
        <v>6.8307263116228603E-2</v>
      </c>
      <c r="J46" s="66">
        <f t="shared" si="6"/>
        <v>0.10468813288360139</v>
      </c>
      <c r="K46" s="66">
        <f t="shared" si="6"/>
        <v>8.1867326346341043E-2</v>
      </c>
      <c r="L46" s="66">
        <f t="shared" si="6"/>
        <v>6.8164396244086253E-2</v>
      </c>
      <c r="M46" s="66">
        <f t="shared" si="6"/>
        <v>0.11348750324522869</v>
      </c>
      <c r="N46" s="66">
        <f t="shared" si="6"/>
        <v>4.3075130052379401E-3</v>
      </c>
      <c r="O46" s="67"/>
      <c r="P46" s="66">
        <f>P42/$V$42</f>
        <v>5.6175873209643984E-2</v>
      </c>
      <c r="Q46" s="66">
        <f t="shared" ref="Q46:U46" si="7">Q42/$V$42</f>
        <v>1.9090115024783475E-2</v>
      </c>
      <c r="R46" s="66">
        <f t="shared" si="7"/>
        <v>3.0687307283499783E-2</v>
      </c>
      <c r="S46" s="66">
        <f t="shared" si="7"/>
        <v>9.9954747797901561E-2</v>
      </c>
      <c r="T46" s="66">
        <f t="shared" si="7"/>
        <v>0.78133714995316927</v>
      </c>
      <c r="U46" s="66">
        <f t="shared" si="7"/>
        <v>1.2754806731001968E-2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0958-0BA0-436F-A3A3-96C7490CAD4D}">
  <dimension ref="A1:X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114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53844</v>
      </c>
      <c r="D6" s="23">
        <v>98474</v>
      </c>
      <c r="E6" s="23">
        <v>28958</v>
      </c>
      <c r="F6" s="23">
        <v>5425</v>
      </c>
      <c r="G6" s="23">
        <v>0</v>
      </c>
      <c r="H6" s="23">
        <v>52570</v>
      </c>
      <c r="I6" s="23">
        <v>6439</v>
      </c>
      <c r="J6" s="23">
        <v>27943</v>
      </c>
      <c r="K6" s="23">
        <v>16705</v>
      </c>
      <c r="L6" s="23">
        <v>23927</v>
      </c>
      <c r="M6" s="23">
        <v>81855</v>
      </c>
      <c r="N6" s="23">
        <v>0</v>
      </c>
      <c r="O6" s="24">
        <f t="shared" ref="O6:O41" si="0">SUM(C6:N6)</f>
        <v>396140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396140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181411</v>
      </c>
      <c r="D7" s="23">
        <v>139309</v>
      </c>
      <c r="E7" s="23">
        <v>86020</v>
      </c>
      <c r="F7" s="23">
        <v>13947</v>
      </c>
      <c r="G7" s="23">
        <v>0</v>
      </c>
      <c r="H7" s="23">
        <v>164505</v>
      </c>
      <c r="I7" s="23">
        <v>0</v>
      </c>
      <c r="J7" s="23">
        <v>55881</v>
      </c>
      <c r="K7" s="23">
        <v>0</v>
      </c>
      <c r="L7" s="23">
        <v>43751</v>
      </c>
      <c r="M7" s="23">
        <v>158439</v>
      </c>
      <c r="N7" s="23">
        <v>0</v>
      </c>
      <c r="O7" s="27">
        <f t="shared" si="0"/>
        <v>843263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843263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120673</v>
      </c>
      <c r="D8" s="23">
        <v>105939</v>
      </c>
      <c r="E8" s="23">
        <v>142124</v>
      </c>
      <c r="F8" s="23">
        <v>36462</v>
      </c>
      <c r="G8" s="23">
        <v>0</v>
      </c>
      <c r="H8" s="23">
        <v>67862</v>
      </c>
      <c r="I8" s="23">
        <v>14035</v>
      </c>
      <c r="J8" s="23">
        <v>69775</v>
      </c>
      <c r="K8" s="23">
        <v>63551</v>
      </c>
      <c r="L8" s="23">
        <v>85904</v>
      </c>
      <c r="M8" s="23">
        <v>57524</v>
      </c>
      <c r="N8" s="23">
        <v>146</v>
      </c>
      <c r="O8" s="27">
        <f t="shared" si="0"/>
        <v>763995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763995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127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127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127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939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939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939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247</v>
      </c>
      <c r="D12" s="23">
        <v>104</v>
      </c>
      <c r="E12" s="23">
        <v>277</v>
      </c>
      <c r="F12" s="23">
        <v>81</v>
      </c>
      <c r="G12" s="23">
        <v>0</v>
      </c>
      <c r="H12" s="23">
        <v>33</v>
      </c>
      <c r="I12" s="23">
        <v>0</v>
      </c>
      <c r="J12" s="23">
        <v>440</v>
      </c>
      <c r="K12" s="23">
        <v>0</v>
      </c>
      <c r="L12" s="23">
        <v>65</v>
      </c>
      <c r="M12" s="23">
        <v>0</v>
      </c>
      <c r="N12" s="23">
        <v>0</v>
      </c>
      <c r="O12" s="27">
        <f t="shared" si="0"/>
        <v>1247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1247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31129</v>
      </c>
      <c r="D13" s="23">
        <v>34322</v>
      </c>
      <c r="E13" s="23">
        <v>81894</v>
      </c>
      <c r="F13" s="23">
        <v>895</v>
      </c>
      <c r="G13" s="23">
        <v>0</v>
      </c>
      <c r="H13" s="23">
        <v>35366</v>
      </c>
      <c r="I13" s="23">
        <v>264</v>
      </c>
      <c r="J13" s="23">
        <v>14871</v>
      </c>
      <c r="K13" s="23">
        <v>6258</v>
      </c>
      <c r="L13" s="23">
        <v>11415</v>
      </c>
      <c r="M13" s="23">
        <v>35187</v>
      </c>
      <c r="N13" s="23">
        <v>9</v>
      </c>
      <c r="O13" s="27">
        <f t="shared" si="0"/>
        <v>251610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251610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90827</v>
      </c>
      <c r="D14" s="23">
        <v>72690</v>
      </c>
      <c r="E14" s="23">
        <v>64945</v>
      </c>
      <c r="F14" s="23">
        <v>83663</v>
      </c>
      <c r="G14" s="23">
        <v>0</v>
      </c>
      <c r="H14" s="23">
        <v>5974</v>
      </c>
      <c r="I14" s="23">
        <v>244</v>
      </c>
      <c r="J14" s="23">
        <v>33920</v>
      </c>
      <c r="K14" s="23">
        <v>3801</v>
      </c>
      <c r="L14" s="23">
        <v>6931</v>
      </c>
      <c r="M14" s="23">
        <v>9206</v>
      </c>
      <c r="N14" s="23">
        <v>0</v>
      </c>
      <c r="O14" s="27">
        <f t="shared" si="0"/>
        <v>372201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372201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121956</v>
      </c>
      <c r="D15" s="23">
        <v>107011</v>
      </c>
      <c r="E15" s="23">
        <v>146840</v>
      </c>
      <c r="F15" s="23">
        <v>84558</v>
      </c>
      <c r="G15" s="23">
        <v>0</v>
      </c>
      <c r="H15" s="23">
        <v>41340</v>
      </c>
      <c r="I15" s="23">
        <v>508</v>
      </c>
      <c r="J15" s="23">
        <v>48791</v>
      </c>
      <c r="K15" s="23">
        <v>10059</v>
      </c>
      <c r="L15" s="23">
        <v>18346</v>
      </c>
      <c r="M15" s="23">
        <v>44393</v>
      </c>
      <c r="N15" s="23">
        <v>9</v>
      </c>
      <c r="O15" s="27">
        <f t="shared" si="0"/>
        <v>623811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623811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8408</v>
      </c>
      <c r="D16" s="33">
        <v>42854</v>
      </c>
      <c r="E16" s="33">
        <v>52184</v>
      </c>
      <c r="F16" s="33">
        <v>70687</v>
      </c>
      <c r="G16" s="33">
        <v>0</v>
      </c>
      <c r="H16" s="33">
        <v>22519</v>
      </c>
      <c r="I16" s="33">
        <v>238</v>
      </c>
      <c r="J16" s="33">
        <v>2755</v>
      </c>
      <c r="K16" s="33">
        <v>1544</v>
      </c>
      <c r="L16" s="33">
        <v>2673</v>
      </c>
      <c r="M16" s="33">
        <v>6383</v>
      </c>
      <c r="N16" s="33">
        <v>9</v>
      </c>
      <c r="O16" s="34">
        <f t="shared" si="0"/>
        <v>210254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210254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113548</v>
      </c>
      <c r="D17" s="33">
        <v>64157</v>
      </c>
      <c r="E17" s="33">
        <v>94656</v>
      </c>
      <c r="F17" s="33">
        <v>13871</v>
      </c>
      <c r="G17" s="33">
        <v>0</v>
      </c>
      <c r="H17" s="33">
        <v>18821</v>
      </c>
      <c r="I17" s="33">
        <v>270</v>
      </c>
      <c r="J17" s="33">
        <v>46036</v>
      </c>
      <c r="K17" s="33">
        <v>8515</v>
      </c>
      <c r="L17" s="33">
        <v>15674</v>
      </c>
      <c r="M17" s="33">
        <v>38010</v>
      </c>
      <c r="N17" s="33">
        <v>0</v>
      </c>
      <c r="O17" s="34">
        <f t="shared" si="0"/>
        <v>413558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413558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487639</v>
      </c>
      <c r="D18" s="23">
        <v>253263</v>
      </c>
      <c r="E18" s="23">
        <v>230898</v>
      </c>
      <c r="F18" s="23">
        <v>139973</v>
      </c>
      <c r="G18" s="23">
        <v>0</v>
      </c>
      <c r="H18" s="23">
        <v>173561</v>
      </c>
      <c r="I18" s="23">
        <v>227162</v>
      </c>
      <c r="J18" s="23">
        <v>349617</v>
      </c>
      <c r="K18" s="23">
        <v>179007</v>
      </c>
      <c r="L18" s="23">
        <v>202652</v>
      </c>
      <c r="M18" s="23">
        <v>186273</v>
      </c>
      <c r="N18" s="23">
        <v>2796</v>
      </c>
      <c r="O18" s="27">
        <f t="shared" si="0"/>
        <v>2432841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2432841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403126</v>
      </c>
      <c r="D19" s="33">
        <v>151896</v>
      </c>
      <c r="E19" s="33">
        <v>169184</v>
      </c>
      <c r="F19" s="33">
        <v>118914</v>
      </c>
      <c r="G19" s="33">
        <v>0</v>
      </c>
      <c r="H19" s="33">
        <v>145238</v>
      </c>
      <c r="I19" s="33">
        <v>181074</v>
      </c>
      <c r="J19" s="33">
        <v>303393</v>
      </c>
      <c r="K19" s="33">
        <v>144219</v>
      </c>
      <c r="L19" s="33">
        <v>161881</v>
      </c>
      <c r="M19" s="33">
        <v>154714</v>
      </c>
      <c r="N19" s="33">
        <v>2796</v>
      </c>
      <c r="O19" s="34">
        <f t="shared" si="0"/>
        <v>1936435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1936435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82130</v>
      </c>
      <c r="D20" s="33">
        <v>94842</v>
      </c>
      <c r="E20" s="33">
        <v>51677</v>
      </c>
      <c r="F20" s="33">
        <v>18968</v>
      </c>
      <c r="G20" s="33">
        <v>0</v>
      </c>
      <c r="H20" s="33">
        <v>21500</v>
      </c>
      <c r="I20" s="33">
        <v>46088</v>
      </c>
      <c r="J20" s="33">
        <v>44163</v>
      </c>
      <c r="K20" s="33">
        <v>33064</v>
      </c>
      <c r="L20" s="33">
        <v>28352</v>
      </c>
      <c r="M20" s="33">
        <v>28375</v>
      </c>
      <c r="N20" s="33">
        <v>0</v>
      </c>
      <c r="O20" s="34">
        <f t="shared" si="0"/>
        <v>449159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449159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324</v>
      </c>
      <c r="D21" s="33">
        <v>0</v>
      </c>
      <c r="E21" s="33">
        <v>620</v>
      </c>
      <c r="F21" s="33">
        <v>1115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371</v>
      </c>
      <c r="M21" s="33">
        <v>0</v>
      </c>
      <c r="N21" s="33">
        <v>0</v>
      </c>
      <c r="O21" s="34">
        <f t="shared" si="0"/>
        <v>2430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2430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9240</v>
      </c>
      <c r="D24" s="23">
        <v>1301</v>
      </c>
      <c r="E24" s="23">
        <v>1737</v>
      </c>
      <c r="F24" s="23">
        <v>521</v>
      </c>
      <c r="G24" s="23">
        <v>0</v>
      </c>
      <c r="H24" s="23">
        <v>1511</v>
      </c>
      <c r="I24" s="23">
        <v>0</v>
      </c>
      <c r="J24" s="23">
        <v>4253</v>
      </c>
      <c r="K24" s="23">
        <v>2149</v>
      </c>
      <c r="L24" s="23">
        <v>3828</v>
      </c>
      <c r="M24" s="23">
        <v>127</v>
      </c>
      <c r="N24" s="23">
        <v>0</v>
      </c>
      <c r="O24" s="27">
        <f t="shared" si="0"/>
        <v>24667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24667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487</v>
      </c>
      <c r="D25" s="23">
        <v>433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56</v>
      </c>
      <c r="N25" s="23">
        <v>0</v>
      </c>
      <c r="O25" s="27">
        <f t="shared" si="0"/>
        <v>976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976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69</v>
      </c>
      <c r="D27" s="23">
        <v>0</v>
      </c>
      <c r="E27" s="23">
        <v>2238</v>
      </c>
      <c r="F27" s="23">
        <v>0</v>
      </c>
      <c r="G27" s="23">
        <v>0</v>
      </c>
      <c r="H27" s="23">
        <v>15</v>
      </c>
      <c r="I27" s="23">
        <v>0</v>
      </c>
      <c r="J27" s="23">
        <v>2732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5054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5054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6043</v>
      </c>
      <c r="D29" s="23">
        <v>31293</v>
      </c>
      <c r="E29" s="23">
        <v>35979</v>
      </c>
      <c r="F29" s="23">
        <v>3552</v>
      </c>
      <c r="G29" s="23">
        <v>0</v>
      </c>
      <c r="H29" s="23">
        <v>23202</v>
      </c>
      <c r="I29" s="23">
        <v>2716</v>
      </c>
      <c r="J29" s="23">
        <v>3368</v>
      </c>
      <c r="K29" s="23">
        <v>9222</v>
      </c>
      <c r="L29" s="23">
        <v>4623</v>
      </c>
      <c r="M29" s="23">
        <v>12048</v>
      </c>
      <c r="N29" s="23">
        <v>0</v>
      </c>
      <c r="O29" s="44">
        <f t="shared" si="0"/>
        <v>132046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132046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f t="shared" ref="C30:N30" si="3">SUM(C6:C14)+C18+SUM(C22:C29)</f>
        <v>981609</v>
      </c>
      <c r="D30" s="50">
        <f t="shared" si="3"/>
        <v>737255</v>
      </c>
      <c r="E30" s="50">
        <f t="shared" si="3"/>
        <v>676009</v>
      </c>
      <c r="F30" s="50">
        <f t="shared" si="3"/>
        <v>284519</v>
      </c>
      <c r="G30" s="50">
        <f t="shared" si="3"/>
        <v>0</v>
      </c>
      <c r="H30" s="50">
        <f t="shared" si="3"/>
        <v>524599</v>
      </c>
      <c r="I30" s="50">
        <f t="shared" si="3"/>
        <v>250860</v>
      </c>
      <c r="J30" s="50">
        <f t="shared" si="3"/>
        <v>562800</v>
      </c>
      <c r="K30" s="50">
        <f t="shared" si="3"/>
        <v>280693</v>
      </c>
      <c r="L30" s="50">
        <f t="shared" si="3"/>
        <v>383096</v>
      </c>
      <c r="M30" s="50">
        <f t="shared" si="3"/>
        <v>540715</v>
      </c>
      <c r="N30" s="50">
        <f t="shared" si="3"/>
        <v>2951</v>
      </c>
      <c r="O30" s="51">
        <f t="shared" si="0"/>
        <v>5225106</v>
      </c>
      <c r="P30" s="50">
        <f t="shared" ref="P30:U30" si="4">SUM(P6:P14)+P18+SUM(P22:P29)</f>
        <v>0</v>
      </c>
      <c r="Q30" s="50">
        <f t="shared" si="4"/>
        <v>0</v>
      </c>
      <c r="R30" s="50">
        <f t="shared" si="4"/>
        <v>0</v>
      </c>
      <c r="S30" s="50">
        <f t="shared" si="4"/>
        <v>0</v>
      </c>
      <c r="T30" s="50">
        <f t="shared" si="4"/>
        <v>0</v>
      </c>
      <c r="U30" s="50">
        <f t="shared" si="4"/>
        <v>0</v>
      </c>
      <c r="V30" s="51">
        <f t="shared" si="1"/>
        <v>0</v>
      </c>
      <c r="W30" s="52">
        <f t="shared" si="2"/>
        <v>5225106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367276</v>
      </c>
      <c r="Q31" s="23">
        <v>233921</v>
      </c>
      <c r="R31" s="23">
        <v>113108</v>
      </c>
      <c r="S31" s="23">
        <v>54859</v>
      </c>
      <c r="T31" s="23">
        <v>174294</v>
      </c>
      <c r="U31" s="25">
        <v>0</v>
      </c>
      <c r="V31" s="24">
        <f t="shared" si="1"/>
        <v>943458</v>
      </c>
      <c r="W31" s="26">
        <f t="shared" si="2"/>
        <v>943458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356084</v>
      </c>
      <c r="Q32" s="35">
        <v>225335</v>
      </c>
      <c r="R32" s="35">
        <v>111107</v>
      </c>
      <c r="S32" s="35">
        <v>51659</v>
      </c>
      <c r="T32" s="35">
        <v>172537</v>
      </c>
      <c r="U32" s="36">
        <v>0</v>
      </c>
      <c r="V32" s="34">
        <f t="shared" si="1"/>
        <v>916722</v>
      </c>
      <c r="W32" s="37">
        <f t="shared" si="2"/>
        <v>916722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10860</v>
      </c>
      <c r="Q33" s="35">
        <v>8229</v>
      </c>
      <c r="R33" s="35">
        <v>1812</v>
      </c>
      <c r="S33" s="35">
        <v>3200</v>
      </c>
      <c r="T33" s="35">
        <v>1756</v>
      </c>
      <c r="U33" s="36">
        <v>0</v>
      </c>
      <c r="V33" s="34">
        <f t="shared" si="1"/>
        <v>25857</v>
      </c>
      <c r="W33" s="37">
        <f t="shared" si="2"/>
        <v>25857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332</v>
      </c>
      <c r="Q34" s="35">
        <v>357</v>
      </c>
      <c r="R34" s="35">
        <v>189</v>
      </c>
      <c r="S34" s="35">
        <v>0</v>
      </c>
      <c r="T34" s="35">
        <v>0</v>
      </c>
      <c r="U34" s="36">
        <v>0</v>
      </c>
      <c r="V34" s="34">
        <f t="shared" si="1"/>
        <v>878</v>
      </c>
      <c r="W34" s="37">
        <f t="shared" si="2"/>
        <v>878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246</v>
      </c>
      <c r="T35" s="28">
        <v>0</v>
      </c>
      <c r="U35" s="29">
        <v>0</v>
      </c>
      <c r="V35" s="27">
        <f t="shared" si="1"/>
        <v>246</v>
      </c>
      <c r="W35" s="30">
        <f t="shared" si="2"/>
        <v>246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46038</v>
      </c>
      <c r="Q36" s="28">
        <v>2369</v>
      </c>
      <c r="R36" s="28">
        <v>42573</v>
      </c>
      <c r="S36" s="28">
        <v>12626</v>
      </c>
      <c r="T36" s="28">
        <v>54</v>
      </c>
      <c r="U36" s="29">
        <v>0</v>
      </c>
      <c r="V36" s="27">
        <f t="shared" si="1"/>
        <v>103660</v>
      </c>
      <c r="W36" s="30">
        <f t="shared" si="2"/>
        <v>103660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f t="shared" ref="C41:N41" si="5">C31+SUM(C35:C40)</f>
        <v>0</v>
      </c>
      <c r="D41" s="50">
        <f t="shared" si="5"/>
        <v>0</v>
      </c>
      <c r="E41" s="50">
        <f t="shared" si="5"/>
        <v>0</v>
      </c>
      <c r="F41" s="50">
        <f t="shared" si="5"/>
        <v>0</v>
      </c>
      <c r="G41" s="50">
        <f t="shared" si="5"/>
        <v>0</v>
      </c>
      <c r="H41" s="50">
        <f t="shared" si="5"/>
        <v>0</v>
      </c>
      <c r="I41" s="50">
        <f t="shared" si="5"/>
        <v>0</v>
      </c>
      <c r="J41" s="50">
        <f t="shared" si="5"/>
        <v>0</v>
      </c>
      <c r="K41" s="50">
        <f t="shared" si="5"/>
        <v>0</v>
      </c>
      <c r="L41" s="50">
        <f t="shared" si="5"/>
        <v>0</v>
      </c>
      <c r="M41" s="50">
        <f t="shared" si="5"/>
        <v>0</v>
      </c>
      <c r="N41" s="50">
        <f t="shared" si="5"/>
        <v>0</v>
      </c>
      <c r="O41" s="51">
        <f t="shared" si="0"/>
        <v>0</v>
      </c>
      <c r="P41" s="50">
        <f t="shared" ref="P41:U41" si="6">P31+SUM(P35:P40)</f>
        <v>413314</v>
      </c>
      <c r="Q41" s="50">
        <f t="shared" si="6"/>
        <v>236290</v>
      </c>
      <c r="R41" s="50">
        <f t="shared" si="6"/>
        <v>155681</v>
      </c>
      <c r="S41" s="50">
        <f t="shared" si="6"/>
        <v>67731</v>
      </c>
      <c r="T41" s="50">
        <f t="shared" si="6"/>
        <v>174348</v>
      </c>
      <c r="U41" s="50">
        <f t="shared" si="6"/>
        <v>0</v>
      </c>
      <c r="V41" s="51">
        <f t="shared" si="1"/>
        <v>1047364</v>
      </c>
      <c r="W41" s="52">
        <f t="shared" si="2"/>
        <v>1047364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7">C30+C41</f>
        <v>981609</v>
      </c>
      <c r="D42" s="61">
        <f t="shared" si="7"/>
        <v>737255</v>
      </c>
      <c r="E42" s="61">
        <f t="shared" si="7"/>
        <v>676009</v>
      </c>
      <c r="F42" s="61">
        <f t="shared" si="7"/>
        <v>284519</v>
      </c>
      <c r="G42" s="61">
        <f t="shared" si="7"/>
        <v>0</v>
      </c>
      <c r="H42" s="61">
        <f t="shared" si="7"/>
        <v>524599</v>
      </c>
      <c r="I42" s="61">
        <f t="shared" si="7"/>
        <v>250860</v>
      </c>
      <c r="J42" s="61">
        <f t="shared" si="7"/>
        <v>562800</v>
      </c>
      <c r="K42" s="61">
        <f t="shared" si="7"/>
        <v>280693</v>
      </c>
      <c r="L42" s="61">
        <f t="shared" si="7"/>
        <v>383096</v>
      </c>
      <c r="M42" s="61">
        <f t="shared" si="7"/>
        <v>540715</v>
      </c>
      <c r="N42" s="61">
        <f t="shared" si="7"/>
        <v>2951</v>
      </c>
      <c r="O42" s="61">
        <f t="shared" si="7"/>
        <v>5225106</v>
      </c>
      <c r="P42" s="61">
        <f t="shared" si="7"/>
        <v>413314</v>
      </c>
      <c r="Q42" s="61">
        <f t="shared" si="7"/>
        <v>236290</v>
      </c>
      <c r="R42" s="61">
        <f t="shared" si="7"/>
        <v>155681</v>
      </c>
      <c r="S42" s="61">
        <f t="shared" si="7"/>
        <v>67731</v>
      </c>
      <c r="T42" s="61">
        <f t="shared" si="7"/>
        <v>174348</v>
      </c>
      <c r="U42" s="61">
        <f t="shared" si="7"/>
        <v>0</v>
      </c>
      <c r="V42" s="61">
        <f t="shared" si="7"/>
        <v>1047364</v>
      </c>
      <c r="W42" s="62">
        <f t="shared" si="7"/>
        <v>6272470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8">C4</f>
        <v>MAKEDONIJA Insurance s.c. Skopje - Vienna Insurance Group</v>
      </c>
      <c r="D45" s="63" t="str">
        <f t="shared" si="8"/>
        <v>STOCK COMPANY FOR INSURANCE TRIGLAV</v>
      </c>
      <c r="E45" s="63" t="str">
        <f t="shared" si="8"/>
        <v>SAVA Insurance, a.d. Skopje</v>
      </c>
      <c r="F45" s="63" t="str">
        <f t="shared" si="8"/>
        <v>EUROINS INSURANCE S.C. Skopje</v>
      </c>
      <c r="G45" s="63" t="str">
        <f t="shared" si="8"/>
        <v>WINNER - Vienna Insurance Group JSC Skopje</v>
      </c>
      <c r="H45" s="63" t="str">
        <f t="shared" si="8"/>
        <v>EUROLINK Insurance Inc. Skopje</v>
      </c>
      <c r="I45" s="63" t="str">
        <f t="shared" si="8"/>
        <v>GRAWE Non-life</v>
      </c>
      <c r="J45" s="63" t="str">
        <f t="shared" si="8"/>
        <v>UNIQA</v>
      </c>
      <c r="K45" s="63" t="str">
        <f t="shared" si="8"/>
        <v>Insurance Policy</v>
      </c>
      <c r="L45" s="63" t="str">
        <f t="shared" si="8"/>
        <v>INSURANCE COMPANY HALK OSIGURUVANJE A.D. SKOPJE</v>
      </c>
      <c r="M45" s="63" t="str">
        <f t="shared" si="8"/>
        <v>CROATIA INSURANCE - NON LIFE</v>
      </c>
      <c r="N45" s="63" t="str">
        <f t="shared" si="8"/>
        <v>ZOIL MAKEDONIJA, Bitola</v>
      </c>
      <c r="O45" s="64"/>
      <c r="P45" s="63" t="str">
        <f t="shared" ref="P45:U45" si="9">P4</f>
        <v>CROATIA INSURANCE - LIFE</v>
      </c>
      <c r="Q45" s="63" t="str">
        <f t="shared" si="9"/>
        <v>GRAWE</v>
      </c>
      <c r="R45" s="63" t="str">
        <f t="shared" si="9"/>
        <v>WINNER LIFE</v>
      </c>
      <c r="S45" s="63" t="str">
        <f t="shared" si="9"/>
        <v>UNIQA LIFE</v>
      </c>
      <c r="T45" s="63" t="str">
        <f t="shared" si="9"/>
        <v>TRIGLAV LIFE</v>
      </c>
      <c r="U45" s="63" t="str">
        <f t="shared" si="9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0.18786393998514098</v>
      </c>
      <c r="D46" s="66">
        <f t="shared" ref="D46:N46" si="10">D42/$O$42</f>
        <v>0.14109857292847264</v>
      </c>
      <c r="E46" s="66">
        <f t="shared" si="10"/>
        <v>0.12937708823514776</v>
      </c>
      <c r="F46" s="66">
        <f t="shared" si="10"/>
        <v>5.445229245110051E-2</v>
      </c>
      <c r="G46" s="66">
        <f t="shared" si="10"/>
        <v>0</v>
      </c>
      <c r="H46" s="66">
        <f t="shared" si="10"/>
        <v>0.10039968567144858</v>
      </c>
      <c r="I46" s="66">
        <f t="shared" si="10"/>
        <v>4.801050926048199E-2</v>
      </c>
      <c r="J46" s="66">
        <f t="shared" si="10"/>
        <v>0.10771073352387492</v>
      </c>
      <c r="K46" s="66">
        <f t="shared" si="10"/>
        <v>5.3720058502162445E-2</v>
      </c>
      <c r="L46" s="66">
        <f t="shared" si="10"/>
        <v>7.3318321197694367E-2</v>
      </c>
      <c r="M46" s="66">
        <f t="shared" si="10"/>
        <v>0.10348402501308107</v>
      </c>
      <c r="N46" s="66">
        <f t="shared" si="10"/>
        <v>5.6477323139473147E-4</v>
      </c>
      <c r="O46" s="67"/>
      <c r="P46" s="66">
        <f>P42/$V$42</f>
        <v>0.39462307278080971</v>
      </c>
      <c r="Q46" s="66">
        <f t="shared" ref="Q46:U46" si="11">Q42/$V$42</f>
        <v>0.22560446988821461</v>
      </c>
      <c r="R46" s="66">
        <f t="shared" si="11"/>
        <v>0.14864077818217927</v>
      </c>
      <c r="S46" s="66">
        <f t="shared" si="11"/>
        <v>6.4668061915437225E-2</v>
      </c>
      <c r="T46" s="66">
        <f t="shared" si="11"/>
        <v>0.16646361723335917</v>
      </c>
      <c r="U46" s="66">
        <f t="shared" si="11"/>
        <v>0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C72EE-A6BA-4325-A588-C2E6FFB93DC9}">
  <dimension ref="A1:X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4" width="9.140625" style="6" customWidth="1"/>
    <col min="25" max="16384" width="9.140625" style="6"/>
  </cols>
  <sheetData>
    <row r="1" spans="1:24" s="9" customFormat="1" ht="14.25" customHeight="1" x14ac:dyDescent="0.25">
      <c r="A1" s="10"/>
    </row>
    <row r="2" spans="1:24" s="8" customFormat="1" ht="14.25" customHeight="1" x14ac:dyDescent="0.25">
      <c r="A2" s="11" t="s">
        <v>115</v>
      </c>
      <c r="B2" s="7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8" customFormat="1" ht="14.25" customHeight="1" thickBot="1" x14ac:dyDescent="0.3">
      <c r="A3" s="6"/>
      <c r="B3" s="7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8" customFormat="1" ht="39.6" customHeight="1" x14ac:dyDescent="0.25">
      <c r="A4" s="12" t="s">
        <v>1</v>
      </c>
      <c r="B4" s="13"/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4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4" t="s">
        <v>21</v>
      </c>
      <c r="W4" s="15" t="s">
        <v>22</v>
      </c>
    </row>
    <row r="5" spans="1:24" s="9" customFormat="1" ht="14.25" customHeight="1" x14ac:dyDescent="0.25">
      <c r="A5" s="16"/>
      <c r="B5" s="17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9">
        <v>100</v>
      </c>
      <c r="P5" s="18">
        <v>101</v>
      </c>
      <c r="Q5" s="18">
        <v>102</v>
      </c>
      <c r="R5" s="18">
        <v>103</v>
      </c>
      <c r="S5" s="18">
        <v>104</v>
      </c>
      <c r="T5" s="18">
        <v>105</v>
      </c>
      <c r="U5" s="18">
        <v>106</v>
      </c>
      <c r="V5" s="19">
        <v>200</v>
      </c>
      <c r="W5" s="20">
        <v>300</v>
      </c>
    </row>
    <row r="6" spans="1:24" s="9" customFormat="1" ht="14.25" customHeight="1" x14ac:dyDescent="0.25">
      <c r="A6" s="21" t="s">
        <v>23</v>
      </c>
      <c r="B6" s="22" t="s">
        <v>24</v>
      </c>
      <c r="C6" s="23">
        <v>1364</v>
      </c>
      <c r="D6" s="23">
        <v>1153</v>
      </c>
      <c r="E6" s="23">
        <v>1296</v>
      </c>
      <c r="F6" s="23">
        <v>200</v>
      </c>
      <c r="G6" s="23">
        <v>0</v>
      </c>
      <c r="H6" s="23">
        <v>1224</v>
      </c>
      <c r="I6" s="23">
        <v>434</v>
      </c>
      <c r="J6" s="23">
        <v>711</v>
      </c>
      <c r="K6" s="23">
        <v>422</v>
      </c>
      <c r="L6" s="23">
        <v>504</v>
      </c>
      <c r="M6" s="23">
        <v>1550</v>
      </c>
      <c r="N6" s="23">
        <v>0</v>
      </c>
      <c r="O6" s="24">
        <f t="shared" ref="O6:O41" si="0">SUM(C6:N6)</f>
        <v>8858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5">
        <v>0</v>
      </c>
      <c r="V6" s="24">
        <f t="shared" ref="V6:V41" si="1">SUM(P6:U6)</f>
        <v>0</v>
      </c>
      <c r="W6" s="26">
        <f t="shared" ref="W6:W41" si="2">O6+V6</f>
        <v>8858</v>
      </c>
    </row>
    <row r="7" spans="1:24" s="9" customFormat="1" ht="14.25" customHeight="1" x14ac:dyDescent="0.25">
      <c r="A7" s="21" t="s">
        <v>25</v>
      </c>
      <c r="B7" s="22" t="s">
        <v>26</v>
      </c>
      <c r="C7" s="23">
        <v>18498</v>
      </c>
      <c r="D7" s="23">
        <v>13489</v>
      </c>
      <c r="E7" s="23">
        <v>6031</v>
      </c>
      <c r="F7" s="23">
        <v>1496</v>
      </c>
      <c r="G7" s="23">
        <v>0</v>
      </c>
      <c r="H7" s="23">
        <v>13968</v>
      </c>
      <c r="I7" s="23">
        <v>0</v>
      </c>
      <c r="J7" s="23">
        <v>5392</v>
      </c>
      <c r="K7" s="23">
        <v>0</v>
      </c>
      <c r="L7" s="23">
        <v>4674</v>
      </c>
      <c r="M7" s="23">
        <v>17812</v>
      </c>
      <c r="N7" s="23">
        <v>0</v>
      </c>
      <c r="O7" s="27">
        <f t="shared" si="0"/>
        <v>81360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9">
        <v>0</v>
      </c>
      <c r="V7" s="27">
        <f t="shared" si="1"/>
        <v>0</v>
      </c>
      <c r="W7" s="30">
        <f t="shared" si="2"/>
        <v>81360</v>
      </c>
    </row>
    <row r="8" spans="1:24" s="9" customFormat="1" ht="14.25" customHeight="1" x14ac:dyDescent="0.25">
      <c r="A8" s="21" t="s">
        <v>27</v>
      </c>
      <c r="B8" s="22" t="s">
        <v>28</v>
      </c>
      <c r="C8" s="23">
        <v>1146</v>
      </c>
      <c r="D8" s="23">
        <v>1188</v>
      </c>
      <c r="E8" s="23">
        <v>1393</v>
      </c>
      <c r="F8" s="23">
        <v>699</v>
      </c>
      <c r="G8" s="23">
        <v>0</v>
      </c>
      <c r="H8" s="23">
        <v>766</v>
      </c>
      <c r="I8" s="23">
        <v>169</v>
      </c>
      <c r="J8" s="23">
        <v>735</v>
      </c>
      <c r="K8" s="23">
        <v>690</v>
      </c>
      <c r="L8" s="23">
        <v>983</v>
      </c>
      <c r="M8" s="23">
        <v>679</v>
      </c>
      <c r="N8" s="23">
        <v>2</v>
      </c>
      <c r="O8" s="27">
        <f t="shared" si="0"/>
        <v>8450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9">
        <v>0</v>
      </c>
      <c r="V8" s="27">
        <f t="shared" si="1"/>
        <v>0</v>
      </c>
      <c r="W8" s="30">
        <f t="shared" si="2"/>
        <v>8450</v>
      </c>
    </row>
    <row r="9" spans="1:24" s="9" customFormat="1" ht="14.25" customHeight="1" x14ac:dyDescent="0.25">
      <c r="A9" s="21" t="s">
        <v>29</v>
      </c>
      <c r="B9" s="22" t="s">
        <v>30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7">
        <f t="shared" si="0"/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9">
        <v>0</v>
      </c>
      <c r="V9" s="27">
        <f t="shared" si="1"/>
        <v>0</v>
      </c>
      <c r="W9" s="30">
        <f t="shared" si="2"/>
        <v>0</v>
      </c>
    </row>
    <row r="10" spans="1:24" s="9" customFormat="1" ht="14.25" customHeight="1" x14ac:dyDescent="0.25">
      <c r="A10" s="21" t="s">
        <v>31</v>
      </c>
      <c r="B10" s="22" t="s">
        <v>32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7">
        <f t="shared" si="0"/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9">
        <v>0</v>
      </c>
      <c r="V10" s="27">
        <f t="shared" si="1"/>
        <v>0</v>
      </c>
      <c r="W10" s="30">
        <f t="shared" si="2"/>
        <v>0</v>
      </c>
    </row>
    <row r="11" spans="1:24" s="9" customFormat="1" ht="14.25" customHeight="1" x14ac:dyDescent="0.25">
      <c r="A11" s="21" t="s">
        <v>33</v>
      </c>
      <c r="B11" s="22" t="s">
        <v>34</v>
      </c>
      <c r="C11" s="23">
        <v>0</v>
      </c>
      <c r="D11" s="23">
        <v>0</v>
      </c>
      <c r="E11" s="23">
        <v>2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7">
        <f t="shared" si="0"/>
        <v>2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0</v>
      </c>
      <c r="V11" s="27">
        <f t="shared" si="1"/>
        <v>0</v>
      </c>
      <c r="W11" s="30">
        <f t="shared" si="2"/>
        <v>2</v>
      </c>
    </row>
    <row r="12" spans="1:24" s="9" customFormat="1" ht="14.25" customHeight="1" x14ac:dyDescent="0.25">
      <c r="A12" s="21" t="s">
        <v>35</v>
      </c>
      <c r="B12" s="22" t="s">
        <v>36</v>
      </c>
      <c r="C12" s="23">
        <v>5</v>
      </c>
      <c r="D12" s="23">
        <v>3</v>
      </c>
      <c r="E12" s="23">
        <v>4</v>
      </c>
      <c r="F12" s="23">
        <v>3</v>
      </c>
      <c r="G12" s="23">
        <v>0</v>
      </c>
      <c r="H12" s="23">
        <v>1</v>
      </c>
      <c r="I12" s="23">
        <v>0</v>
      </c>
      <c r="J12" s="23">
        <v>14</v>
      </c>
      <c r="K12" s="23">
        <v>0</v>
      </c>
      <c r="L12" s="23">
        <v>1</v>
      </c>
      <c r="M12" s="23">
        <v>0</v>
      </c>
      <c r="N12" s="23">
        <v>0</v>
      </c>
      <c r="O12" s="27">
        <f t="shared" si="0"/>
        <v>31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9">
        <v>0</v>
      </c>
      <c r="V12" s="27">
        <f t="shared" si="1"/>
        <v>0</v>
      </c>
      <c r="W12" s="30">
        <f t="shared" si="2"/>
        <v>31</v>
      </c>
    </row>
    <row r="13" spans="1:24" s="9" customFormat="1" ht="14.25" customHeight="1" x14ac:dyDescent="0.25">
      <c r="A13" s="21" t="s">
        <v>37</v>
      </c>
      <c r="B13" s="22" t="s">
        <v>38</v>
      </c>
      <c r="C13" s="23">
        <v>119</v>
      </c>
      <c r="D13" s="23">
        <v>112</v>
      </c>
      <c r="E13" s="23">
        <v>173</v>
      </c>
      <c r="F13" s="23">
        <v>16</v>
      </c>
      <c r="G13" s="23">
        <v>0</v>
      </c>
      <c r="H13" s="23">
        <v>463</v>
      </c>
      <c r="I13" s="23">
        <v>13</v>
      </c>
      <c r="J13" s="23">
        <v>22</v>
      </c>
      <c r="K13" s="23">
        <v>76</v>
      </c>
      <c r="L13" s="23">
        <v>53</v>
      </c>
      <c r="M13" s="23">
        <v>40</v>
      </c>
      <c r="N13" s="23">
        <v>1</v>
      </c>
      <c r="O13" s="27">
        <f t="shared" si="0"/>
        <v>1088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9">
        <v>0</v>
      </c>
      <c r="V13" s="27">
        <f t="shared" si="1"/>
        <v>0</v>
      </c>
      <c r="W13" s="30">
        <f t="shared" si="2"/>
        <v>1088</v>
      </c>
    </row>
    <row r="14" spans="1:24" s="9" customFormat="1" ht="14.25" customHeight="1" x14ac:dyDescent="0.25">
      <c r="A14" s="21" t="s">
        <v>39</v>
      </c>
      <c r="B14" s="22" t="s">
        <v>40</v>
      </c>
      <c r="C14" s="23">
        <v>1263</v>
      </c>
      <c r="D14" s="23">
        <v>1503</v>
      </c>
      <c r="E14" s="23">
        <v>1322</v>
      </c>
      <c r="F14" s="23">
        <v>769</v>
      </c>
      <c r="G14" s="23">
        <v>0</v>
      </c>
      <c r="H14" s="23">
        <v>182</v>
      </c>
      <c r="I14" s="23">
        <v>6</v>
      </c>
      <c r="J14" s="23">
        <v>271</v>
      </c>
      <c r="K14" s="23">
        <v>110</v>
      </c>
      <c r="L14" s="23">
        <v>186</v>
      </c>
      <c r="M14" s="23">
        <v>233</v>
      </c>
      <c r="N14" s="23">
        <v>0</v>
      </c>
      <c r="O14" s="27">
        <f t="shared" si="0"/>
        <v>5845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9">
        <v>0</v>
      </c>
      <c r="V14" s="27">
        <f t="shared" si="1"/>
        <v>0</v>
      </c>
      <c r="W14" s="30">
        <f t="shared" si="2"/>
        <v>5845</v>
      </c>
    </row>
    <row r="15" spans="1:24" s="9" customFormat="1" ht="14.25" customHeight="1" x14ac:dyDescent="0.25">
      <c r="A15" s="21" t="s">
        <v>41</v>
      </c>
      <c r="B15" s="22" t="s">
        <v>42</v>
      </c>
      <c r="C15" s="23">
        <v>1382</v>
      </c>
      <c r="D15" s="23">
        <v>1615</v>
      </c>
      <c r="E15" s="23">
        <v>1495</v>
      </c>
      <c r="F15" s="23">
        <v>785</v>
      </c>
      <c r="G15" s="23">
        <v>0</v>
      </c>
      <c r="H15" s="23">
        <v>645</v>
      </c>
      <c r="I15" s="23">
        <v>19</v>
      </c>
      <c r="J15" s="23">
        <v>293</v>
      </c>
      <c r="K15" s="23">
        <v>186</v>
      </c>
      <c r="L15" s="23">
        <v>239</v>
      </c>
      <c r="M15" s="23">
        <v>273</v>
      </c>
      <c r="N15" s="23">
        <v>1</v>
      </c>
      <c r="O15" s="27">
        <f t="shared" si="0"/>
        <v>6933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9">
        <v>0</v>
      </c>
      <c r="V15" s="27">
        <f t="shared" si="1"/>
        <v>0</v>
      </c>
      <c r="W15" s="30">
        <f t="shared" si="2"/>
        <v>6933</v>
      </c>
    </row>
    <row r="16" spans="1:24" s="9" customFormat="1" ht="14.25" customHeight="1" x14ac:dyDescent="0.25">
      <c r="A16" s="31" t="s">
        <v>43</v>
      </c>
      <c r="B16" s="32" t="s">
        <v>44</v>
      </c>
      <c r="C16" s="33">
        <v>291</v>
      </c>
      <c r="D16" s="33">
        <v>1076</v>
      </c>
      <c r="E16" s="33">
        <v>1180</v>
      </c>
      <c r="F16" s="33">
        <v>463</v>
      </c>
      <c r="G16" s="33">
        <v>0</v>
      </c>
      <c r="H16" s="33">
        <v>472</v>
      </c>
      <c r="I16" s="33">
        <v>9</v>
      </c>
      <c r="J16" s="33">
        <v>86</v>
      </c>
      <c r="K16" s="33">
        <v>60</v>
      </c>
      <c r="L16" s="33">
        <v>63</v>
      </c>
      <c r="M16" s="33">
        <v>186</v>
      </c>
      <c r="N16" s="33">
        <v>1</v>
      </c>
      <c r="O16" s="34">
        <f t="shared" si="0"/>
        <v>3887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6">
        <v>0</v>
      </c>
      <c r="V16" s="34">
        <f t="shared" si="1"/>
        <v>0</v>
      </c>
      <c r="W16" s="37">
        <f t="shared" si="2"/>
        <v>3887</v>
      </c>
    </row>
    <row r="17" spans="1:23" s="9" customFormat="1" ht="14.25" customHeight="1" x14ac:dyDescent="0.25">
      <c r="A17" s="38" t="s">
        <v>45</v>
      </c>
      <c r="B17" s="39" t="s">
        <v>46</v>
      </c>
      <c r="C17" s="33">
        <v>1091</v>
      </c>
      <c r="D17" s="33">
        <v>539</v>
      </c>
      <c r="E17" s="33">
        <v>315</v>
      </c>
      <c r="F17" s="33">
        <v>322</v>
      </c>
      <c r="G17" s="33">
        <v>0</v>
      </c>
      <c r="H17" s="33">
        <v>173</v>
      </c>
      <c r="I17" s="33">
        <v>10</v>
      </c>
      <c r="J17" s="33">
        <v>207</v>
      </c>
      <c r="K17" s="33">
        <v>126</v>
      </c>
      <c r="L17" s="33">
        <v>176</v>
      </c>
      <c r="M17" s="33">
        <v>87</v>
      </c>
      <c r="N17" s="33">
        <v>0</v>
      </c>
      <c r="O17" s="34">
        <f t="shared" si="0"/>
        <v>3046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6">
        <v>0</v>
      </c>
      <c r="V17" s="34">
        <f t="shared" si="1"/>
        <v>0</v>
      </c>
      <c r="W17" s="37">
        <f t="shared" si="2"/>
        <v>3046</v>
      </c>
    </row>
    <row r="18" spans="1:23" s="9" customFormat="1" ht="14.25" customHeight="1" x14ac:dyDescent="0.25">
      <c r="A18" s="40" t="s">
        <v>47</v>
      </c>
      <c r="B18" s="41" t="s">
        <v>48</v>
      </c>
      <c r="C18" s="23">
        <v>5724</v>
      </c>
      <c r="D18" s="23">
        <v>2576</v>
      </c>
      <c r="E18" s="23">
        <v>2735</v>
      </c>
      <c r="F18" s="23">
        <v>2284</v>
      </c>
      <c r="G18" s="23">
        <v>0</v>
      </c>
      <c r="H18" s="23">
        <v>2419</v>
      </c>
      <c r="I18" s="23">
        <v>3408</v>
      </c>
      <c r="J18" s="23">
        <v>5071</v>
      </c>
      <c r="K18" s="23">
        <v>2808</v>
      </c>
      <c r="L18" s="23">
        <v>2337</v>
      </c>
      <c r="M18" s="23">
        <v>3128</v>
      </c>
      <c r="N18" s="23">
        <v>38</v>
      </c>
      <c r="O18" s="27">
        <f t="shared" si="0"/>
        <v>32528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9">
        <v>0</v>
      </c>
      <c r="V18" s="27">
        <f t="shared" si="1"/>
        <v>0</v>
      </c>
      <c r="W18" s="30">
        <f t="shared" si="2"/>
        <v>32528</v>
      </c>
    </row>
    <row r="19" spans="1:23" s="9" customFormat="1" ht="14.25" customHeight="1" x14ac:dyDescent="0.25">
      <c r="A19" s="38" t="s">
        <v>49</v>
      </c>
      <c r="B19" s="39" t="s">
        <v>50</v>
      </c>
      <c r="C19" s="33">
        <v>5430</v>
      </c>
      <c r="D19" s="33">
        <v>2297</v>
      </c>
      <c r="E19" s="33">
        <v>2488</v>
      </c>
      <c r="F19" s="33">
        <v>2188</v>
      </c>
      <c r="G19" s="33">
        <v>0</v>
      </c>
      <c r="H19" s="33">
        <v>2335</v>
      </c>
      <c r="I19" s="33">
        <v>3270</v>
      </c>
      <c r="J19" s="33">
        <v>4893</v>
      </c>
      <c r="K19" s="33">
        <v>2705</v>
      </c>
      <c r="L19" s="33">
        <v>2165</v>
      </c>
      <c r="M19" s="33">
        <v>3005</v>
      </c>
      <c r="N19" s="33">
        <v>38</v>
      </c>
      <c r="O19" s="34">
        <f t="shared" si="0"/>
        <v>30814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6">
        <v>0</v>
      </c>
      <c r="V19" s="34">
        <f t="shared" si="1"/>
        <v>0</v>
      </c>
      <c r="W19" s="37">
        <f t="shared" si="2"/>
        <v>30814</v>
      </c>
    </row>
    <row r="20" spans="1:23" s="9" customFormat="1" ht="14.25" customHeight="1" x14ac:dyDescent="0.25">
      <c r="A20" s="38" t="s">
        <v>51</v>
      </c>
      <c r="B20" s="39" t="s">
        <v>52</v>
      </c>
      <c r="C20" s="33">
        <v>273</v>
      </c>
      <c r="D20" s="33">
        <v>262</v>
      </c>
      <c r="E20" s="33">
        <v>194</v>
      </c>
      <c r="F20" s="33">
        <v>77</v>
      </c>
      <c r="G20" s="33">
        <v>0</v>
      </c>
      <c r="H20" s="33">
        <v>79</v>
      </c>
      <c r="I20" s="33">
        <v>138</v>
      </c>
      <c r="J20" s="33">
        <v>173</v>
      </c>
      <c r="K20" s="33">
        <v>98</v>
      </c>
      <c r="L20" s="33">
        <v>149</v>
      </c>
      <c r="M20" s="33">
        <v>118</v>
      </c>
      <c r="N20" s="33">
        <v>0</v>
      </c>
      <c r="O20" s="34">
        <f t="shared" si="0"/>
        <v>1561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6">
        <v>0</v>
      </c>
      <c r="V20" s="34">
        <f t="shared" si="1"/>
        <v>0</v>
      </c>
      <c r="W20" s="37">
        <f t="shared" si="2"/>
        <v>1561</v>
      </c>
    </row>
    <row r="21" spans="1:23" s="9" customFormat="1" ht="14.25" customHeight="1" x14ac:dyDescent="0.25">
      <c r="A21" s="38" t="s">
        <v>53</v>
      </c>
      <c r="B21" s="39" t="s">
        <v>54</v>
      </c>
      <c r="C21" s="33">
        <v>3</v>
      </c>
      <c r="D21" s="33">
        <v>0</v>
      </c>
      <c r="E21" s="33">
        <v>7</v>
      </c>
      <c r="F21" s="33">
        <v>14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4</v>
      </c>
      <c r="M21" s="33">
        <v>0</v>
      </c>
      <c r="N21" s="33">
        <v>0</v>
      </c>
      <c r="O21" s="34">
        <f t="shared" si="0"/>
        <v>28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6">
        <v>0</v>
      </c>
      <c r="V21" s="34">
        <f t="shared" si="1"/>
        <v>0</v>
      </c>
      <c r="W21" s="37">
        <f t="shared" si="2"/>
        <v>28</v>
      </c>
    </row>
    <row r="22" spans="1:23" s="9" customFormat="1" ht="14.25" customHeight="1" x14ac:dyDescent="0.25">
      <c r="A22" s="40" t="s">
        <v>55</v>
      </c>
      <c r="B22" s="41" t="s">
        <v>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7">
        <f t="shared" si="0"/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9">
        <v>0</v>
      </c>
      <c r="V22" s="27">
        <f t="shared" si="1"/>
        <v>0</v>
      </c>
      <c r="W22" s="30">
        <f t="shared" si="2"/>
        <v>0</v>
      </c>
    </row>
    <row r="23" spans="1:23" s="9" customFormat="1" ht="14.25" customHeight="1" x14ac:dyDescent="0.25">
      <c r="A23" s="40" t="s">
        <v>57</v>
      </c>
      <c r="B23" s="41" t="s">
        <v>58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7">
        <f t="shared" si="0"/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9">
        <v>0</v>
      </c>
      <c r="V23" s="27">
        <f t="shared" si="1"/>
        <v>0</v>
      </c>
      <c r="W23" s="30">
        <f t="shared" si="2"/>
        <v>0</v>
      </c>
    </row>
    <row r="24" spans="1:23" s="9" customFormat="1" ht="14.25" customHeight="1" x14ac:dyDescent="0.25">
      <c r="A24" s="40" t="s">
        <v>59</v>
      </c>
      <c r="B24" s="41" t="s">
        <v>60</v>
      </c>
      <c r="C24" s="23">
        <v>211</v>
      </c>
      <c r="D24" s="23">
        <v>18</v>
      </c>
      <c r="E24" s="23">
        <v>63</v>
      </c>
      <c r="F24" s="23">
        <v>25</v>
      </c>
      <c r="G24" s="23">
        <v>0</v>
      </c>
      <c r="H24" s="23">
        <v>46</v>
      </c>
      <c r="I24" s="23">
        <v>0</v>
      </c>
      <c r="J24" s="23">
        <v>17</v>
      </c>
      <c r="K24" s="23">
        <v>51</v>
      </c>
      <c r="L24" s="23">
        <v>20</v>
      </c>
      <c r="M24" s="23">
        <v>18</v>
      </c>
      <c r="N24" s="23">
        <v>0</v>
      </c>
      <c r="O24" s="27">
        <f t="shared" si="0"/>
        <v>469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9">
        <v>0</v>
      </c>
      <c r="V24" s="27">
        <f t="shared" si="1"/>
        <v>0</v>
      </c>
      <c r="W24" s="30">
        <f t="shared" si="2"/>
        <v>469</v>
      </c>
    </row>
    <row r="25" spans="1:23" s="9" customFormat="1" ht="14.25" customHeight="1" x14ac:dyDescent="0.25">
      <c r="A25" s="40" t="s">
        <v>61</v>
      </c>
      <c r="B25" s="41" t="s">
        <v>62</v>
      </c>
      <c r="C25" s="23">
        <v>1</v>
      </c>
      <c r="D25" s="23">
        <v>22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2</v>
      </c>
      <c r="N25" s="23">
        <v>0</v>
      </c>
      <c r="O25" s="27">
        <f t="shared" si="0"/>
        <v>25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9">
        <v>0</v>
      </c>
      <c r="V25" s="27">
        <f t="shared" si="1"/>
        <v>0</v>
      </c>
      <c r="W25" s="30">
        <f t="shared" si="2"/>
        <v>25</v>
      </c>
    </row>
    <row r="26" spans="1:23" s="9" customFormat="1" ht="14.25" customHeight="1" x14ac:dyDescent="0.25">
      <c r="A26" s="40" t="s">
        <v>63</v>
      </c>
      <c r="B26" s="41" t="s">
        <v>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7">
        <f t="shared" si="0"/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9">
        <v>0</v>
      </c>
      <c r="V26" s="27">
        <f t="shared" si="1"/>
        <v>0</v>
      </c>
      <c r="W26" s="30">
        <f t="shared" si="2"/>
        <v>0</v>
      </c>
    </row>
    <row r="27" spans="1:23" s="9" customFormat="1" ht="14.25" customHeight="1" x14ac:dyDescent="0.25">
      <c r="A27" s="40" t="s">
        <v>65</v>
      </c>
      <c r="B27" s="41" t="s">
        <v>66</v>
      </c>
      <c r="C27" s="23">
        <v>81</v>
      </c>
      <c r="D27" s="23">
        <v>0</v>
      </c>
      <c r="E27" s="23">
        <v>5</v>
      </c>
      <c r="F27" s="23">
        <v>0</v>
      </c>
      <c r="G27" s="23">
        <v>0</v>
      </c>
      <c r="H27" s="23">
        <v>1</v>
      </c>
      <c r="I27" s="23">
        <v>0</v>
      </c>
      <c r="J27" s="23">
        <v>1</v>
      </c>
      <c r="K27" s="23">
        <v>0</v>
      </c>
      <c r="L27" s="23">
        <v>0</v>
      </c>
      <c r="M27" s="23">
        <v>0</v>
      </c>
      <c r="N27" s="23">
        <v>0</v>
      </c>
      <c r="O27" s="27">
        <f t="shared" si="0"/>
        <v>88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9">
        <v>0</v>
      </c>
      <c r="V27" s="27">
        <f t="shared" si="1"/>
        <v>0</v>
      </c>
      <c r="W27" s="30">
        <f t="shared" si="2"/>
        <v>88</v>
      </c>
    </row>
    <row r="28" spans="1:23" s="9" customFormat="1" ht="14.25" customHeight="1" x14ac:dyDescent="0.25">
      <c r="A28" s="40" t="s">
        <v>67</v>
      </c>
      <c r="B28" s="41" t="s">
        <v>68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7">
        <f t="shared" si="0"/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9">
        <v>0</v>
      </c>
      <c r="V28" s="27">
        <f t="shared" si="1"/>
        <v>0</v>
      </c>
      <c r="W28" s="30">
        <f t="shared" si="2"/>
        <v>0</v>
      </c>
    </row>
    <row r="29" spans="1:23" s="9" customFormat="1" ht="14.25" customHeight="1" x14ac:dyDescent="0.25">
      <c r="A29" s="42" t="s">
        <v>69</v>
      </c>
      <c r="B29" s="43" t="s">
        <v>70</v>
      </c>
      <c r="C29" s="23">
        <v>274</v>
      </c>
      <c r="D29" s="23">
        <v>1204</v>
      </c>
      <c r="E29" s="23">
        <v>1107</v>
      </c>
      <c r="F29" s="23">
        <v>246</v>
      </c>
      <c r="G29" s="23">
        <v>0</v>
      </c>
      <c r="H29" s="23">
        <v>825</v>
      </c>
      <c r="I29" s="23">
        <v>118</v>
      </c>
      <c r="J29" s="23">
        <v>204</v>
      </c>
      <c r="K29" s="23">
        <v>431</v>
      </c>
      <c r="L29" s="23">
        <v>201</v>
      </c>
      <c r="M29" s="23">
        <v>552</v>
      </c>
      <c r="N29" s="23">
        <v>0</v>
      </c>
      <c r="O29" s="44">
        <f t="shared" si="0"/>
        <v>5162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6">
        <v>0</v>
      </c>
      <c r="V29" s="44">
        <f t="shared" si="1"/>
        <v>0</v>
      </c>
      <c r="W29" s="47">
        <f t="shared" si="2"/>
        <v>5162</v>
      </c>
    </row>
    <row r="30" spans="1:23" s="9" customFormat="1" ht="14.25" customHeight="1" x14ac:dyDescent="0.25">
      <c r="A30" s="48" t="s">
        <v>14</v>
      </c>
      <c r="B30" s="49" t="s">
        <v>71</v>
      </c>
      <c r="C30" s="50">
        <v>28686</v>
      </c>
      <c r="D30" s="50">
        <v>21268</v>
      </c>
      <c r="E30" s="50">
        <v>14131</v>
      </c>
      <c r="F30" s="50">
        <v>5738</v>
      </c>
      <c r="G30" s="50">
        <v>0</v>
      </c>
      <c r="H30" s="50">
        <v>19895</v>
      </c>
      <c r="I30" s="50">
        <v>4148</v>
      </c>
      <c r="J30" s="50">
        <v>12438</v>
      </c>
      <c r="K30" s="50">
        <v>4588</v>
      </c>
      <c r="L30" s="50">
        <v>8959</v>
      </c>
      <c r="M30" s="50">
        <v>24014</v>
      </c>
      <c r="N30" s="50">
        <v>41</v>
      </c>
      <c r="O30" s="51">
        <f t="shared" si="0"/>
        <v>143906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1">
        <f t="shared" si="1"/>
        <v>0</v>
      </c>
      <c r="W30" s="52">
        <f t="shared" si="2"/>
        <v>143906</v>
      </c>
    </row>
    <row r="31" spans="1:23" s="9" customFormat="1" ht="14.25" customHeight="1" x14ac:dyDescent="0.25">
      <c r="A31" s="53" t="s">
        <v>72</v>
      </c>
      <c r="B31" s="54" t="s">
        <v>73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5">
        <v>0</v>
      </c>
      <c r="O31" s="24">
        <f t="shared" si="0"/>
        <v>0</v>
      </c>
      <c r="P31" s="23">
        <v>2295</v>
      </c>
      <c r="Q31" s="23">
        <v>1074</v>
      </c>
      <c r="R31" s="23">
        <v>463</v>
      </c>
      <c r="S31" s="23">
        <v>396</v>
      </c>
      <c r="T31" s="23">
        <v>904</v>
      </c>
      <c r="U31" s="25">
        <v>0</v>
      </c>
      <c r="V31" s="24">
        <f t="shared" si="1"/>
        <v>5132</v>
      </c>
      <c r="W31" s="26">
        <f t="shared" si="2"/>
        <v>5132</v>
      </c>
    </row>
    <row r="32" spans="1:23" s="9" customFormat="1" ht="14.25" customHeight="1" x14ac:dyDescent="0.25">
      <c r="A32" s="38" t="s">
        <v>74</v>
      </c>
      <c r="B32" s="55" t="s">
        <v>75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  <c r="O32" s="34">
        <f t="shared" si="0"/>
        <v>0</v>
      </c>
      <c r="P32" s="35">
        <v>1953</v>
      </c>
      <c r="Q32" s="35">
        <v>947</v>
      </c>
      <c r="R32" s="35">
        <v>425</v>
      </c>
      <c r="S32" s="35">
        <v>296</v>
      </c>
      <c r="T32" s="35">
        <v>884</v>
      </c>
      <c r="U32" s="36">
        <v>0</v>
      </c>
      <c r="V32" s="34">
        <f t="shared" si="1"/>
        <v>4505</v>
      </c>
      <c r="W32" s="37">
        <f t="shared" si="2"/>
        <v>4505</v>
      </c>
    </row>
    <row r="33" spans="1:23" s="9" customFormat="1" ht="14.25" customHeight="1" x14ac:dyDescent="0.25">
      <c r="A33" s="38" t="s">
        <v>76</v>
      </c>
      <c r="B33" s="39" t="s">
        <v>77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6">
        <v>0</v>
      </c>
      <c r="O33" s="34">
        <f t="shared" si="0"/>
        <v>0</v>
      </c>
      <c r="P33" s="35">
        <v>342</v>
      </c>
      <c r="Q33" s="35">
        <v>127</v>
      </c>
      <c r="R33" s="35">
        <v>38</v>
      </c>
      <c r="S33" s="35">
        <v>100</v>
      </c>
      <c r="T33" s="35">
        <v>20</v>
      </c>
      <c r="U33" s="36">
        <v>0</v>
      </c>
      <c r="V33" s="34">
        <f t="shared" si="1"/>
        <v>627</v>
      </c>
      <c r="W33" s="37">
        <f t="shared" si="2"/>
        <v>627</v>
      </c>
    </row>
    <row r="34" spans="1:23" s="9" customFormat="1" ht="14.25" customHeight="1" x14ac:dyDescent="0.25">
      <c r="A34" s="38" t="s">
        <v>78</v>
      </c>
      <c r="B34" s="39" t="s">
        <v>79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6">
        <v>0</v>
      </c>
      <c r="O34" s="34">
        <f t="shared" si="0"/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6">
        <v>0</v>
      </c>
      <c r="V34" s="34">
        <f t="shared" si="1"/>
        <v>0</v>
      </c>
      <c r="W34" s="37">
        <f t="shared" si="2"/>
        <v>0</v>
      </c>
    </row>
    <row r="35" spans="1:23" s="9" customFormat="1" ht="14.25" customHeight="1" x14ac:dyDescent="0.25">
      <c r="A35" s="40" t="s">
        <v>80</v>
      </c>
      <c r="B35" s="56" t="s">
        <v>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9">
        <v>0</v>
      </c>
      <c r="O35" s="27">
        <f t="shared" si="0"/>
        <v>0</v>
      </c>
      <c r="P35" s="28">
        <v>0</v>
      </c>
      <c r="Q35" s="28">
        <v>0</v>
      </c>
      <c r="R35" s="28">
        <v>0</v>
      </c>
      <c r="S35" s="28">
        <v>1</v>
      </c>
      <c r="T35" s="28">
        <v>0</v>
      </c>
      <c r="U35" s="29">
        <v>0</v>
      </c>
      <c r="V35" s="27">
        <f t="shared" si="1"/>
        <v>1</v>
      </c>
      <c r="W35" s="30">
        <f t="shared" si="2"/>
        <v>1</v>
      </c>
    </row>
    <row r="36" spans="1:23" s="9" customFormat="1" ht="14.25" customHeight="1" x14ac:dyDescent="0.25">
      <c r="A36" s="40" t="s">
        <v>82</v>
      </c>
      <c r="B36" s="56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9">
        <v>0</v>
      </c>
      <c r="O36" s="27">
        <f t="shared" si="0"/>
        <v>0</v>
      </c>
      <c r="P36" s="28">
        <v>142</v>
      </c>
      <c r="Q36" s="28">
        <v>20</v>
      </c>
      <c r="R36" s="28">
        <v>327</v>
      </c>
      <c r="S36" s="28">
        <v>105</v>
      </c>
      <c r="T36" s="28">
        <v>10</v>
      </c>
      <c r="U36" s="29">
        <v>0</v>
      </c>
      <c r="V36" s="27">
        <f t="shared" si="1"/>
        <v>604</v>
      </c>
      <c r="W36" s="30">
        <f t="shared" si="2"/>
        <v>604</v>
      </c>
    </row>
    <row r="37" spans="1:23" s="9" customFormat="1" ht="14.25" customHeight="1" x14ac:dyDescent="0.25">
      <c r="A37" s="40" t="s">
        <v>84</v>
      </c>
      <c r="B37" s="56" t="s">
        <v>85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9">
        <v>0</v>
      </c>
      <c r="O37" s="27">
        <f t="shared" si="0"/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9">
        <v>0</v>
      </c>
      <c r="V37" s="27">
        <f t="shared" si="1"/>
        <v>0</v>
      </c>
      <c r="W37" s="30">
        <f t="shared" si="2"/>
        <v>0</v>
      </c>
    </row>
    <row r="38" spans="1:23" s="9" customFormat="1" ht="14.25" customHeight="1" x14ac:dyDescent="0.25">
      <c r="A38" s="40" t="s">
        <v>86</v>
      </c>
      <c r="B38" s="56" t="s">
        <v>87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9">
        <v>0</v>
      </c>
      <c r="O38" s="27">
        <f t="shared" si="0"/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9">
        <v>0</v>
      </c>
      <c r="V38" s="27">
        <f t="shared" si="1"/>
        <v>0</v>
      </c>
      <c r="W38" s="30">
        <f t="shared" si="2"/>
        <v>0</v>
      </c>
    </row>
    <row r="39" spans="1:23" s="9" customFormat="1" ht="14.25" customHeight="1" x14ac:dyDescent="0.25">
      <c r="A39" s="40" t="s">
        <v>88</v>
      </c>
      <c r="B39" s="41" t="s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9">
        <v>0</v>
      </c>
      <c r="O39" s="27">
        <f t="shared" si="0"/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9">
        <v>0</v>
      </c>
      <c r="V39" s="27">
        <f t="shared" si="1"/>
        <v>0</v>
      </c>
      <c r="W39" s="30">
        <f t="shared" si="2"/>
        <v>0</v>
      </c>
    </row>
    <row r="40" spans="1:23" s="9" customFormat="1" ht="14.25" customHeight="1" x14ac:dyDescent="0.25">
      <c r="A40" s="40" t="s">
        <v>90</v>
      </c>
      <c r="B40" s="56" t="s">
        <v>91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46">
        <v>0</v>
      </c>
      <c r="O40" s="27">
        <f t="shared" si="0"/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6">
        <v>0</v>
      </c>
      <c r="V40" s="44">
        <f t="shared" si="1"/>
        <v>0</v>
      </c>
      <c r="W40" s="47">
        <f t="shared" si="2"/>
        <v>0</v>
      </c>
    </row>
    <row r="41" spans="1:23" s="9" customFormat="1" ht="14.25" customHeight="1" x14ac:dyDescent="0.25">
      <c r="A41" s="57" t="s">
        <v>21</v>
      </c>
      <c r="B41" s="58" t="s">
        <v>92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1">
        <f t="shared" si="0"/>
        <v>0</v>
      </c>
      <c r="P41" s="50">
        <v>2437</v>
      </c>
      <c r="Q41" s="50">
        <v>1094</v>
      </c>
      <c r="R41" s="50">
        <v>790</v>
      </c>
      <c r="S41" s="50">
        <v>502</v>
      </c>
      <c r="T41" s="50">
        <v>914</v>
      </c>
      <c r="U41" s="50">
        <v>0</v>
      </c>
      <c r="V41" s="51">
        <f t="shared" si="1"/>
        <v>5737</v>
      </c>
      <c r="W41" s="52">
        <f t="shared" si="2"/>
        <v>5737</v>
      </c>
    </row>
    <row r="42" spans="1:23" s="9" customFormat="1" ht="14.25" customHeight="1" thickBot="1" x14ac:dyDescent="0.3">
      <c r="A42" s="59" t="s">
        <v>22</v>
      </c>
      <c r="B42" s="60" t="s">
        <v>93</v>
      </c>
      <c r="C42" s="61">
        <f t="shared" ref="C42:W42" si="3">C30+C41</f>
        <v>28686</v>
      </c>
      <c r="D42" s="61">
        <f t="shared" si="3"/>
        <v>21268</v>
      </c>
      <c r="E42" s="61">
        <f t="shared" si="3"/>
        <v>14131</v>
      </c>
      <c r="F42" s="61">
        <f t="shared" si="3"/>
        <v>5738</v>
      </c>
      <c r="G42" s="61">
        <f t="shared" si="3"/>
        <v>0</v>
      </c>
      <c r="H42" s="61">
        <f t="shared" si="3"/>
        <v>19895</v>
      </c>
      <c r="I42" s="61">
        <f t="shared" si="3"/>
        <v>4148</v>
      </c>
      <c r="J42" s="61">
        <f t="shared" si="3"/>
        <v>12438</v>
      </c>
      <c r="K42" s="61">
        <f t="shared" si="3"/>
        <v>4588</v>
      </c>
      <c r="L42" s="61">
        <f t="shared" si="3"/>
        <v>8959</v>
      </c>
      <c r="M42" s="61">
        <f t="shared" si="3"/>
        <v>24014</v>
      </c>
      <c r="N42" s="61">
        <f t="shared" si="3"/>
        <v>41</v>
      </c>
      <c r="O42" s="61">
        <f t="shared" si="3"/>
        <v>143906</v>
      </c>
      <c r="P42" s="61">
        <f t="shared" si="3"/>
        <v>2437</v>
      </c>
      <c r="Q42" s="61">
        <f t="shared" si="3"/>
        <v>1094</v>
      </c>
      <c r="R42" s="61">
        <f t="shared" si="3"/>
        <v>790</v>
      </c>
      <c r="S42" s="61">
        <f t="shared" si="3"/>
        <v>502</v>
      </c>
      <c r="T42" s="61">
        <f t="shared" si="3"/>
        <v>914</v>
      </c>
      <c r="U42" s="61">
        <f t="shared" si="3"/>
        <v>0</v>
      </c>
      <c r="V42" s="61">
        <f t="shared" si="3"/>
        <v>5737</v>
      </c>
      <c r="W42" s="62">
        <f t="shared" si="3"/>
        <v>149643</v>
      </c>
    </row>
    <row r="43" spans="1:23" s="9" customFormat="1" ht="15.95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23" s="9" customFormat="1" ht="17.45" customHeight="1" thickBot="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23" s="9" customFormat="1" ht="36.6" customHeight="1" x14ac:dyDescent="0.25">
      <c r="A45" s="123"/>
      <c r="B45" s="124"/>
      <c r="C45" s="63" t="str">
        <f t="shared" ref="C45:N45" si="4">C4</f>
        <v>MAKEDONIJA Insurance s.c. Skopje - Vienna Insurance Group</v>
      </c>
      <c r="D45" s="63" t="str">
        <f t="shared" si="4"/>
        <v>STOCK COMPANY FOR INSURANCE TRIGLAV</v>
      </c>
      <c r="E45" s="63" t="str">
        <f t="shared" si="4"/>
        <v>SAVA Insurance, a.d. Skopje</v>
      </c>
      <c r="F45" s="63" t="str">
        <f t="shared" si="4"/>
        <v>EUROINS INSURANCE S.C. Skopje</v>
      </c>
      <c r="G45" s="63" t="str">
        <f t="shared" si="4"/>
        <v>WINNER - Vienna Insurance Group JSC Skopje</v>
      </c>
      <c r="H45" s="63" t="str">
        <f t="shared" si="4"/>
        <v>EUROLINK Insurance Inc. Skopje</v>
      </c>
      <c r="I45" s="63" t="str">
        <f t="shared" si="4"/>
        <v>GRAWE Non-life</v>
      </c>
      <c r="J45" s="63" t="str">
        <f t="shared" si="4"/>
        <v>UNIQA</v>
      </c>
      <c r="K45" s="63" t="str">
        <f t="shared" si="4"/>
        <v>Insurance Policy</v>
      </c>
      <c r="L45" s="63" t="str">
        <f t="shared" si="4"/>
        <v>INSURANCE COMPANY HALK OSIGURUVANJE A.D. SKOPJE</v>
      </c>
      <c r="M45" s="63" t="str">
        <f t="shared" si="4"/>
        <v>CROATIA INSURANCE - NON LIFE</v>
      </c>
      <c r="N45" s="63" t="str">
        <f t="shared" si="4"/>
        <v>ZOIL MAKEDONIJA, Bitola</v>
      </c>
      <c r="O45" s="64"/>
      <c r="P45" s="63" t="str">
        <f t="shared" ref="P45:U45" si="5">P4</f>
        <v>CROATIA INSURANCE - LIFE</v>
      </c>
      <c r="Q45" s="63" t="str">
        <f t="shared" si="5"/>
        <v>GRAWE</v>
      </c>
      <c r="R45" s="63" t="str">
        <f t="shared" si="5"/>
        <v>WINNER LIFE</v>
      </c>
      <c r="S45" s="63" t="str">
        <f t="shared" si="5"/>
        <v>UNIQA LIFE</v>
      </c>
      <c r="T45" s="63" t="str">
        <f t="shared" si="5"/>
        <v>TRIGLAV LIFE</v>
      </c>
      <c r="U45" s="63" t="str">
        <f t="shared" si="5"/>
        <v>PRVA LIFE JSC Skopje</v>
      </c>
      <c r="V45" s="65"/>
    </row>
    <row r="46" spans="1:23" s="9" customFormat="1" ht="14.25" customHeight="1" thickBot="1" x14ac:dyDescent="0.3">
      <c r="A46" s="121" t="s">
        <v>94</v>
      </c>
      <c r="B46" s="122"/>
      <c r="C46" s="66">
        <f>C42/$O$42</f>
        <v>0.19933845704835101</v>
      </c>
      <c r="D46" s="66">
        <f t="shared" ref="D46:N46" si="6">D42/$O$42</f>
        <v>0.14779091907217212</v>
      </c>
      <c r="E46" s="66">
        <f t="shared" si="6"/>
        <v>9.8196044640251279E-2</v>
      </c>
      <c r="F46" s="66">
        <f t="shared" si="6"/>
        <v>3.9873250594137842E-2</v>
      </c>
      <c r="G46" s="66">
        <f t="shared" si="6"/>
        <v>0</v>
      </c>
      <c r="H46" s="66">
        <f t="shared" si="6"/>
        <v>0.13824996872958736</v>
      </c>
      <c r="I46" s="66">
        <f t="shared" si="6"/>
        <v>2.8824371464706129E-2</v>
      </c>
      <c r="J46" s="66">
        <f t="shared" si="6"/>
        <v>8.643142051061109E-2</v>
      </c>
      <c r="K46" s="66">
        <f t="shared" si="6"/>
        <v>3.1881922921907356E-2</v>
      </c>
      <c r="L46" s="66">
        <f t="shared" si="6"/>
        <v>6.2255917056967744E-2</v>
      </c>
      <c r="M46" s="66">
        <f t="shared" si="6"/>
        <v>0.16687281975734161</v>
      </c>
      <c r="N46" s="66">
        <f t="shared" si="6"/>
        <v>2.849082039664781E-4</v>
      </c>
      <c r="O46" s="67"/>
      <c r="P46" s="66">
        <f>P42/$V$42</f>
        <v>0.42478647376677708</v>
      </c>
      <c r="Q46" s="66">
        <f t="shared" ref="Q46:U46" si="7">Q42/$V$42</f>
        <v>0.19069199930277148</v>
      </c>
      <c r="R46" s="66">
        <f t="shared" si="7"/>
        <v>0.13770263203765035</v>
      </c>
      <c r="S46" s="66">
        <f t="shared" si="7"/>
        <v>8.7502178839114514E-2</v>
      </c>
      <c r="T46" s="66">
        <f t="shared" si="7"/>
        <v>0.15931671605368661</v>
      </c>
      <c r="U46" s="66">
        <f t="shared" si="7"/>
        <v>0</v>
      </c>
      <c r="V46" s="65"/>
    </row>
    <row r="47" spans="1:23" s="9" customFormat="1" ht="14.25" customHeight="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23" s="9" customFormat="1" ht="14.25" customHeight="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6:B46"/>
    <mergeCell ref="A45:B45"/>
  </mergeCells>
  <pageMargins left="0" right="0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4267-79C1-4FC3-BF26-DCC90214B4DA}">
  <dimension ref="A1:I35"/>
  <sheetViews>
    <sheetView showGridLines="0" zoomScale="80" zoomScaleNormal="80" workbookViewId="0">
      <selection activeCell="C4" sqref="C4"/>
    </sheetView>
  </sheetViews>
  <sheetFormatPr defaultColWidth="9.140625" defaultRowHeight="12" x14ac:dyDescent="0.2"/>
  <cols>
    <col min="1" max="1" width="31" style="101" customWidth="1"/>
    <col min="2" max="2" width="5.7109375" style="102" customWidth="1"/>
    <col min="3" max="9" width="18.28515625" style="101" customWidth="1"/>
    <col min="10" max="10" width="9.140625" style="101" customWidth="1"/>
    <col min="11" max="16384" width="9.140625" style="101"/>
  </cols>
  <sheetData>
    <row r="1" spans="1:9" s="9" customFormat="1" ht="15" customHeight="1" x14ac:dyDescent="0.25"/>
    <row r="2" spans="1:9" s="9" customFormat="1" ht="15" customHeight="1" x14ac:dyDescent="0.25">
      <c r="A2" s="71" t="s">
        <v>116</v>
      </c>
      <c r="B2" s="94"/>
      <c r="C2" s="94"/>
      <c r="D2" s="94"/>
      <c r="E2" s="94"/>
      <c r="F2" s="94"/>
      <c r="G2" s="94"/>
    </row>
    <row r="3" spans="1:9" s="9" customFormat="1" ht="15" customHeight="1" thickBot="1" x14ac:dyDescent="0.3"/>
    <row r="4" spans="1:9" s="103" customFormat="1" ht="72.75" customHeight="1" x14ac:dyDescent="0.2">
      <c r="A4" s="76" t="s">
        <v>117</v>
      </c>
      <c r="B4" s="77"/>
      <c r="C4" s="77" t="s">
        <v>118</v>
      </c>
      <c r="D4" s="77" t="s">
        <v>119</v>
      </c>
      <c r="E4" s="77" t="s">
        <v>120</v>
      </c>
      <c r="F4" s="77" t="s">
        <v>121</v>
      </c>
      <c r="G4" s="77" t="s">
        <v>122</v>
      </c>
      <c r="H4" s="77" t="s">
        <v>123</v>
      </c>
      <c r="I4" s="78" t="s">
        <v>124</v>
      </c>
    </row>
    <row r="5" spans="1:9" s="104" customFormat="1" ht="16.5" customHeight="1" x14ac:dyDescent="0.2">
      <c r="A5" s="79"/>
      <c r="B5" s="80"/>
      <c r="C5" s="81">
        <v>1</v>
      </c>
      <c r="D5" s="81">
        <v>2</v>
      </c>
      <c r="E5" s="81">
        <v>3</v>
      </c>
      <c r="F5" s="81">
        <v>4</v>
      </c>
      <c r="G5" s="81" t="s">
        <v>125</v>
      </c>
      <c r="H5" s="81" t="s">
        <v>126</v>
      </c>
      <c r="I5" s="82" t="s">
        <v>127</v>
      </c>
    </row>
    <row r="6" spans="1:9" s="9" customFormat="1" ht="13.5" customHeight="1" x14ac:dyDescent="0.25">
      <c r="A6" s="87" t="s">
        <v>2</v>
      </c>
      <c r="B6" s="84">
        <f t="shared" ref="B6:B17" si="0">ROW()-ROW($B$5)</f>
        <v>1</v>
      </c>
      <c r="C6" s="88">
        <v>848</v>
      </c>
      <c r="D6" s="88">
        <v>33084</v>
      </c>
      <c r="E6" s="88">
        <v>28686</v>
      </c>
      <c r="F6" s="88">
        <v>2977</v>
      </c>
      <c r="G6" s="88">
        <v>3398</v>
      </c>
      <c r="H6" s="88">
        <v>409</v>
      </c>
      <c r="I6" s="105">
        <f t="shared" ref="I6:I26" si="1">IF(C6+D6&lt;&gt;0,(E6+F6)/(C6+D6),0)</f>
        <v>0.93313096781798888</v>
      </c>
    </row>
    <row r="7" spans="1:9" s="9" customFormat="1" ht="13.5" customHeight="1" x14ac:dyDescent="0.25">
      <c r="A7" s="87" t="s">
        <v>3</v>
      </c>
      <c r="B7" s="84">
        <f t="shared" si="0"/>
        <v>2</v>
      </c>
      <c r="C7" s="88">
        <v>2843</v>
      </c>
      <c r="D7" s="88">
        <v>26723</v>
      </c>
      <c r="E7" s="88">
        <v>21268</v>
      </c>
      <c r="F7" s="88">
        <v>4772</v>
      </c>
      <c r="G7" s="88">
        <v>3526</v>
      </c>
      <c r="H7" s="88">
        <v>311</v>
      </c>
      <c r="I7" s="105">
        <f t="shared" si="1"/>
        <v>0.88074139213961988</v>
      </c>
    </row>
    <row r="8" spans="1:9" s="9" customFormat="1" ht="13.5" customHeight="1" x14ac:dyDescent="0.25">
      <c r="A8" s="87" t="s">
        <v>4</v>
      </c>
      <c r="B8" s="84">
        <f t="shared" si="0"/>
        <v>3</v>
      </c>
      <c r="C8" s="88">
        <v>2366</v>
      </c>
      <c r="D8" s="88">
        <v>17727</v>
      </c>
      <c r="E8" s="88">
        <v>14131</v>
      </c>
      <c r="F8" s="88">
        <v>3863</v>
      </c>
      <c r="G8" s="88">
        <v>2099</v>
      </c>
      <c r="H8" s="88">
        <v>242</v>
      </c>
      <c r="I8" s="105">
        <f t="shared" si="1"/>
        <v>0.89553575872194302</v>
      </c>
    </row>
    <row r="9" spans="1:9" s="9" customFormat="1" ht="13.5" customHeight="1" x14ac:dyDescent="0.25">
      <c r="A9" s="87" t="s">
        <v>5</v>
      </c>
      <c r="B9" s="84">
        <f t="shared" si="0"/>
        <v>4</v>
      </c>
      <c r="C9" s="88">
        <v>1499</v>
      </c>
      <c r="D9" s="88">
        <v>6645</v>
      </c>
      <c r="E9" s="88">
        <v>5738</v>
      </c>
      <c r="F9" s="88">
        <v>887</v>
      </c>
      <c r="G9" s="88">
        <v>1519</v>
      </c>
      <c r="H9" s="88">
        <v>132</v>
      </c>
      <c r="I9" s="105">
        <f t="shared" si="1"/>
        <v>0.81348231827111983</v>
      </c>
    </row>
    <row r="10" spans="1:9" s="9" customFormat="1" ht="13.5" customHeight="1" x14ac:dyDescent="0.25">
      <c r="A10" s="87" t="s">
        <v>6</v>
      </c>
      <c r="B10" s="84">
        <f t="shared" si="0"/>
        <v>5</v>
      </c>
      <c r="C10" s="88">
        <v>1129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105">
        <f t="shared" si="1"/>
        <v>0</v>
      </c>
    </row>
    <row r="11" spans="1:9" s="9" customFormat="1" ht="13.5" customHeight="1" x14ac:dyDescent="0.25">
      <c r="A11" s="87" t="s">
        <v>7</v>
      </c>
      <c r="B11" s="84">
        <f t="shared" si="0"/>
        <v>6</v>
      </c>
      <c r="C11" s="88">
        <v>3418</v>
      </c>
      <c r="D11" s="88">
        <v>21617</v>
      </c>
      <c r="E11" s="88">
        <v>19895</v>
      </c>
      <c r="F11" s="88">
        <v>1982</v>
      </c>
      <c r="G11" s="88">
        <v>3182</v>
      </c>
      <c r="H11" s="88">
        <v>267</v>
      </c>
      <c r="I11" s="105">
        <f t="shared" si="1"/>
        <v>0.87385660075893745</v>
      </c>
    </row>
    <row r="12" spans="1:9" s="9" customFormat="1" ht="13.5" customHeight="1" x14ac:dyDescent="0.25">
      <c r="A12" s="87" t="s">
        <v>8</v>
      </c>
      <c r="B12" s="84">
        <f t="shared" si="0"/>
        <v>7</v>
      </c>
      <c r="C12" s="88">
        <v>2740</v>
      </c>
      <c r="D12" s="88">
        <v>4843</v>
      </c>
      <c r="E12" s="88">
        <v>4148</v>
      </c>
      <c r="F12" s="88">
        <v>250</v>
      </c>
      <c r="G12" s="88">
        <v>3332</v>
      </c>
      <c r="H12" s="88">
        <v>162</v>
      </c>
      <c r="I12" s="105">
        <f t="shared" si="1"/>
        <v>0.5799815376500066</v>
      </c>
    </row>
    <row r="13" spans="1:9" s="9" customFormat="1" ht="13.5" customHeight="1" x14ac:dyDescent="0.25">
      <c r="A13" s="87" t="s">
        <v>9</v>
      </c>
      <c r="B13" s="84">
        <f t="shared" si="0"/>
        <v>8</v>
      </c>
      <c r="C13" s="88">
        <v>1279</v>
      </c>
      <c r="D13" s="88">
        <v>14676</v>
      </c>
      <c r="E13" s="88">
        <v>12438</v>
      </c>
      <c r="F13" s="88">
        <v>2152</v>
      </c>
      <c r="G13" s="88">
        <v>1365</v>
      </c>
      <c r="H13" s="88">
        <v>358</v>
      </c>
      <c r="I13" s="105">
        <f t="shared" si="1"/>
        <v>0.91444688185521783</v>
      </c>
    </row>
    <row r="14" spans="1:9" s="9" customFormat="1" ht="13.5" customHeight="1" x14ac:dyDescent="0.25">
      <c r="A14" s="87" t="s">
        <v>10</v>
      </c>
      <c r="B14" s="84">
        <f t="shared" si="0"/>
        <v>9</v>
      </c>
      <c r="C14" s="88">
        <v>1342</v>
      </c>
      <c r="D14" s="88">
        <v>5700</v>
      </c>
      <c r="E14" s="88">
        <v>4588</v>
      </c>
      <c r="F14" s="88">
        <v>1090</v>
      </c>
      <c r="G14" s="88">
        <v>1364</v>
      </c>
      <c r="H14" s="88">
        <v>296</v>
      </c>
      <c r="I14" s="105">
        <f t="shared" si="1"/>
        <v>0.80630502698097128</v>
      </c>
    </row>
    <row r="15" spans="1:9" s="9" customFormat="1" ht="13.5" customHeight="1" x14ac:dyDescent="0.25">
      <c r="A15" s="87" t="s">
        <v>11</v>
      </c>
      <c r="B15" s="84">
        <f t="shared" si="0"/>
        <v>10</v>
      </c>
      <c r="C15" s="88">
        <v>1362</v>
      </c>
      <c r="D15" s="88">
        <v>9804</v>
      </c>
      <c r="E15" s="88">
        <v>8959</v>
      </c>
      <c r="F15" s="88">
        <v>1024</v>
      </c>
      <c r="G15" s="88">
        <v>1183</v>
      </c>
      <c r="H15" s="88">
        <v>297</v>
      </c>
      <c r="I15" s="105">
        <f t="shared" si="1"/>
        <v>0.89405337632097437</v>
      </c>
    </row>
    <row r="16" spans="1:9" s="9" customFormat="1" ht="13.5" customHeight="1" x14ac:dyDescent="0.25">
      <c r="A16" s="87" t="s">
        <v>12</v>
      </c>
      <c r="B16" s="84">
        <f t="shared" si="0"/>
        <v>11</v>
      </c>
      <c r="C16" s="88">
        <v>3865</v>
      </c>
      <c r="D16" s="88">
        <v>26821</v>
      </c>
      <c r="E16" s="88">
        <v>24014</v>
      </c>
      <c r="F16" s="88">
        <v>3511</v>
      </c>
      <c r="G16" s="88">
        <v>3161</v>
      </c>
      <c r="H16" s="88">
        <v>265</v>
      </c>
      <c r="I16" s="105">
        <f t="shared" si="1"/>
        <v>0.89698885485237567</v>
      </c>
    </row>
    <row r="17" spans="1:9" s="9" customFormat="1" ht="13.5" customHeight="1" x14ac:dyDescent="0.25">
      <c r="A17" s="87" t="s">
        <v>13</v>
      </c>
      <c r="B17" s="84">
        <f t="shared" si="0"/>
        <v>12</v>
      </c>
      <c r="C17" s="88">
        <v>0</v>
      </c>
      <c r="D17" s="88">
        <v>0</v>
      </c>
      <c r="E17" s="88">
        <v>41</v>
      </c>
      <c r="F17" s="88">
        <v>4</v>
      </c>
      <c r="G17" s="88">
        <v>38</v>
      </c>
      <c r="H17" s="88">
        <v>0</v>
      </c>
      <c r="I17" s="105">
        <f t="shared" si="1"/>
        <v>0</v>
      </c>
    </row>
    <row r="18" spans="1:9" s="9" customFormat="1" ht="13.5" customHeight="1" x14ac:dyDescent="0.25">
      <c r="A18" s="83" t="s">
        <v>103</v>
      </c>
      <c r="B18" s="84">
        <v>100</v>
      </c>
      <c r="C18" s="85">
        <f t="shared" ref="C18:H18" si="2">SUM(C6:C17)</f>
        <v>22691</v>
      </c>
      <c r="D18" s="85">
        <f t="shared" si="2"/>
        <v>167640</v>
      </c>
      <c r="E18" s="85">
        <f t="shared" si="2"/>
        <v>143906</v>
      </c>
      <c r="F18" s="85">
        <f t="shared" si="2"/>
        <v>22512</v>
      </c>
      <c r="G18" s="85">
        <f t="shared" si="2"/>
        <v>24167</v>
      </c>
      <c r="H18" s="85">
        <f t="shared" si="2"/>
        <v>2739</v>
      </c>
      <c r="I18" s="106">
        <f t="shared" si="1"/>
        <v>0.87436098165826903</v>
      </c>
    </row>
    <row r="19" spans="1:9" s="9" customFormat="1" ht="13.5" customHeight="1" x14ac:dyDescent="0.25">
      <c r="A19" s="87" t="s">
        <v>15</v>
      </c>
      <c r="B19" s="84">
        <f>B18+1</f>
        <v>101</v>
      </c>
      <c r="C19" s="88">
        <v>322</v>
      </c>
      <c r="D19" s="88">
        <v>2558</v>
      </c>
      <c r="E19" s="88">
        <v>2437</v>
      </c>
      <c r="F19" s="88">
        <v>126</v>
      </c>
      <c r="G19" s="88">
        <v>317</v>
      </c>
      <c r="H19" s="88">
        <v>4</v>
      </c>
      <c r="I19" s="105">
        <f t="shared" si="1"/>
        <v>0.88993055555555556</v>
      </c>
    </row>
    <row r="20" spans="1:9" s="9" customFormat="1" ht="13.5" customHeight="1" x14ac:dyDescent="0.25">
      <c r="A20" s="87" t="s">
        <v>16</v>
      </c>
      <c r="B20" s="84">
        <f>B19+1</f>
        <v>102</v>
      </c>
      <c r="C20" s="88">
        <v>314</v>
      </c>
      <c r="D20" s="88">
        <v>1103</v>
      </c>
      <c r="E20" s="88">
        <v>1094</v>
      </c>
      <c r="F20" s="88">
        <v>61</v>
      </c>
      <c r="G20" s="88">
        <v>262</v>
      </c>
      <c r="H20" s="88">
        <v>4</v>
      </c>
      <c r="I20" s="105">
        <f t="shared" si="1"/>
        <v>0.81510232886379674</v>
      </c>
    </row>
    <row r="21" spans="1:9" s="9" customFormat="1" ht="13.5" customHeight="1" x14ac:dyDescent="0.25">
      <c r="A21" s="87" t="s">
        <v>17</v>
      </c>
      <c r="B21" s="84">
        <f>B20+1</f>
        <v>103</v>
      </c>
      <c r="C21" s="88">
        <v>33</v>
      </c>
      <c r="D21" s="88">
        <v>833</v>
      </c>
      <c r="E21" s="88">
        <v>790</v>
      </c>
      <c r="F21" s="88">
        <v>44</v>
      </c>
      <c r="G21" s="88">
        <v>39</v>
      </c>
      <c r="H21" s="88">
        <v>1</v>
      </c>
      <c r="I21" s="105">
        <f t="shared" si="1"/>
        <v>0.96304849884526555</v>
      </c>
    </row>
    <row r="22" spans="1:9" s="9" customFormat="1" ht="13.5" customHeight="1" x14ac:dyDescent="0.25">
      <c r="A22" s="87" t="s">
        <v>18</v>
      </c>
      <c r="B22" s="84">
        <f>B21+1</f>
        <v>104</v>
      </c>
      <c r="C22" s="88">
        <v>47</v>
      </c>
      <c r="D22" s="88">
        <v>510</v>
      </c>
      <c r="E22" s="88">
        <v>502</v>
      </c>
      <c r="F22" s="88">
        <v>29</v>
      </c>
      <c r="G22" s="88">
        <v>57</v>
      </c>
      <c r="H22" s="88">
        <v>2</v>
      </c>
      <c r="I22" s="105">
        <f t="shared" si="1"/>
        <v>0.95332136445242366</v>
      </c>
    </row>
    <row r="23" spans="1:9" s="9" customFormat="1" ht="13.5" customHeight="1" x14ac:dyDescent="0.25">
      <c r="A23" s="87" t="s">
        <v>19</v>
      </c>
      <c r="B23" s="84">
        <f>B22+1</f>
        <v>105</v>
      </c>
      <c r="C23" s="88">
        <v>8</v>
      </c>
      <c r="D23" s="88">
        <v>843</v>
      </c>
      <c r="E23" s="88">
        <v>914</v>
      </c>
      <c r="F23" s="88">
        <v>24</v>
      </c>
      <c r="G23" s="88">
        <v>17</v>
      </c>
      <c r="H23" s="88">
        <v>3</v>
      </c>
      <c r="I23" s="105">
        <f t="shared" si="1"/>
        <v>1.1022326674500587</v>
      </c>
    </row>
    <row r="24" spans="1:9" s="9" customFormat="1" ht="13.5" customHeight="1" x14ac:dyDescent="0.25">
      <c r="A24" s="87" t="s">
        <v>20</v>
      </c>
      <c r="B24" s="84">
        <f>B19+1</f>
        <v>102</v>
      </c>
      <c r="C24" s="88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105">
        <f t="shared" si="1"/>
        <v>0</v>
      </c>
    </row>
    <row r="25" spans="1:9" s="9" customFormat="1" ht="13.5" customHeight="1" x14ac:dyDescent="0.25">
      <c r="A25" s="83" t="s">
        <v>104</v>
      </c>
      <c r="B25" s="84">
        <v>200</v>
      </c>
      <c r="C25" s="85">
        <f t="shared" ref="C25:H25" si="3">SUM(C19:C24)</f>
        <v>724</v>
      </c>
      <c r="D25" s="85">
        <f t="shared" si="3"/>
        <v>5847</v>
      </c>
      <c r="E25" s="85">
        <f t="shared" si="3"/>
        <v>5737</v>
      </c>
      <c r="F25" s="85">
        <f t="shared" si="3"/>
        <v>284</v>
      </c>
      <c r="G25" s="85">
        <f t="shared" si="3"/>
        <v>692</v>
      </c>
      <c r="H25" s="85">
        <f t="shared" si="3"/>
        <v>14</v>
      </c>
      <c r="I25" s="106">
        <f t="shared" si="1"/>
        <v>0.91629888905798207</v>
      </c>
    </row>
    <row r="26" spans="1:9" s="9" customFormat="1" ht="13.5" customHeight="1" thickBot="1" x14ac:dyDescent="0.3">
      <c r="A26" s="99" t="s">
        <v>105</v>
      </c>
      <c r="B26" s="90">
        <v>300</v>
      </c>
      <c r="C26" s="91">
        <f t="shared" ref="C26:H26" si="4">C18+C25</f>
        <v>23415</v>
      </c>
      <c r="D26" s="91">
        <f t="shared" si="4"/>
        <v>173487</v>
      </c>
      <c r="E26" s="91">
        <f t="shared" si="4"/>
        <v>149643</v>
      </c>
      <c r="F26" s="91">
        <f t="shared" si="4"/>
        <v>22796</v>
      </c>
      <c r="G26" s="91">
        <f t="shared" si="4"/>
        <v>24859</v>
      </c>
      <c r="H26" s="91">
        <f t="shared" si="4"/>
        <v>2753</v>
      </c>
      <c r="I26" s="107">
        <f t="shared" si="1"/>
        <v>0.87576053061929282</v>
      </c>
    </row>
    <row r="31" spans="1:9" x14ac:dyDescent="0.2">
      <c r="B31" s="101"/>
    </row>
    <row r="32" spans="1:9" x14ac:dyDescent="0.2">
      <c r="B32" s="101"/>
    </row>
    <row r="33" spans="2:2" x14ac:dyDescent="0.2">
      <c r="B33" s="101"/>
    </row>
    <row r="34" spans="2:2" x14ac:dyDescent="0.2">
      <c r="B34" s="101"/>
    </row>
    <row r="35" spans="2:2" x14ac:dyDescent="0.2">
      <c r="B35" s="10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A936-C24B-4491-B08D-A569694875D3}">
  <dimension ref="A1:E41"/>
  <sheetViews>
    <sheetView showGridLines="0" zoomScale="80" zoomScaleNormal="80" workbookViewId="0"/>
  </sheetViews>
  <sheetFormatPr defaultColWidth="9.140625" defaultRowHeight="15" x14ac:dyDescent="0.25"/>
  <cols>
    <col min="1" max="1" width="31.42578125" style="68" customWidth="1"/>
    <col min="2" max="2" width="5.7109375" style="68" customWidth="1"/>
    <col min="3" max="5" width="23" style="68" customWidth="1"/>
    <col min="6" max="6" width="9.140625" style="68" customWidth="1"/>
    <col min="7" max="16384" width="9.140625" style="68"/>
  </cols>
  <sheetData>
    <row r="1" spans="1:5" s="101" customFormat="1" ht="15" customHeight="1" x14ac:dyDescent="0.2">
      <c r="B1" s="102"/>
    </row>
    <row r="2" spans="1:5" s="101" customFormat="1" ht="15" customHeight="1" x14ac:dyDescent="0.2">
      <c r="A2" s="71" t="s">
        <v>128</v>
      </c>
      <c r="B2" s="94"/>
      <c r="C2" s="94"/>
      <c r="D2" s="94"/>
      <c r="E2" s="94"/>
    </row>
    <row r="3" spans="1:5" s="101" customFormat="1" ht="15" customHeight="1" thickBot="1" x14ac:dyDescent="0.25">
      <c r="B3" s="102"/>
      <c r="E3" s="108" t="s">
        <v>129</v>
      </c>
    </row>
    <row r="4" spans="1:5" s="9" customFormat="1" ht="35.25" customHeight="1" x14ac:dyDescent="0.25">
      <c r="A4" s="76" t="s">
        <v>97</v>
      </c>
      <c r="B4" s="77" t="s">
        <v>98</v>
      </c>
      <c r="C4" s="77" t="s">
        <v>130</v>
      </c>
      <c r="D4" s="77" t="s">
        <v>131</v>
      </c>
      <c r="E4" s="78" t="s">
        <v>132</v>
      </c>
    </row>
    <row r="5" spans="1:5" x14ac:dyDescent="0.2">
      <c r="A5" s="79"/>
      <c r="B5" s="80"/>
      <c r="C5" s="81">
        <v>1</v>
      </c>
      <c r="D5" s="81">
        <v>2</v>
      </c>
      <c r="E5" s="82">
        <v>3</v>
      </c>
    </row>
    <row r="6" spans="1:5" s="9" customFormat="1" ht="18" customHeight="1" x14ac:dyDescent="0.25">
      <c r="A6" s="83" t="s">
        <v>103</v>
      </c>
      <c r="B6" s="84">
        <f t="shared" ref="B6:B26" si="0">ROW()-ROW($A$5)</f>
        <v>1</v>
      </c>
      <c r="C6" s="85">
        <f>SUM(C7:C18)</f>
        <v>1971963.1339999998</v>
      </c>
      <c r="D6" s="85">
        <f>SUM(D7:D18)</f>
        <v>1987784</v>
      </c>
      <c r="E6" s="86">
        <f>SUM(E7:E18)</f>
        <v>1626294.9000000001</v>
      </c>
    </row>
    <row r="7" spans="1:5" s="9" customFormat="1" ht="18" customHeight="1" x14ac:dyDescent="0.25">
      <c r="A7" s="87" t="s">
        <v>2</v>
      </c>
      <c r="B7" s="84">
        <f t="shared" si="0"/>
        <v>2</v>
      </c>
      <c r="C7" s="88">
        <v>357159.451</v>
      </c>
      <c r="D7" s="88">
        <v>496225</v>
      </c>
      <c r="E7" s="89">
        <v>247424.13200000001</v>
      </c>
    </row>
    <row r="8" spans="1:5" s="9" customFormat="1" ht="18" customHeight="1" x14ac:dyDescent="0.25">
      <c r="A8" s="87" t="s">
        <v>3</v>
      </c>
      <c r="B8" s="84">
        <f t="shared" si="0"/>
        <v>3</v>
      </c>
      <c r="C8" s="88">
        <v>314179.00300000003</v>
      </c>
      <c r="D8" s="88">
        <v>95155</v>
      </c>
      <c r="E8" s="89">
        <v>210191.97500000001</v>
      </c>
    </row>
    <row r="9" spans="1:5" s="9" customFormat="1" ht="18" customHeight="1" x14ac:dyDescent="0.25">
      <c r="A9" s="87" t="s">
        <v>4</v>
      </c>
      <c r="B9" s="84">
        <f t="shared" si="0"/>
        <v>4</v>
      </c>
      <c r="C9" s="88">
        <v>222544.864</v>
      </c>
      <c r="D9" s="88">
        <v>116531</v>
      </c>
      <c r="E9" s="89">
        <v>233427.73199999999</v>
      </c>
    </row>
    <row r="10" spans="1:5" s="9" customFormat="1" ht="18" customHeight="1" x14ac:dyDescent="0.25">
      <c r="A10" s="87" t="s">
        <v>5</v>
      </c>
      <c r="B10" s="84">
        <f t="shared" si="0"/>
        <v>5</v>
      </c>
      <c r="C10" s="88">
        <v>103748.247</v>
      </c>
      <c r="D10" s="88">
        <v>163371</v>
      </c>
      <c r="E10" s="89">
        <v>150710.19</v>
      </c>
    </row>
    <row r="11" spans="1:5" s="9" customFormat="1" ht="18" customHeight="1" x14ac:dyDescent="0.25">
      <c r="A11" s="87" t="s">
        <v>6</v>
      </c>
      <c r="B11" s="84">
        <f t="shared" si="0"/>
        <v>6</v>
      </c>
      <c r="C11" s="88">
        <v>0</v>
      </c>
      <c r="D11" s="88">
        <v>0</v>
      </c>
      <c r="E11" s="89">
        <v>0</v>
      </c>
    </row>
    <row r="12" spans="1:5" s="9" customFormat="1" ht="18" customHeight="1" x14ac:dyDescent="0.25">
      <c r="A12" s="87" t="s">
        <v>7</v>
      </c>
      <c r="B12" s="84">
        <f t="shared" si="0"/>
        <v>7</v>
      </c>
      <c r="C12" s="88">
        <v>220664.01</v>
      </c>
      <c r="D12" s="88">
        <v>90443</v>
      </c>
      <c r="E12" s="89">
        <v>180183.16800000001</v>
      </c>
    </row>
    <row r="13" spans="1:5" s="9" customFormat="1" ht="18" customHeight="1" x14ac:dyDescent="0.25">
      <c r="A13" s="87" t="s">
        <v>8</v>
      </c>
      <c r="B13" s="84">
        <f t="shared" si="0"/>
        <v>8</v>
      </c>
      <c r="C13" s="88">
        <v>63496.205999999998</v>
      </c>
      <c r="D13" s="88">
        <v>218063</v>
      </c>
      <c r="E13" s="89">
        <v>41749.722999999998</v>
      </c>
    </row>
    <row r="14" spans="1:5" s="9" customFormat="1" ht="18" customHeight="1" x14ac:dyDescent="0.25">
      <c r="A14" s="87" t="s">
        <v>9</v>
      </c>
      <c r="B14" s="84">
        <f t="shared" si="0"/>
        <v>9</v>
      </c>
      <c r="C14" s="88">
        <v>181601.52</v>
      </c>
      <c r="D14" s="88">
        <v>326351</v>
      </c>
      <c r="E14" s="89">
        <v>127218.974</v>
      </c>
    </row>
    <row r="15" spans="1:5" s="9" customFormat="1" ht="18" customHeight="1" x14ac:dyDescent="0.25">
      <c r="A15" s="87" t="s">
        <v>10</v>
      </c>
      <c r="B15" s="84">
        <f t="shared" si="0"/>
        <v>10</v>
      </c>
      <c r="C15" s="88">
        <v>118961.887</v>
      </c>
      <c r="D15" s="88">
        <v>159600</v>
      </c>
      <c r="E15" s="89">
        <v>129374.458</v>
      </c>
    </row>
    <row r="16" spans="1:5" s="9" customFormat="1" ht="18" customHeight="1" x14ac:dyDescent="0.25">
      <c r="A16" s="87" t="s">
        <v>11</v>
      </c>
      <c r="B16" s="84">
        <f t="shared" si="0"/>
        <v>11</v>
      </c>
      <c r="C16" s="88">
        <v>200335.764</v>
      </c>
      <c r="D16" s="88">
        <v>63136</v>
      </c>
      <c r="E16" s="89">
        <v>175859.37</v>
      </c>
    </row>
    <row r="17" spans="1:5" s="9" customFormat="1" ht="18" customHeight="1" x14ac:dyDescent="0.25">
      <c r="A17" s="87" t="s">
        <v>12</v>
      </c>
      <c r="B17" s="84">
        <f t="shared" si="0"/>
        <v>12</v>
      </c>
      <c r="C17" s="88">
        <v>161596.177</v>
      </c>
      <c r="D17" s="88">
        <v>242911</v>
      </c>
      <c r="E17" s="89">
        <v>128045.558</v>
      </c>
    </row>
    <row r="18" spans="1:5" s="9" customFormat="1" ht="18" customHeight="1" x14ac:dyDescent="0.25">
      <c r="A18" s="87" t="s">
        <v>13</v>
      </c>
      <c r="B18" s="84">
        <f t="shared" si="0"/>
        <v>13</v>
      </c>
      <c r="C18" s="88">
        <v>27676.005000000001</v>
      </c>
      <c r="D18" s="88">
        <v>15998</v>
      </c>
      <c r="E18" s="89">
        <v>2109.62</v>
      </c>
    </row>
    <row r="19" spans="1:5" s="9" customFormat="1" ht="18" customHeight="1" x14ac:dyDescent="0.25">
      <c r="A19" s="83" t="s">
        <v>104</v>
      </c>
      <c r="B19" s="84">
        <f t="shared" si="0"/>
        <v>14</v>
      </c>
      <c r="C19" s="85">
        <f>SUM(C20:C25)</f>
        <v>596839.60078500002</v>
      </c>
      <c r="D19" s="85">
        <f>SUM(D20:D25)</f>
        <v>473888</v>
      </c>
      <c r="E19" s="86">
        <f>SUM(E20:E25)</f>
        <v>165330.22699999998</v>
      </c>
    </row>
    <row r="20" spans="1:5" s="9" customFormat="1" ht="18" customHeight="1" x14ac:dyDescent="0.25">
      <c r="A20" s="87" t="s">
        <v>15</v>
      </c>
      <c r="B20" s="84">
        <f t="shared" si="0"/>
        <v>15</v>
      </c>
      <c r="C20" s="88">
        <v>152063.682845</v>
      </c>
      <c r="D20" s="88">
        <v>104954</v>
      </c>
      <c r="E20" s="89">
        <v>68188.021999999997</v>
      </c>
    </row>
    <row r="21" spans="1:5" s="9" customFormat="1" ht="18" customHeight="1" x14ac:dyDescent="0.25">
      <c r="A21" s="87" t="s">
        <v>16</v>
      </c>
      <c r="B21" s="84">
        <f t="shared" si="0"/>
        <v>16</v>
      </c>
      <c r="C21" s="88">
        <v>72811.799358999997</v>
      </c>
      <c r="D21" s="88">
        <v>56482</v>
      </c>
      <c r="E21" s="89">
        <v>22941.72</v>
      </c>
    </row>
    <row r="22" spans="1:5" s="9" customFormat="1" ht="18" customHeight="1" x14ac:dyDescent="0.25">
      <c r="A22" s="87" t="s">
        <v>17</v>
      </c>
      <c r="B22" s="84">
        <f t="shared" si="0"/>
        <v>17</v>
      </c>
      <c r="C22" s="88">
        <v>163749.10255400001</v>
      </c>
      <c r="D22" s="88">
        <v>134601</v>
      </c>
      <c r="E22" s="89">
        <v>26861.883999999998</v>
      </c>
    </row>
    <row r="23" spans="1:5" s="9" customFormat="1" ht="18" customHeight="1" x14ac:dyDescent="0.25">
      <c r="A23" s="87" t="s">
        <v>18</v>
      </c>
      <c r="B23" s="84">
        <f t="shared" si="0"/>
        <v>18</v>
      </c>
      <c r="C23" s="88">
        <v>64414.175410000003</v>
      </c>
      <c r="D23" s="88">
        <v>73762</v>
      </c>
      <c r="E23" s="89">
        <v>9101.2330000000002</v>
      </c>
    </row>
    <row r="24" spans="1:5" s="9" customFormat="1" ht="18" customHeight="1" x14ac:dyDescent="0.25">
      <c r="A24" s="87" t="s">
        <v>19</v>
      </c>
      <c r="B24" s="84">
        <f t="shared" si="0"/>
        <v>19</v>
      </c>
      <c r="C24" s="88">
        <v>100747.09196999999</v>
      </c>
      <c r="D24" s="88">
        <v>93528</v>
      </c>
      <c r="E24" s="89">
        <v>35937.875999999997</v>
      </c>
    </row>
    <row r="25" spans="1:5" s="9" customFormat="1" ht="18" customHeight="1" x14ac:dyDescent="0.25">
      <c r="A25" s="87" t="s">
        <v>20</v>
      </c>
      <c r="B25" s="84">
        <f t="shared" si="0"/>
        <v>20</v>
      </c>
      <c r="C25" s="88">
        <v>43053.748647</v>
      </c>
      <c r="D25" s="88">
        <v>10561</v>
      </c>
      <c r="E25" s="89">
        <v>2299.4920000000002</v>
      </c>
    </row>
    <row r="26" spans="1:5" s="9" customFormat="1" ht="18" customHeight="1" thickBot="1" x14ac:dyDescent="0.3">
      <c r="A26" s="83" t="s">
        <v>105</v>
      </c>
      <c r="B26" s="84">
        <f t="shared" si="0"/>
        <v>21</v>
      </c>
      <c r="C26" s="91">
        <f>C6+C19</f>
        <v>2568802.7347849999</v>
      </c>
      <c r="D26" s="91">
        <f>D6+D19</f>
        <v>2461672</v>
      </c>
      <c r="E26" s="92">
        <f>E6+E19</f>
        <v>1791625.1270000001</v>
      </c>
    </row>
    <row r="28" spans="1:5" s="69" customFormat="1" ht="15" customHeight="1" x14ac:dyDescent="0.25">
      <c r="A28" s="68"/>
      <c r="B28" s="68"/>
      <c r="C28" s="68"/>
      <c r="D28" s="68"/>
      <c r="E28" s="68"/>
    </row>
    <row r="29" spans="1:5" s="69" customFormat="1" ht="15" customHeight="1" x14ac:dyDescent="0.25">
      <c r="A29" s="68"/>
      <c r="B29" s="68"/>
      <c r="C29" s="68"/>
      <c r="D29" s="68"/>
      <c r="E29" s="68"/>
    </row>
    <row r="30" spans="1:5" s="69" customFormat="1" ht="15" customHeight="1" x14ac:dyDescent="0.25">
      <c r="A30" s="68"/>
      <c r="B30" s="68"/>
      <c r="C30" s="68"/>
      <c r="D30" s="68"/>
      <c r="E30" s="68"/>
    </row>
    <row r="31" spans="1:5" s="69" customFormat="1" ht="15" customHeight="1" x14ac:dyDescent="0.25">
      <c r="A31" s="68"/>
      <c r="B31" s="68"/>
      <c r="C31" s="68"/>
      <c r="D31" s="68"/>
      <c r="E31" s="68"/>
    </row>
    <row r="32" spans="1:5" s="69" customFormat="1" ht="15" customHeight="1" x14ac:dyDescent="0.25">
      <c r="A32" s="68"/>
      <c r="B32" s="68"/>
      <c r="C32" s="68"/>
      <c r="D32" s="68"/>
      <c r="E32" s="68"/>
    </row>
    <row r="33" spans="1:5" s="69" customFormat="1" ht="15" customHeight="1" x14ac:dyDescent="0.25">
      <c r="A33" s="68"/>
      <c r="B33" s="68"/>
      <c r="C33" s="68"/>
      <c r="D33" s="68"/>
      <c r="E33" s="68"/>
    </row>
    <row r="34" spans="1:5" s="69" customFormat="1" ht="15" customHeight="1" x14ac:dyDescent="0.25">
      <c r="A34" s="68"/>
      <c r="B34" s="68"/>
      <c r="C34" s="68"/>
      <c r="D34" s="68"/>
      <c r="E34" s="68"/>
    </row>
    <row r="35" spans="1:5" s="69" customFormat="1" ht="15" customHeight="1" x14ac:dyDescent="0.25">
      <c r="A35" s="68"/>
      <c r="B35" s="68"/>
      <c r="C35" s="68"/>
      <c r="D35" s="68"/>
      <c r="E35" s="68"/>
    </row>
    <row r="36" spans="1:5" s="69" customFormat="1" ht="15" customHeight="1" x14ac:dyDescent="0.25">
      <c r="A36" s="68"/>
      <c r="B36" s="68"/>
      <c r="C36" s="68"/>
      <c r="D36" s="68"/>
      <c r="E36" s="68"/>
    </row>
    <row r="37" spans="1:5" s="69" customFormat="1" ht="15" customHeight="1" x14ac:dyDescent="0.25">
      <c r="A37" s="68"/>
      <c r="B37" s="68"/>
      <c r="C37" s="68"/>
      <c r="D37" s="68"/>
      <c r="E37" s="68"/>
    </row>
    <row r="38" spans="1:5" s="69" customFormat="1" ht="15" customHeight="1" x14ac:dyDescent="0.25">
      <c r="A38" s="68"/>
      <c r="B38" s="68"/>
      <c r="C38" s="68"/>
      <c r="D38" s="68"/>
      <c r="E38" s="68"/>
    </row>
    <row r="39" spans="1:5" s="69" customFormat="1" ht="15" customHeight="1" x14ac:dyDescent="0.25">
      <c r="A39" s="68"/>
      <c r="B39" s="68"/>
      <c r="C39" s="68"/>
      <c r="D39" s="68"/>
      <c r="E39" s="68"/>
    </row>
    <row r="40" spans="1:5" s="69" customFormat="1" ht="15" customHeight="1" x14ac:dyDescent="0.25">
      <c r="A40" s="68"/>
      <c r="B40" s="68"/>
      <c r="C40" s="68"/>
      <c r="D40" s="68"/>
      <c r="E40" s="68"/>
    </row>
    <row r="41" spans="1:5" s="69" customFormat="1" ht="15" customHeight="1" x14ac:dyDescent="0.25">
      <c r="A41" s="68"/>
      <c r="B41" s="68"/>
      <c r="C41" s="68"/>
      <c r="D41" s="68"/>
      <c r="E41" s="68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619E-C525-4665-8240-69C83B0C223A}">
  <dimension ref="A1:L62"/>
  <sheetViews>
    <sheetView showGridLines="0" zoomScale="80" zoomScaleNormal="80" workbookViewId="0">
      <selection activeCell="E4" sqref="E4:G4"/>
    </sheetView>
  </sheetViews>
  <sheetFormatPr defaultColWidth="9.140625" defaultRowHeight="12" x14ac:dyDescent="0.2"/>
  <cols>
    <col min="1" max="1" width="20.28515625" style="101" customWidth="1"/>
    <col min="2" max="2" width="7.28515625" style="102" customWidth="1"/>
    <col min="3" max="12" width="17.28515625" style="101" customWidth="1"/>
    <col min="13" max="13" width="9.140625" style="101" customWidth="1"/>
    <col min="14" max="16384" width="9.140625" style="101"/>
  </cols>
  <sheetData>
    <row r="1" spans="1:12" s="9" customFormat="1" ht="15" customHeight="1" x14ac:dyDescent="0.25"/>
    <row r="2" spans="1:12" s="9" customFormat="1" ht="15" customHeight="1" x14ac:dyDescent="0.25">
      <c r="A2" s="71" t="s">
        <v>133</v>
      </c>
      <c r="B2" s="94"/>
      <c r="C2" s="94"/>
      <c r="D2" s="94"/>
      <c r="E2" s="94"/>
      <c r="F2" s="94"/>
      <c r="G2" s="94"/>
    </row>
    <row r="3" spans="1:12" s="9" customFormat="1" ht="15" customHeight="1" thickBot="1" x14ac:dyDescent="0.3">
      <c r="L3" s="75" t="s">
        <v>96</v>
      </c>
    </row>
    <row r="4" spans="1:12" s="103" customFormat="1" ht="23.25" customHeight="1" x14ac:dyDescent="0.2">
      <c r="A4" s="129" t="s">
        <v>97</v>
      </c>
      <c r="B4" s="125" t="s">
        <v>98</v>
      </c>
      <c r="C4" s="125" t="s">
        <v>134</v>
      </c>
      <c r="D4" s="125" t="s">
        <v>135</v>
      </c>
      <c r="E4" s="131" t="s">
        <v>136</v>
      </c>
      <c r="F4" s="132"/>
      <c r="G4" s="133"/>
      <c r="H4" s="125" t="s">
        <v>137</v>
      </c>
      <c r="I4" s="125" t="s">
        <v>138</v>
      </c>
      <c r="J4" s="125" t="s">
        <v>139</v>
      </c>
      <c r="K4" s="125" t="s">
        <v>140</v>
      </c>
      <c r="L4" s="127" t="s">
        <v>105</v>
      </c>
    </row>
    <row r="5" spans="1:12" s="103" customFormat="1" ht="36.75" customHeight="1" x14ac:dyDescent="0.2">
      <c r="A5" s="130" t="s">
        <v>97</v>
      </c>
      <c r="B5" s="126" t="s">
        <v>98</v>
      </c>
      <c r="C5" s="126"/>
      <c r="D5" s="126"/>
      <c r="E5" s="109" t="s">
        <v>141</v>
      </c>
      <c r="F5" s="109" t="s">
        <v>142</v>
      </c>
      <c r="G5" s="110" t="s">
        <v>143</v>
      </c>
      <c r="H5" s="126"/>
      <c r="I5" s="126"/>
      <c r="J5" s="126"/>
      <c r="K5" s="126"/>
      <c r="L5" s="128"/>
    </row>
    <row r="6" spans="1:12" s="104" customFormat="1" ht="16.5" customHeight="1" x14ac:dyDescent="0.2">
      <c r="A6" s="79"/>
      <c r="B6" s="80"/>
      <c r="C6" s="81">
        <v>1</v>
      </c>
      <c r="D6" s="81">
        <v>2</v>
      </c>
      <c r="E6" s="111">
        <v>3</v>
      </c>
      <c r="F6" s="111">
        <v>4</v>
      </c>
      <c r="G6" s="81" t="s">
        <v>125</v>
      </c>
      <c r="H6" s="81">
        <v>6</v>
      </c>
      <c r="I6" s="81">
        <v>7</v>
      </c>
      <c r="J6" s="81">
        <v>8</v>
      </c>
      <c r="K6" s="81">
        <v>9</v>
      </c>
      <c r="L6" s="81">
        <v>10</v>
      </c>
    </row>
    <row r="7" spans="1:12" s="9" customFormat="1" ht="13.5" customHeight="1" x14ac:dyDescent="0.25">
      <c r="A7" s="83" t="s">
        <v>103</v>
      </c>
      <c r="B7" s="84">
        <f t="shared" ref="B7:B27" si="0">ROW()-ROW($A$6)</f>
        <v>1</v>
      </c>
      <c r="C7" s="85">
        <f t="shared" ref="C7:K7" si="1">SUM(C8:C19)</f>
        <v>5837179</v>
      </c>
      <c r="D7" s="85">
        <f t="shared" si="1"/>
        <v>101606</v>
      </c>
      <c r="E7" s="112">
        <f t="shared" si="1"/>
        <v>3756799</v>
      </c>
      <c r="F7" s="112">
        <f t="shared" si="1"/>
        <v>2756610</v>
      </c>
      <c r="G7" s="85">
        <f t="shared" si="1"/>
        <v>6694046</v>
      </c>
      <c r="H7" s="85">
        <f t="shared" si="1"/>
        <v>0</v>
      </c>
      <c r="I7" s="85">
        <f t="shared" si="1"/>
        <v>0</v>
      </c>
      <c r="J7" s="85">
        <f t="shared" si="1"/>
        <v>0</v>
      </c>
      <c r="K7" s="85">
        <f t="shared" si="1"/>
        <v>37055</v>
      </c>
      <c r="L7" s="113">
        <f t="shared" ref="L7:L27" si="2">SUM(C7:D7)+SUM(G7:K7)</f>
        <v>12669886</v>
      </c>
    </row>
    <row r="8" spans="1:12" s="9" customFormat="1" ht="13.5" customHeight="1" x14ac:dyDescent="0.25">
      <c r="A8" s="87" t="s">
        <v>2</v>
      </c>
      <c r="B8" s="84">
        <f t="shared" si="0"/>
        <v>2</v>
      </c>
      <c r="C8" s="88">
        <v>996824</v>
      </c>
      <c r="D8" s="88">
        <v>49134</v>
      </c>
      <c r="E8" s="88">
        <v>708531</v>
      </c>
      <c r="F8" s="88">
        <v>388682</v>
      </c>
      <c r="G8" s="88">
        <v>1109282</v>
      </c>
      <c r="H8" s="88">
        <v>0</v>
      </c>
      <c r="I8" s="88">
        <v>0</v>
      </c>
      <c r="J8" s="88">
        <v>0</v>
      </c>
      <c r="K8" s="88">
        <v>0</v>
      </c>
      <c r="L8" s="114">
        <f t="shared" si="2"/>
        <v>2155240</v>
      </c>
    </row>
    <row r="9" spans="1:12" s="9" customFormat="1" ht="13.5" customHeight="1" x14ac:dyDescent="0.25">
      <c r="A9" s="87" t="s">
        <v>3</v>
      </c>
      <c r="B9" s="84">
        <f t="shared" si="0"/>
        <v>3</v>
      </c>
      <c r="C9" s="88">
        <v>632705</v>
      </c>
      <c r="D9" s="88">
        <v>7365</v>
      </c>
      <c r="E9" s="88">
        <v>921153</v>
      </c>
      <c r="F9" s="88">
        <v>285683</v>
      </c>
      <c r="G9" s="88">
        <v>1274917</v>
      </c>
      <c r="H9" s="88">
        <v>0</v>
      </c>
      <c r="I9" s="88">
        <v>0</v>
      </c>
      <c r="J9" s="88">
        <v>0</v>
      </c>
      <c r="K9" s="88">
        <v>0</v>
      </c>
      <c r="L9" s="114">
        <f t="shared" si="2"/>
        <v>1914987</v>
      </c>
    </row>
    <row r="10" spans="1:12" s="9" customFormat="1" ht="13.5" customHeight="1" x14ac:dyDescent="0.25">
      <c r="A10" s="87" t="s">
        <v>4</v>
      </c>
      <c r="B10" s="84">
        <f t="shared" si="0"/>
        <v>4</v>
      </c>
      <c r="C10" s="88">
        <v>649394</v>
      </c>
      <c r="D10" s="88">
        <v>7117</v>
      </c>
      <c r="E10" s="88">
        <v>388619</v>
      </c>
      <c r="F10" s="88">
        <v>246755</v>
      </c>
      <c r="G10" s="88">
        <v>653724</v>
      </c>
      <c r="H10" s="88">
        <v>0</v>
      </c>
      <c r="I10" s="88">
        <v>0</v>
      </c>
      <c r="J10" s="88">
        <v>0</v>
      </c>
      <c r="K10" s="88">
        <v>0</v>
      </c>
      <c r="L10" s="114">
        <f t="shared" si="2"/>
        <v>1310235</v>
      </c>
    </row>
    <row r="11" spans="1:12" s="9" customFormat="1" ht="13.5" customHeight="1" x14ac:dyDescent="0.25">
      <c r="A11" s="87" t="s">
        <v>5</v>
      </c>
      <c r="B11" s="84">
        <f t="shared" si="0"/>
        <v>5</v>
      </c>
      <c r="C11" s="88">
        <v>305344</v>
      </c>
      <c r="D11" s="88">
        <v>3285</v>
      </c>
      <c r="E11" s="88">
        <v>192552</v>
      </c>
      <c r="F11" s="88">
        <v>297585</v>
      </c>
      <c r="G11" s="88">
        <v>517191</v>
      </c>
      <c r="H11" s="88">
        <v>0</v>
      </c>
      <c r="I11" s="88">
        <v>0</v>
      </c>
      <c r="J11" s="88">
        <v>0</v>
      </c>
      <c r="K11" s="88">
        <v>0</v>
      </c>
      <c r="L11" s="114">
        <f t="shared" si="2"/>
        <v>825820</v>
      </c>
    </row>
    <row r="12" spans="1:12" s="9" customFormat="1" ht="13.5" customHeight="1" x14ac:dyDescent="0.25">
      <c r="A12" s="87" t="s">
        <v>6</v>
      </c>
      <c r="B12" s="84">
        <f t="shared" si="0"/>
        <v>6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114">
        <f t="shared" si="2"/>
        <v>0</v>
      </c>
    </row>
    <row r="13" spans="1:12" s="9" customFormat="1" ht="13.5" customHeight="1" x14ac:dyDescent="0.25">
      <c r="A13" s="87" t="s">
        <v>7</v>
      </c>
      <c r="B13" s="84">
        <f t="shared" si="0"/>
        <v>7</v>
      </c>
      <c r="C13" s="88">
        <v>645186</v>
      </c>
      <c r="D13" s="88">
        <v>9065</v>
      </c>
      <c r="E13" s="88">
        <v>352758</v>
      </c>
      <c r="F13" s="88">
        <v>265016</v>
      </c>
      <c r="G13" s="88">
        <v>623779</v>
      </c>
      <c r="H13" s="88">
        <v>0</v>
      </c>
      <c r="I13" s="88">
        <v>0</v>
      </c>
      <c r="J13" s="88">
        <v>0</v>
      </c>
      <c r="K13" s="88">
        <v>0</v>
      </c>
      <c r="L13" s="114">
        <f t="shared" si="2"/>
        <v>1278030</v>
      </c>
    </row>
    <row r="14" spans="1:12" s="9" customFormat="1" ht="13.5" customHeight="1" x14ac:dyDescent="0.25">
      <c r="A14" s="87" t="s">
        <v>8</v>
      </c>
      <c r="B14" s="84">
        <f t="shared" si="0"/>
        <v>8</v>
      </c>
      <c r="C14" s="88">
        <v>361226</v>
      </c>
      <c r="D14" s="88">
        <v>0</v>
      </c>
      <c r="E14" s="88">
        <v>236995</v>
      </c>
      <c r="F14" s="88">
        <v>91894</v>
      </c>
      <c r="G14" s="88">
        <v>331285</v>
      </c>
      <c r="H14" s="88">
        <v>0</v>
      </c>
      <c r="I14" s="88">
        <v>0</v>
      </c>
      <c r="J14" s="88">
        <v>0</v>
      </c>
      <c r="K14" s="88">
        <v>0</v>
      </c>
      <c r="L14" s="114">
        <f t="shared" si="2"/>
        <v>692511</v>
      </c>
    </row>
    <row r="15" spans="1:12" s="9" customFormat="1" ht="13.5" customHeight="1" x14ac:dyDescent="0.25">
      <c r="A15" s="87" t="s">
        <v>9</v>
      </c>
      <c r="B15" s="84">
        <f t="shared" si="0"/>
        <v>9</v>
      </c>
      <c r="C15" s="88">
        <v>708308</v>
      </c>
      <c r="D15" s="88">
        <v>35</v>
      </c>
      <c r="E15" s="88">
        <v>166368</v>
      </c>
      <c r="F15" s="88">
        <v>291638</v>
      </c>
      <c r="G15" s="88">
        <v>466708</v>
      </c>
      <c r="H15" s="88">
        <v>0</v>
      </c>
      <c r="I15" s="88">
        <v>0</v>
      </c>
      <c r="J15" s="88">
        <v>0</v>
      </c>
      <c r="K15" s="88">
        <v>0</v>
      </c>
      <c r="L15" s="114">
        <f t="shared" si="2"/>
        <v>1175051</v>
      </c>
    </row>
    <row r="16" spans="1:12" s="9" customFormat="1" ht="13.5" customHeight="1" x14ac:dyDescent="0.25">
      <c r="A16" s="87" t="s">
        <v>10</v>
      </c>
      <c r="B16" s="84">
        <f t="shared" si="0"/>
        <v>10</v>
      </c>
      <c r="C16" s="88">
        <v>441198</v>
      </c>
      <c r="D16" s="88">
        <v>5491</v>
      </c>
      <c r="E16" s="88">
        <v>212967</v>
      </c>
      <c r="F16" s="88">
        <v>275689</v>
      </c>
      <c r="G16" s="88">
        <v>497313</v>
      </c>
      <c r="H16" s="88">
        <v>0</v>
      </c>
      <c r="I16" s="88">
        <v>0</v>
      </c>
      <c r="J16" s="88">
        <v>0</v>
      </c>
      <c r="K16" s="88">
        <v>37055</v>
      </c>
      <c r="L16" s="114">
        <f t="shared" si="2"/>
        <v>981057</v>
      </c>
    </row>
    <row r="17" spans="1:12" s="9" customFormat="1" ht="13.5" customHeight="1" x14ac:dyDescent="0.25">
      <c r="A17" s="87" t="s">
        <v>11</v>
      </c>
      <c r="B17" s="84">
        <f t="shared" si="0"/>
        <v>11</v>
      </c>
      <c r="C17" s="88">
        <v>481509</v>
      </c>
      <c r="D17" s="88">
        <v>2798</v>
      </c>
      <c r="E17" s="88">
        <v>250170</v>
      </c>
      <c r="F17" s="88">
        <v>237839</v>
      </c>
      <c r="G17" s="88">
        <v>501440</v>
      </c>
      <c r="H17" s="88">
        <v>0</v>
      </c>
      <c r="I17" s="88">
        <v>0</v>
      </c>
      <c r="J17" s="88">
        <v>0</v>
      </c>
      <c r="K17" s="88">
        <v>0</v>
      </c>
      <c r="L17" s="114">
        <f t="shared" si="2"/>
        <v>985747</v>
      </c>
    </row>
    <row r="18" spans="1:12" s="9" customFormat="1" ht="13.5" customHeight="1" x14ac:dyDescent="0.25">
      <c r="A18" s="87" t="s">
        <v>12</v>
      </c>
      <c r="B18" s="84">
        <f t="shared" si="0"/>
        <v>12</v>
      </c>
      <c r="C18" s="88">
        <v>586541</v>
      </c>
      <c r="D18" s="88">
        <v>17316</v>
      </c>
      <c r="E18" s="88">
        <v>324589</v>
      </c>
      <c r="F18" s="88">
        <v>356737</v>
      </c>
      <c r="G18" s="88">
        <v>697112</v>
      </c>
      <c r="H18" s="88">
        <v>0</v>
      </c>
      <c r="I18" s="88">
        <v>0</v>
      </c>
      <c r="J18" s="88">
        <v>0</v>
      </c>
      <c r="K18" s="88">
        <v>0</v>
      </c>
      <c r="L18" s="114">
        <f t="shared" si="2"/>
        <v>1300969</v>
      </c>
    </row>
    <row r="19" spans="1:12" s="9" customFormat="1" ht="13.5" customHeight="1" x14ac:dyDescent="0.25">
      <c r="A19" s="87" t="s">
        <v>13</v>
      </c>
      <c r="B19" s="84">
        <f t="shared" si="0"/>
        <v>13</v>
      </c>
      <c r="C19" s="88">
        <v>28944</v>
      </c>
      <c r="D19" s="88">
        <v>0</v>
      </c>
      <c r="E19" s="88">
        <v>2097</v>
      </c>
      <c r="F19" s="88">
        <v>19092</v>
      </c>
      <c r="G19" s="88">
        <v>21295</v>
      </c>
      <c r="H19" s="88">
        <v>0</v>
      </c>
      <c r="I19" s="88">
        <v>0</v>
      </c>
      <c r="J19" s="88">
        <v>0</v>
      </c>
      <c r="K19" s="88">
        <v>0</v>
      </c>
      <c r="L19" s="114">
        <f t="shared" si="2"/>
        <v>50239</v>
      </c>
    </row>
    <row r="20" spans="1:12" s="9" customFormat="1" ht="13.5" customHeight="1" x14ac:dyDescent="0.25">
      <c r="A20" s="83" t="s">
        <v>104</v>
      </c>
      <c r="B20" s="84">
        <f t="shared" si="0"/>
        <v>14</v>
      </c>
      <c r="C20" s="85">
        <f t="shared" ref="C20:K20" si="3">SUM(C21:C26)</f>
        <v>50217</v>
      </c>
      <c r="D20" s="85">
        <f t="shared" si="3"/>
        <v>112687</v>
      </c>
      <c r="E20" s="112">
        <f t="shared" si="3"/>
        <v>82161</v>
      </c>
      <c r="F20" s="112">
        <f t="shared" si="3"/>
        <v>30312</v>
      </c>
      <c r="G20" s="85">
        <f t="shared" si="3"/>
        <v>117894</v>
      </c>
      <c r="H20" s="85">
        <f t="shared" si="3"/>
        <v>0</v>
      </c>
      <c r="I20" s="85">
        <f t="shared" si="3"/>
        <v>8824730</v>
      </c>
      <c r="J20" s="85">
        <f t="shared" si="3"/>
        <v>2058302</v>
      </c>
      <c r="K20" s="85">
        <f t="shared" si="3"/>
        <v>0</v>
      </c>
      <c r="L20" s="113">
        <f t="shared" si="2"/>
        <v>11163830</v>
      </c>
    </row>
    <row r="21" spans="1:12" s="9" customFormat="1" ht="13.5" customHeight="1" x14ac:dyDescent="0.25">
      <c r="A21" s="87" t="s">
        <v>15</v>
      </c>
      <c r="B21" s="84">
        <f t="shared" si="0"/>
        <v>15</v>
      </c>
      <c r="C21" s="88">
        <v>19502</v>
      </c>
      <c r="D21" s="88">
        <v>0</v>
      </c>
      <c r="E21" s="88">
        <v>16905</v>
      </c>
      <c r="F21" s="88">
        <v>4446</v>
      </c>
      <c r="G21" s="88">
        <v>22094</v>
      </c>
      <c r="H21" s="88">
        <v>0</v>
      </c>
      <c r="I21" s="88">
        <v>3609432</v>
      </c>
      <c r="J21" s="88">
        <v>377584</v>
      </c>
      <c r="K21" s="88">
        <v>0</v>
      </c>
      <c r="L21" s="114">
        <f t="shared" si="2"/>
        <v>4028612</v>
      </c>
    </row>
    <row r="22" spans="1:12" s="9" customFormat="1" ht="13.5" customHeight="1" x14ac:dyDescent="0.25">
      <c r="A22" s="87" t="s">
        <v>16</v>
      </c>
      <c r="B22" s="84">
        <f t="shared" si="0"/>
        <v>16</v>
      </c>
      <c r="C22" s="88">
        <v>15124</v>
      </c>
      <c r="D22" s="88">
        <v>112687</v>
      </c>
      <c r="E22" s="88">
        <v>37247</v>
      </c>
      <c r="F22" s="88">
        <v>12239</v>
      </c>
      <c r="G22" s="88">
        <v>50158</v>
      </c>
      <c r="H22" s="88">
        <v>0</v>
      </c>
      <c r="I22" s="88">
        <v>3283525</v>
      </c>
      <c r="J22" s="88">
        <v>108882</v>
      </c>
      <c r="K22" s="88">
        <v>0</v>
      </c>
      <c r="L22" s="114">
        <f t="shared" si="2"/>
        <v>3570376</v>
      </c>
    </row>
    <row r="23" spans="1:12" s="9" customFormat="1" ht="13.5" customHeight="1" x14ac:dyDescent="0.25">
      <c r="A23" s="87" t="s">
        <v>17</v>
      </c>
      <c r="B23" s="84">
        <f t="shared" si="0"/>
        <v>17</v>
      </c>
      <c r="C23" s="88">
        <v>6250</v>
      </c>
      <c r="D23" s="88">
        <v>0</v>
      </c>
      <c r="E23" s="88">
        <v>13869</v>
      </c>
      <c r="F23" s="88">
        <v>11519</v>
      </c>
      <c r="G23" s="88">
        <v>28058</v>
      </c>
      <c r="H23" s="88">
        <v>0</v>
      </c>
      <c r="I23" s="88">
        <v>766696</v>
      </c>
      <c r="J23" s="88">
        <v>1020837</v>
      </c>
      <c r="K23" s="88">
        <v>0</v>
      </c>
      <c r="L23" s="114">
        <f t="shared" si="2"/>
        <v>1821841</v>
      </c>
    </row>
    <row r="24" spans="1:12" s="9" customFormat="1" ht="13.5" customHeight="1" x14ac:dyDescent="0.25">
      <c r="A24" s="87" t="s">
        <v>18</v>
      </c>
      <c r="B24" s="84">
        <f t="shared" si="0"/>
        <v>18</v>
      </c>
      <c r="C24" s="88">
        <v>7314</v>
      </c>
      <c r="D24" s="88">
        <v>0</v>
      </c>
      <c r="E24" s="88">
        <v>11509</v>
      </c>
      <c r="F24" s="88">
        <v>1355</v>
      </c>
      <c r="G24" s="88">
        <v>14039</v>
      </c>
      <c r="H24" s="88">
        <v>0</v>
      </c>
      <c r="I24" s="88">
        <v>558448</v>
      </c>
      <c r="J24" s="88">
        <v>321800</v>
      </c>
      <c r="K24" s="88">
        <v>0</v>
      </c>
      <c r="L24" s="114">
        <f t="shared" si="2"/>
        <v>901601</v>
      </c>
    </row>
    <row r="25" spans="1:12" s="9" customFormat="1" ht="13.5" customHeight="1" x14ac:dyDescent="0.25">
      <c r="A25" s="87" t="s">
        <v>19</v>
      </c>
      <c r="B25" s="84">
        <f t="shared" si="0"/>
        <v>19</v>
      </c>
      <c r="C25" s="88">
        <v>1039</v>
      </c>
      <c r="D25" s="88">
        <v>0</v>
      </c>
      <c r="E25" s="88">
        <v>2631</v>
      </c>
      <c r="F25" s="88">
        <v>564</v>
      </c>
      <c r="G25" s="88">
        <v>3355</v>
      </c>
      <c r="H25" s="88">
        <v>0</v>
      </c>
      <c r="I25" s="88">
        <v>601455</v>
      </c>
      <c r="J25" s="88">
        <v>227743</v>
      </c>
      <c r="K25" s="88">
        <v>0</v>
      </c>
      <c r="L25" s="114">
        <f t="shared" si="2"/>
        <v>833592</v>
      </c>
    </row>
    <row r="26" spans="1:12" s="9" customFormat="1" ht="13.5" customHeight="1" x14ac:dyDescent="0.25">
      <c r="A26" s="87" t="s">
        <v>20</v>
      </c>
      <c r="B26" s="84">
        <f t="shared" si="0"/>
        <v>20</v>
      </c>
      <c r="C26" s="88">
        <v>988</v>
      </c>
      <c r="D26" s="88">
        <v>0</v>
      </c>
      <c r="E26" s="88">
        <v>0</v>
      </c>
      <c r="F26" s="88">
        <v>189</v>
      </c>
      <c r="G26" s="88">
        <v>190</v>
      </c>
      <c r="H26" s="88">
        <v>0</v>
      </c>
      <c r="I26" s="88">
        <v>5174</v>
      </c>
      <c r="J26" s="88">
        <v>1456</v>
      </c>
      <c r="K26" s="88">
        <v>0</v>
      </c>
      <c r="L26" s="114">
        <f t="shared" si="2"/>
        <v>7808</v>
      </c>
    </row>
    <row r="27" spans="1:12" s="9" customFormat="1" ht="13.5" customHeight="1" thickBot="1" x14ac:dyDescent="0.3">
      <c r="A27" s="99" t="s">
        <v>105</v>
      </c>
      <c r="B27" s="84">
        <f t="shared" si="0"/>
        <v>21</v>
      </c>
      <c r="C27" s="91">
        <f t="shared" ref="C27:K27" si="4">C7+C20</f>
        <v>5887396</v>
      </c>
      <c r="D27" s="91">
        <f t="shared" si="4"/>
        <v>214293</v>
      </c>
      <c r="E27" s="115">
        <f t="shared" si="4"/>
        <v>3838960</v>
      </c>
      <c r="F27" s="115">
        <f t="shared" si="4"/>
        <v>2786922</v>
      </c>
      <c r="G27" s="91">
        <f t="shared" si="4"/>
        <v>6811940</v>
      </c>
      <c r="H27" s="91">
        <f t="shared" si="4"/>
        <v>0</v>
      </c>
      <c r="I27" s="91">
        <f t="shared" si="4"/>
        <v>8824730</v>
      </c>
      <c r="J27" s="91">
        <f t="shared" si="4"/>
        <v>2058302</v>
      </c>
      <c r="K27" s="91">
        <f t="shared" si="4"/>
        <v>37055</v>
      </c>
      <c r="L27" s="116">
        <f t="shared" si="2"/>
        <v>23833716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1" t="s">
        <v>144</v>
      </c>
      <c r="B31" s="94"/>
      <c r="C31" s="94"/>
      <c r="D31" s="94"/>
      <c r="E31" s="94"/>
      <c r="F31" s="94"/>
      <c r="G31" s="94"/>
    </row>
    <row r="32" spans="1:12" s="9" customFormat="1" ht="15" customHeight="1" thickBot="1" x14ac:dyDescent="0.3">
      <c r="L32" s="75" t="s">
        <v>96</v>
      </c>
    </row>
    <row r="33" spans="1:12" s="103" customFormat="1" ht="23.25" customHeight="1" x14ac:dyDescent="0.2">
      <c r="A33" s="129" t="s">
        <v>97</v>
      </c>
      <c r="B33" s="125" t="s">
        <v>98</v>
      </c>
      <c r="C33" s="125" t="s">
        <v>134</v>
      </c>
      <c r="D33" s="125" t="s">
        <v>135</v>
      </c>
      <c r="E33" s="131" t="s">
        <v>136</v>
      </c>
      <c r="F33" s="132"/>
      <c r="G33" s="133"/>
      <c r="H33" s="125" t="s">
        <v>137</v>
      </c>
      <c r="I33" s="125" t="s">
        <v>138</v>
      </c>
      <c r="J33" s="125" t="s">
        <v>139</v>
      </c>
      <c r="K33" s="125" t="s">
        <v>140</v>
      </c>
      <c r="L33" s="127" t="s">
        <v>105</v>
      </c>
    </row>
    <row r="34" spans="1:12" s="103" customFormat="1" ht="36.75" customHeight="1" x14ac:dyDescent="0.2">
      <c r="A34" s="130" t="s">
        <v>97</v>
      </c>
      <c r="B34" s="126" t="s">
        <v>98</v>
      </c>
      <c r="C34" s="126"/>
      <c r="D34" s="126"/>
      <c r="E34" s="109" t="s">
        <v>141</v>
      </c>
      <c r="F34" s="109" t="s">
        <v>142</v>
      </c>
      <c r="G34" s="110" t="s">
        <v>143</v>
      </c>
      <c r="H34" s="126"/>
      <c r="I34" s="126"/>
      <c r="J34" s="126"/>
      <c r="K34" s="126"/>
      <c r="L34" s="128"/>
    </row>
    <row r="35" spans="1:12" s="104" customFormat="1" ht="16.5" customHeight="1" x14ac:dyDescent="0.2">
      <c r="A35" s="79"/>
      <c r="B35" s="80"/>
      <c r="C35" s="81">
        <v>1</v>
      </c>
      <c r="D35" s="81">
        <v>2</v>
      </c>
      <c r="E35" s="111">
        <v>3</v>
      </c>
      <c r="F35" s="111">
        <v>4</v>
      </c>
      <c r="G35" s="81" t="s">
        <v>125</v>
      </c>
      <c r="H35" s="81">
        <v>6</v>
      </c>
      <c r="I35" s="81">
        <v>7</v>
      </c>
      <c r="J35" s="81">
        <v>8</v>
      </c>
      <c r="K35" s="81">
        <v>9</v>
      </c>
      <c r="L35" s="81">
        <v>10</v>
      </c>
    </row>
    <row r="36" spans="1:12" s="9" customFormat="1" ht="13.5" customHeight="1" x14ac:dyDescent="0.25">
      <c r="A36" s="83" t="s">
        <v>103</v>
      </c>
      <c r="B36" s="84">
        <f t="shared" ref="B36:B56" si="5">ROW()-ROW($A$35)</f>
        <v>1</v>
      </c>
      <c r="C36" s="85">
        <f t="shared" ref="C36:K36" si="6">SUM(C37:C48)</f>
        <v>5284805</v>
      </c>
      <c r="D36" s="85">
        <f t="shared" si="6"/>
        <v>95476</v>
      </c>
      <c r="E36" s="112">
        <f t="shared" si="6"/>
        <v>2486144</v>
      </c>
      <c r="F36" s="112">
        <f t="shared" si="6"/>
        <v>2391454</v>
      </c>
      <c r="G36" s="85">
        <f t="shared" si="6"/>
        <v>5058235</v>
      </c>
      <c r="H36" s="85">
        <f t="shared" si="6"/>
        <v>0</v>
      </c>
      <c r="I36" s="85">
        <f t="shared" si="6"/>
        <v>0</v>
      </c>
      <c r="J36" s="85">
        <f t="shared" si="6"/>
        <v>0</v>
      </c>
      <c r="K36" s="85">
        <f t="shared" si="6"/>
        <v>37055</v>
      </c>
      <c r="L36" s="113">
        <f t="shared" ref="L36:L56" si="7">SUM(C36:D36)+SUM(G36:K36)</f>
        <v>10475571</v>
      </c>
    </row>
    <row r="37" spans="1:12" s="9" customFormat="1" ht="13.5" customHeight="1" x14ac:dyDescent="0.25">
      <c r="A37" s="87" t="s">
        <v>2</v>
      </c>
      <c r="B37" s="84">
        <f t="shared" si="5"/>
        <v>2</v>
      </c>
      <c r="C37" s="88">
        <v>918268</v>
      </c>
      <c r="D37" s="88">
        <v>49134</v>
      </c>
      <c r="E37" s="88">
        <v>301288</v>
      </c>
      <c r="F37" s="88">
        <v>241214</v>
      </c>
      <c r="G37" s="88">
        <v>554571</v>
      </c>
      <c r="H37" s="88">
        <v>0</v>
      </c>
      <c r="I37" s="88">
        <v>0</v>
      </c>
      <c r="J37" s="88">
        <v>0</v>
      </c>
      <c r="K37" s="88">
        <v>0</v>
      </c>
      <c r="L37" s="114">
        <f t="shared" si="7"/>
        <v>1521973</v>
      </c>
    </row>
    <row r="38" spans="1:12" s="9" customFormat="1" ht="13.5" customHeight="1" x14ac:dyDescent="0.25">
      <c r="A38" s="87" t="s">
        <v>3</v>
      </c>
      <c r="B38" s="84">
        <f t="shared" si="5"/>
        <v>3</v>
      </c>
      <c r="C38" s="88">
        <v>536860</v>
      </c>
      <c r="D38" s="88">
        <v>6237</v>
      </c>
      <c r="E38" s="88">
        <v>390092</v>
      </c>
      <c r="F38" s="88">
        <v>262328</v>
      </c>
      <c r="G38" s="88">
        <v>720501</v>
      </c>
      <c r="H38" s="88">
        <v>0</v>
      </c>
      <c r="I38" s="88">
        <v>0</v>
      </c>
      <c r="J38" s="88">
        <v>0</v>
      </c>
      <c r="K38" s="88">
        <v>0</v>
      </c>
      <c r="L38" s="114">
        <f t="shared" si="7"/>
        <v>1263598</v>
      </c>
    </row>
    <row r="39" spans="1:12" s="9" customFormat="1" ht="13.5" customHeight="1" x14ac:dyDescent="0.25">
      <c r="A39" s="87" t="s">
        <v>4</v>
      </c>
      <c r="B39" s="84">
        <f t="shared" si="5"/>
        <v>4</v>
      </c>
      <c r="C39" s="88">
        <v>620233</v>
      </c>
      <c r="D39" s="88">
        <v>2115</v>
      </c>
      <c r="E39" s="88">
        <v>249136</v>
      </c>
      <c r="F39" s="88">
        <v>203555</v>
      </c>
      <c r="G39" s="88">
        <v>471041</v>
      </c>
      <c r="H39" s="88">
        <v>0</v>
      </c>
      <c r="I39" s="88">
        <v>0</v>
      </c>
      <c r="J39" s="88">
        <v>0</v>
      </c>
      <c r="K39" s="88">
        <v>0</v>
      </c>
      <c r="L39" s="114">
        <f t="shared" si="7"/>
        <v>1093389</v>
      </c>
    </row>
    <row r="40" spans="1:12" s="9" customFormat="1" ht="13.5" customHeight="1" x14ac:dyDescent="0.25">
      <c r="A40" s="87" t="s">
        <v>5</v>
      </c>
      <c r="B40" s="84">
        <f t="shared" si="5"/>
        <v>5</v>
      </c>
      <c r="C40" s="88">
        <v>274937</v>
      </c>
      <c r="D40" s="88">
        <v>3285</v>
      </c>
      <c r="E40" s="88">
        <v>185151</v>
      </c>
      <c r="F40" s="88">
        <v>287863</v>
      </c>
      <c r="G40" s="88">
        <v>500068</v>
      </c>
      <c r="H40" s="88">
        <v>0</v>
      </c>
      <c r="I40" s="88">
        <v>0</v>
      </c>
      <c r="J40" s="88">
        <v>0</v>
      </c>
      <c r="K40" s="88">
        <v>0</v>
      </c>
      <c r="L40" s="114">
        <f t="shared" si="7"/>
        <v>778290</v>
      </c>
    </row>
    <row r="41" spans="1:12" s="9" customFormat="1" ht="13.5" customHeight="1" x14ac:dyDescent="0.25">
      <c r="A41" s="87" t="s">
        <v>6</v>
      </c>
      <c r="B41" s="84">
        <f t="shared" si="5"/>
        <v>6</v>
      </c>
      <c r="C41" s="88">
        <v>0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114">
        <f t="shared" si="7"/>
        <v>0</v>
      </c>
    </row>
    <row r="42" spans="1:12" s="9" customFormat="1" ht="13.5" customHeight="1" x14ac:dyDescent="0.25">
      <c r="A42" s="87" t="s">
        <v>7</v>
      </c>
      <c r="B42" s="84">
        <f t="shared" si="5"/>
        <v>7</v>
      </c>
      <c r="C42" s="88">
        <v>532039</v>
      </c>
      <c r="D42" s="88">
        <v>9065</v>
      </c>
      <c r="E42" s="88">
        <v>314469</v>
      </c>
      <c r="F42" s="88">
        <v>257414</v>
      </c>
      <c r="G42" s="88">
        <v>577888</v>
      </c>
      <c r="H42" s="88">
        <v>0</v>
      </c>
      <c r="I42" s="88">
        <v>0</v>
      </c>
      <c r="J42" s="88">
        <v>0</v>
      </c>
      <c r="K42" s="88">
        <v>0</v>
      </c>
      <c r="L42" s="114">
        <f t="shared" si="7"/>
        <v>1118992</v>
      </c>
    </row>
    <row r="43" spans="1:12" s="9" customFormat="1" ht="13.5" customHeight="1" x14ac:dyDescent="0.25">
      <c r="A43" s="87" t="s">
        <v>8</v>
      </c>
      <c r="B43" s="84">
        <f t="shared" si="5"/>
        <v>8</v>
      </c>
      <c r="C43" s="88">
        <v>359076</v>
      </c>
      <c r="D43" s="88">
        <v>0</v>
      </c>
      <c r="E43" s="88">
        <v>198649</v>
      </c>
      <c r="F43" s="88">
        <v>81854</v>
      </c>
      <c r="G43" s="88">
        <v>282899</v>
      </c>
      <c r="H43" s="88">
        <v>0</v>
      </c>
      <c r="I43" s="88">
        <v>0</v>
      </c>
      <c r="J43" s="88">
        <v>0</v>
      </c>
      <c r="K43" s="88">
        <v>0</v>
      </c>
      <c r="L43" s="114">
        <f t="shared" si="7"/>
        <v>641975</v>
      </c>
    </row>
    <row r="44" spans="1:12" s="9" customFormat="1" ht="13.5" customHeight="1" x14ac:dyDescent="0.25">
      <c r="A44" s="87" t="s">
        <v>9</v>
      </c>
      <c r="B44" s="84">
        <f t="shared" si="5"/>
        <v>9</v>
      </c>
      <c r="C44" s="88">
        <v>657673</v>
      </c>
      <c r="D44" s="88">
        <v>35</v>
      </c>
      <c r="E44" s="88">
        <v>145017</v>
      </c>
      <c r="F44" s="88">
        <v>282891</v>
      </c>
      <c r="G44" s="88">
        <v>436610</v>
      </c>
      <c r="H44" s="88">
        <v>0</v>
      </c>
      <c r="I44" s="88">
        <v>0</v>
      </c>
      <c r="J44" s="88">
        <v>0</v>
      </c>
      <c r="K44" s="88">
        <v>0</v>
      </c>
      <c r="L44" s="114">
        <f t="shared" si="7"/>
        <v>1094318</v>
      </c>
    </row>
    <row r="45" spans="1:12" s="9" customFormat="1" ht="13.5" customHeight="1" x14ac:dyDescent="0.25">
      <c r="A45" s="87" t="s">
        <v>10</v>
      </c>
      <c r="B45" s="84">
        <f t="shared" si="5"/>
        <v>10</v>
      </c>
      <c r="C45" s="88">
        <v>389832</v>
      </c>
      <c r="D45" s="88">
        <v>5491</v>
      </c>
      <c r="E45" s="88">
        <v>195544</v>
      </c>
      <c r="F45" s="88">
        <v>240217</v>
      </c>
      <c r="G45" s="88">
        <v>444418</v>
      </c>
      <c r="H45" s="88">
        <v>0</v>
      </c>
      <c r="I45" s="88">
        <v>0</v>
      </c>
      <c r="J45" s="88">
        <v>0</v>
      </c>
      <c r="K45" s="88">
        <v>37055</v>
      </c>
      <c r="L45" s="114">
        <f t="shared" si="7"/>
        <v>876796</v>
      </c>
    </row>
    <row r="46" spans="1:12" s="9" customFormat="1" ht="13.5" customHeight="1" x14ac:dyDescent="0.25">
      <c r="A46" s="87" t="s">
        <v>11</v>
      </c>
      <c r="B46" s="84">
        <f t="shared" si="5"/>
        <v>11</v>
      </c>
      <c r="C46" s="88">
        <v>447033</v>
      </c>
      <c r="D46" s="88">
        <v>2798</v>
      </c>
      <c r="E46" s="88">
        <v>244096</v>
      </c>
      <c r="F46" s="88">
        <v>230341</v>
      </c>
      <c r="G46" s="88">
        <v>487868</v>
      </c>
      <c r="H46" s="88">
        <v>0</v>
      </c>
      <c r="I46" s="88">
        <v>0</v>
      </c>
      <c r="J46" s="88">
        <v>0</v>
      </c>
      <c r="K46" s="88">
        <v>0</v>
      </c>
      <c r="L46" s="114">
        <f t="shared" si="7"/>
        <v>937699</v>
      </c>
    </row>
    <row r="47" spans="1:12" s="9" customFormat="1" ht="13.5" customHeight="1" x14ac:dyDescent="0.25">
      <c r="A47" s="87" t="s">
        <v>12</v>
      </c>
      <c r="B47" s="84">
        <f t="shared" si="5"/>
        <v>12</v>
      </c>
      <c r="C47" s="88">
        <v>537915</v>
      </c>
      <c r="D47" s="88">
        <v>17316</v>
      </c>
      <c r="E47" s="88">
        <v>261744</v>
      </c>
      <c r="F47" s="88">
        <v>293035</v>
      </c>
      <c r="G47" s="88">
        <v>570565</v>
      </c>
      <c r="H47" s="88">
        <v>0</v>
      </c>
      <c r="I47" s="88">
        <v>0</v>
      </c>
      <c r="J47" s="88">
        <v>0</v>
      </c>
      <c r="K47" s="88">
        <v>0</v>
      </c>
      <c r="L47" s="114">
        <f t="shared" si="7"/>
        <v>1125796</v>
      </c>
    </row>
    <row r="48" spans="1:12" s="9" customFormat="1" ht="13.5" customHeight="1" x14ac:dyDescent="0.25">
      <c r="A48" s="87" t="s">
        <v>13</v>
      </c>
      <c r="B48" s="84">
        <f t="shared" si="5"/>
        <v>13</v>
      </c>
      <c r="C48" s="88">
        <v>10939</v>
      </c>
      <c r="D48" s="88">
        <v>0</v>
      </c>
      <c r="E48" s="88">
        <v>958</v>
      </c>
      <c r="F48" s="88">
        <v>10742</v>
      </c>
      <c r="G48" s="88">
        <v>11806</v>
      </c>
      <c r="H48" s="88">
        <v>0</v>
      </c>
      <c r="I48" s="88">
        <v>0</v>
      </c>
      <c r="J48" s="88">
        <v>0</v>
      </c>
      <c r="K48" s="88">
        <v>0</v>
      </c>
      <c r="L48" s="114">
        <f t="shared" si="7"/>
        <v>22745</v>
      </c>
    </row>
    <row r="49" spans="1:12" s="9" customFormat="1" ht="13.5" customHeight="1" x14ac:dyDescent="0.25">
      <c r="A49" s="83" t="s">
        <v>104</v>
      </c>
      <c r="B49" s="84">
        <f t="shared" si="5"/>
        <v>14</v>
      </c>
      <c r="C49" s="85">
        <f t="shared" ref="C49:K49" si="8">SUM(C50:C55)</f>
        <v>45101</v>
      </c>
      <c r="D49" s="85">
        <f t="shared" si="8"/>
        <v>112687</v>
      </c>
      <c r="E49" s="112">
        <f t="shared" si="8"/>
        <v>72262</v>
      </c>
      <c r="F49" s="112">
        <f t="shared" si="8"/>
        <v>25224</v>
      </c>
      <c r="G49" s="85">
        <f t="shared" si="8"/>
        <v>102907</v>
      </c>
      <c r="H49" s="85">
        <f t="shared" si="8"/>
        <v>0</v>
      </c>
      <c r="I49" s="85">
        <f t="shared" si="8"/>
        <v>8817154</v>
      </c>
      <c r="J49" s="85">
        <f t="shared" si="8"/>
        <v>2058302</v>
      </c>
      <c r="K49" s="85">
        <f t="shared" si="8"/>
        <v>0</v>
      </c>
      <c r="L49" s="113">
        <f t="shared" si="7"/>
        <v>11136151</v>
      </c>
    </row>
    <row r="50" spans="1:12" s="9" customFormat="1" ht="13.5" customHeight="1" x14ac:dyDescent="0.25">
      <c r="A50" s="87" t="s">
        <v>15</v>
      </c>
      <c r="B50" s="84">
        <f t="shared" si="5"/>
        <v>15</v>
      </c>
      <c r="C50" s="88">
        <v>19502</v>
      </c>
      <c r="D50" s="88">
        <v>0</v>
      </c>
      <c r="E50" s="88">
        <v>16905</v>
      </c>
      <c r="F50" s="88">
        <v>4446</v>
      </c>
      <c r="G50" s="88">
        <v>22094</v>
      </c>
      <c r="H50" s="88">
        <v>0</v>
      </c>
      <c r="I50" s="88">
        <v>3609432</v>
      </c>
      <c r="J50" s="88">
        <v>377584</v>
      </c>
      <c r="K50" s="88">
        <v>0</v>
      </c>
      <c r="L50" s="114">
        <f t="shared" si="7"/>
        <v>4028612</v>
      </c>
    </row>
    <row r="51" spans="1:12" s="9" customFormat="1" ht="13.5" customHeight="1" x14ac:dyDescent="0.25">
      <c r="A51" s="87" t="s">
        <v>16</v>
      </c>
      <c r="B51" s="84">
        <f t="shared" si="5"/>
        <v>16</v>
      </c>
      <c r="C51" s="88">
        <v>10008</v>
      </c>
      <c r="D51" s="88">
        <v>112687</v>
      </c>
      <c r="E51" s="88">
        <v>30522</v>
      </c>
      <c r="F51" s="88">
        <v>7151</v>
      </c>
      <c r="G51" s="88">
        <v>38345</v>
      </c>
      <c r="H51" s="88">
        <v>0</v>
      </c>
      <c r="I51" s="88">
        <v>3277149</v>
      </c>
      <c r="J51" s="88">
        <v>108882</v>
      </c>
      <c r="K51" s="88">
        <v>0</v>
      </c>
      <c r="L51" s="114">
        <f t="shared" si="7"/>
        <v>3547071</v>
      </c>
    </row>
    <row r="52" spans="1:12" s="9" customFormat="1" ht="13.5" customHeight="1" x14ac:dyDescent="0.25">
      <c r="A52" s="87" t="s">
        <v>17</v>
      </c>
      <c r="B52" s="84">
        <f t="shared" si="5"/>
        <v>17</v>
      </c>
      <c r="C52" s="88">
        <v>6250</v>
      </c>
      <c r="D52" s="88">
        <v>0</v>
      </c>
      <c r="E52" s="88">
        <v>10695</v>
      </c>
      <c r="F52" s="88">
        <v>11519</v>
      </c>
      <c r="G52" s="88">
        <v>24884</v>
      </c>
      <c r="H52" s="88">
        <v>0</v>
      </c>
      <c r="I52" s="88">
        <v>766696</v>
      </c>
      <c r="J52" s="88">
        <v>1020837</v>
      </c>
      <c r="K52" s="88">
        <v>0</v>
      </c>
      <c r="L52" s="114">
        <f t="shared" si="7"/>
        <v>1818667</v>
      </c>
    </row>
    <row r="53" spans="1:12" s="9" customFormat="1" ht="13.5" customHeight="1" x14ac:dyDescent="0.25">
      <c r="A53" s="87" t="s">
        <v>18</v>
      </c>
      <c r="B53" s="84">
        <f t="shared" si="5"/>
        <v>18</v>
      </c>
      <c r="C53" s="88">
        <v>7314</v>
      </c>
      <c r="D53" s="88">
        <v>0</v>
      </c>
      <c r="E53" s="88">
        <v>11509</v>
      </c>
      <c r="F53" s="88">
        <v>1355</v>
      </c>
      <c r="G53" s="88">
        <v>14039</v>
      </c>
      <c r="H53" s="88">
        <v>0</v>
      </c>
      <c r="I53" s="88">
        <v>557248</v>
      </c>
      <c r="J53" s="88">
        <v>321800</v>
      </c>
      <c r="K53" s="88">
        <v>0</v>
      </c>
      <c r="L53" s="114">
        <f t="shared" si="7"/>
        <v>900401</v>
      </c>
    </row>
    <row r="54" spans="1:12" s="9" customFormat="1" ht="13.5" customHeight="1" x14ac:dyDescent="0.25">
      <c r="A54" s="87" t="s">
        <v>19</v>
      </c>
      <c r="B54" s="84">
        <f t="shared" si="5"/>
        <v>19</v>
      </c>
      <c r="C54" s="88">
        <v>1039</v>
      </c>
      <c r="D54" s="88">
        <v>0</v>
      </c>
      <c r="E54" s="88">
        <v>2631</v>
      </c>
      <c r="F54" s="88">
        <v>564</v>
      </c>
      <c r="G54" s="88">
        <v>3355</v>
      </c>
      <c r="H54" s="88">
        <v>0</v>
      </c>
      <c r="I54" s="88">
        <v>601455</v>
      </c>
      <c r="J54" s="88">
        <v>227743</v>
      </c>
      <c r="K54" s="88">
        <v>0</v>
      </c>
      <c r="L54" s="114">
        <f t="shared" si="7"/>
        <v>833592</v>
      </c>
    </row>
    <row r="55" spans="1:12" s="9" customFormat="1" ht="13.5" customHeight="1" x14ac:dyDescent="0.25">
      <c r="A55" s="87" t="s">
        <v>20</v>
      </c>
      <c r="B55" s="84">
        <f t="shared" si="5"/>
        <v>20</v>
      </c>
      <c r="C55" s="88">
        <v>988</v>
      </c>
      <c r="D55" s="88">
        <v>0</v>
      </c>
      <c r="E55" s="88">
        <v>0</v>
      </c>
      <c r="F55" s="88">
        <v>189</v>
      </c>
      <c r="G55" s="88">
        <v>190</v>
      </c>
      <c r="H55" s="88">
        <v>0</v>
      </c>
      <c r="I55" s="88">
        <v>5174</v>
      </c>
      <c r="J55" s="88">
        <v>1456</v>
      </c>
      <c r="K55" s="88">
        <v>0</v>
      </c>
      <c r="L55" s="114">
        <f t="shared" si="7"/>
        <v>7808</v>
      </c>
    </row>
    <row r="56" spans="1:12" s="9" customFormat="1" ht="13.5" customHeight="1" thickBot="1" x14ac:dyDescent="0.3">
      <c r="A56" s="99" t="s">
        <v>105</v>
      </c>
      <c r="B56" s="84">
        <f t="shared" si="5"/>
        <v>21</v>
      </c>
      <c r="C56" s="91">
        <f t="shared" ref="C56:K56" si="9">C36+C49</f>
        <v>5329906</v>
      </c>
      <c r="D56" s="91">
        <f t="shared" si="9"/>
        <v>208163</v>
      </c>
      <c r="E56" s="115">
        <f t="shared" si="9"/>
        <v>2558406</v>
      </c>
      <c r="F56" s="115">
        <f t="shared" si="9"/>
        <v>2416678</v>
      </c>
      <c r="G56" s="91">
        <f t="shared" si="9"/>
        <v>5161142</v>
      </c>
      <c r="H56" s="91">
        <f t="shared" si="9"/>
        <v>0</v>
      </c>
      <c r="I56" s="91">
        <f t="shared" si="9"/>
        <v>8817154</v>
      </c>
      <c r="J56" s="91">
        <f t="shared" si="9"/>
        <v>2058302</v>
      </c>
      <c r="K56" s="91">
        <f t="shared" si="9"/>
        <v>37055</v>
      </c>
      <c r="L56" s="116">
        <f t="shared" si="7"/>
        <v>21611722</v>
      </c>
    </row>
    <row r="58" spans="1:12" x14ac:dyDescent="0.2">
      <c r="B58" s="101"/>
    </row>
    <row r="59" spans="1:12" x14ac:dyDescent="0.2">
      <c r="B59" s="101"/>
    </row>
    <row r="60" spans="1:12" x14ac:dyDescent="0.2">
      <c r="B60" s="101"/>
    </row>
    <row r="61" spans="1:12" x14ac:dyDescent="0.2">
      <c r="B61" s="101"/>
    </row>
    <row r="62" spans="1:12" x14ac:dyDescent="0.2">
      <c r="B62" s="101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B19C3-8210-429B-B858-82D479162484}">
  <dimension ref="A1:AP6"/>
  <sheetViews>
    <sheetView showGridLines="0" zoomScale="60" zoomScaleNormal="60" workbookViewId="0"/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1" customFormat="1" ht="14.25" customHeight="1" x14ac:dyDescent="0.2">
      <c r="A1" s="71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U1" s="94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s="101" customFormat="1" ht="14.25" customHeight="1" x14ac:dyDescent="0.2">
      <c r="A2" s="71" t="s">
        <v>145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s="9" customFormat="1" ht="14.25" customHeight="1" thickBot="1" x14ac:dyDescent="0.3">
      <c r="V3" s="117" t="s">
        <v>146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147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148</v>
      </c>
      <c r="V4" s="1" t="s">
        <v>22</v>
      </c>
    </row>
    <row r="5" spans="1:42" s="9" customFormat="1" ht="33" customHeight="1" x14ac:dyDescent="0.25">
      <c r="A5" s="118" t="s">
        <v>149</v>
      </c>
      <c r="B5" s="88">
        <v>1777003</v>
      </c>
      <c r="C5" s="88">
        <v>791343</v>
      </c>
      <c r="D5" s="88">
        <v>458593</v>
      </c>
      <c r="E5" s="88">
        <v>412900</v>
      </c>
      <c r="F5" s="88">
        <v>0</v>
      </c>
      <c r="G5" s="88">
        <v>694552</v>
      </c>
      <c r="H5" s="88">
        <v>271607</v>
      </c>
      <c r="I5" s="88">
        <v>443348</v>
      </c>
      <c r="J5" s="88">
        <v>587692</v>
      </c>
      <c r="K5" s="88">
        <v>415095</v>
      </c>
      <c r="L5" s="88">
        <v>375290</v>
      </c>
      <c r="M5" s="88">
        <v>179739</v>
      </c>
      <c r="N5" s="85">
        <f>SUM(B5:M5)</f>
        <v>6407162</v>
      </c>
      <c r="O5" s="88">
        <v>657213</v>
      </c>
      <c r="P5" s="88">
        <v>731591</v>
      </c>
      <c r="Q5" s="88">
        <v>313830</v>
      </c>
      <c r="R5" s="88">
        <v>268966</v>
      </c>
      <c r="S5" s="88">
        <v>322054</v>
      </c>
      <c r="T5" s="88">
        <v>209103</v>
      </c>
      <c r="U5" s="85">
        <f>SUM(O5:T5)</f>
        <v>2502757</v>
      </c>
      <c r="V5" s="86">
        <f>N5+U5</f>
        <v>8909919</v>
      </c>
    </row>
    <row r="6" spans="1:42" s="9" customFormat="1" ht="33" customHeight="1" thickBot="1" x14ac:dyDescent="0.3">
      <c r="A6" s="119" t="s">
        <v>150</v>
      </c>
      <c r="B6" s="120">
        <v>243413</v>
      </c>
      <c r="C6" s="120">
        <v>208396</v>
      </c>
      <c r="D6" s="120">
        <v>204139</v>
      </c>
      <c r="E6" s="120">
        <v>151222</v>
      </c>
      <c r="F6" s="120">
        <v>0</v>
      </c>
      <c r="G6" s="120">
        <v>243499</v>
      </c>
      <c r="H6" s="120">
        <v>120438</v>
      </c>
      <c r="I6" s="120">
        <v>246162</v>
      </c>
      <c r="J6" s="120">
        <v>143166</v>
      </c>
      <c r="K6" s="120">
        <v>157878</v>
      </c>
      <c r="L6" s="120">
        <v>200476</v>
      </c>
      <c r="M6" s="120">
        <v>4857</v>
      </c>
      <c r="N6" s="91">
        <f>SUM(B6:M6)</f>
        <v>1923646</v>
      </c>
      <c r="O6" s="120">
        <v>247600</v>
      </c>
      <c r="P6" s="120">
        <v>165420</v>
      </c>
      <c r="Q6" s="120">
        <v>97302</v>
      </c>
      <c r="R6" s="120">
        <v>81484</v>
      </c>
      <c r="S6" s="120">
        <v>76596</v>
      </c>
      <c r="T6" s="120">
        <v>2476</v>
      </c>
      <c r="U6" s="91">
        <f>SUM(O6:T6)</f>
        <v>670878</v>
      </c>
      <c r="V6" s="92">
        <f>N6+U6</f>
        <v>2594524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  <vt:lpstr>'Table 12'!Print_Area</vt:lpstr>
      <vt:lpstr>'Table 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2025-02-07T13:53:55Z</dcterms:created>
  <dcterms:modified xsi:type="dcterms:W3CDTF">2025-02-07T14:06:34Z</dcterms:modified>
  <cp:category/>
</cp:coreProperties>
</file>