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Април\Неживот\"/>
    </mc:Choice>
  </mc:AlternateContent>
  <xr:revisionPtr revIDLastSave="0" documentId="13_ncr:1_{014DE9BD-4AC9-49FA-83E8-0006F8AD6577}" xr6:coauthVersionLast="47" xr6:coauthVersionMax="47" xr10:uidLastSave="{00000000-0000-0000-0000-000000000000}"/>
  <bookViews>
    <workbookView xWindow="-110" yWindow="-110" windowWidth="19420" windowHeight="10420" firstSheet="2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0" i="8" l="1"/>
  <c r="K20" i="8"/>
  <c r="M19" i="8"/>
  <c r="K19" i="8"/>
  <c r="M18" i="8"/>
  <c r="K18" i="8"/>
  <c r="K16" i="8" s="1"/>
  <c r="M17" i="8"/>
  <c r="M16" i="8" s="1"/>
  <c r="M34" i="8" s="1"/>
  <c r="K17" i="8"/>
  <c r="M13" i="8"/>
  <c r="K13" i="8"/>
  <c r="K34" i="8" s="1"/>
  <c r="M10" i="8"/>
  <c r="K10" i="8"/>
  <c r="J20" i="8"/>
  <c r="I20" i="8"/>
  <c r="H20" i="8"/>
  <c r="D20" i="8"/>
  <c r="D19" i="8" s="1"/>
  <c r="J19" i="8"/>
  <c r="J34" i="8" s="1"/>
  <c r="I19" i="8"/>
  <c r="H19" i="8"/>
  <c r="J18" i="8"/>
  <c r="I18" i="8"/>
  <c r="D18" i="8"/>
  <c r="J17" i="8"/>
  <c r="I17" i="8"/>
  <c r="I16" i="8" s="1"/>
  <c r="I34" i="8" s="1"/>
  <c r="D17" i="8"/>
  <c r="J16" i="8"/>
  <c r="J13" i="8"/>
  <c r="I13" i="8"/>
  <c r="D13" i="8"/>
  <c r="J10" i="8"/>
  <c r="I10" i="8"/>
  <c r="D10" i="8"/>
  <c r="D16" i="8" s="1"/>
  <c r="D34" i="8" s="1"/>
  <c r="N34" i="7"/>
  <c r="M20" i="7"/>
  <c r="M19" i="7" s="1"/>
  <c r="K20" i="7"/>
  <c r="K19" i="7"/>
  <c r="K18" i="7"/>
  <c r="K17" i="7"/>
  <c r="M16" i="7"/>
  <c r="K16" i="7"/>
  <c r="M13" i="7"/>
  <c r="K13" i="7"/>
  <c r="M10" i="7"/>
  <c r="K10" i="7"/>
  <c r="J20" i="7"/>
  <c r="I20" i="7"/>
  <c r="H20" i="7"/>
  <c r="H19" i="7" s="1"/>
  <c r="D20" i="7"/>
  <c r="J19" i="7"/>
  <c r="I19" i="7"/>
  <c r="D19" i="7"/>
  <c r="I18" i="7"/>
  <c r="J17" i="7"/>
  <c r="J16" i="7" s="1"/>
  <c r="I17" i="7"/>
  <c r="I16" i="7"/>
  <c r="D16" i="7"/>
  <c r="J13" i="7"/>
  <c r="I13" i="7"/>
  <c r="D13" i="7"/>
  <c r="J10" i="7"/>
  <c r="I10" i="7"/>
  <c r="D10" i="7"/>
  <c r="J34" i="6"/>
  <c r="J20" i="6"/>
  <c r="I20" i="6"/>
  <c r="H20" i="6"/>
  <c r="H19" i="6" s="1"/>
  <c r="D20" i="6"/>
  <c r="D19" i="6" s="1"/>
  <c r="J19" i="6"/>
  <c r="I19" i="6"/>
  <c r="J18" i="6"/>
  <c r="I18" i="6"/>
  <c r="D18" i="6"/>
  <c r="J17" i="6"/>
  <c r="J16" i="6" s="1"/>
  <c r="I17" i="6"/>
  <c r="I16" i="6" s="1"/>
  <c r="I34" i="6" s="1"/>
  <c r="D17" i="6"/>
  <c r="J13" i="6"/>
  <c r="I13" i="6"/>
  <c r="D13" i="6"/>
  <c r="D16" i="6" s="1"/>
  <c r="D34" i="6" s="1"/>
  <c r="J10" i="6"/>
  <c r="I10" i="6"/>
  <c r="D10" i="6"/>
  <c r="N34" i="5"/>
  <c r="M20" i="5"/>
  <c r="K20" i="5"/>
  <c r="J20" i="5"/>
  <c r="M19" i="5"/>
  <c r="K19" i="5"/>
  <c r="J19" i="5"/>
  <c r="M18" i="5"/>
  <c r="K18" i="5"/>
  <c r="J18" i="5"/>
  <c r="M17" i="5"/>
  <c r="M16" i="5" s="1"/>
  <c r="M34" i="5" s="1"/>
  <c r="K17" i="5"/>
  <c r="J17" i="5"/>
  <c r="J16" i="5" s="1"/>
  <c r="K16" i="5"/>
  <c r="M13" i="5"/>
  <c r="K13" i="5"/>
  <c r="K34" i="5" s="1"/>
  <c r="J13" i="5"/>
  <c r="M10" i="5"/>
  <c r="K10" i="5"/>
  <c r="J10" i="5"/>
  <c r="J34" i="5" s="1"/>
  <c r="I20" i="5"/>
  <c r="I19" i="5" s="1"/>
  <c r="H20" i="5"/>
  <c r="H19" i="5" s="1"/>
  <c r="D20" i="5"/>
  <c r="D19" i="5"/>
  <c r="I18" i="5"/>
  <c r="D18" i="5"/>
  <c r="D16" i="5" s="1"/>
  <c r="D34" i="5" s="1"/>
  <c r="I17" i="5"/>
  <c r="I16" i="5" s="1"/>
  <c r="I34" i="5" s="1"/>
  <c r="D17" i="5"/>
  <c r="I13" i="5"/>
  <c r="D13" i="5"/>
  <c r="I10" i="5"/>
  <c r="D10" i="5"/>
  <c r="D20" i="4"/>
  <c r="D19" i="4"/>
  <c r="D18" i="4"/>
  <c r="D17" i="4"/>
  <c r="D13" i="4"/>
  <c r="D10" i="4"/>
  <c r="D16" i="4" s="1"/>
  <c r="D34" i="4" s="1"/>
  <c r="D28" i="3"/>
  <c r="D20" i="3"/>
  <c r="D19" i="3"/>
  <c r="D18" i="3"/>
  <c r="D17" i="3"/>
  <c r="D16" i="3" s="1"/>
  <c r="D13" i="3"/>
  <c r="D10" i="3"/>
  <c r="D20" i="2"/>
  <c r="D19" i="2"/>
  <c r="D18" i="2"/>
  <c r="D17" i="2"/>
  <c r="D13" i="2"/>
  <c r="D10" i="2"/>
  <c r="D16" i="2" s="1"/>
  <c r="D34" i="2" s="1"/>
  <c r="D20" i="1"/>
  <c r="D19" i="1" s="1"/>
  <c r="D34" i="1" s="1"/>
  <c r="D18" i="1"/>
  <c r="D17" i="1"/>
  <c r="D16" i="1"/>
  <c r="D13" i="1"/>
  <c r="D10" i="1"/>
  <c r="I20" i="4" l="1"/>
  <c r="I19" i="4" s="1"/>
  <c r="I18" i="4"/>
  <c r="I17" i="4"/>
  <c r="I16" i="4"/>
  <c r="I13" i="4"/>
  <c r="I10" i="4"/>
  <c r="I20" i="3"/>
  <c r="I19" i="3" s="1"/>
  <c r="I16" i="3"/>
  <c r="I13" i="3"/>
  <c r="I10" i="3"/>
  <c r="I34" i="2"/>
  <c r="I20" i="2"/>
  <c r="I19" i="2"/>
  <c r="I18" i="2"/>
  <c r="I17" i="2"/>
  <c r="I16" i="2"/>
  <c r="I13" i="2"/>
  <c r="I10" i="2"/>
  <c r="I20" i="1"/>
  <c r="I19" i="1" s="1"/>
  <c r="I18" i="1"/>
  <c r="I17" i="1"/>
  <c r="I16" i="1" s="1"/>
  <c r="I34" i="1" s="1"/>
  <c r="I13" i="1"/>
  <c r="I10" i="1"/>
  <c r="I34" i="4" l="1"/>
  <c r="L20" i="4" l="1"/>
  <c r="L19" i="4" s="1"/>
  <c r="L18" i="4"/>
  <c r="L17" i="4"/>
  <c r="L16" i="4" s="1"/>
  <c r="L13" i="4"/>
  <c r="L10" i="4"/>
  <c r="L20" i="3"/>
  <c r="L19" i="3"/>
  <c r="L16" i="3"/>
  <c r="L13" i="3"/>
  <c r="L10" i="3"/>
  <c r="L20" i="2"/>
  <c r="L19" i="2"/>
  <c r="L18" i="2"/>
  <c r="L17" i="2"/>
  <c r="L16" i="2" s="1"/>
  <c r="L34" i="2" s="1"/>
  <c r="L13" i="2"/>
  <c r="L10" i="2"/>
  <c r="L20" i="1"/>
  <c r="L19" i="1" s="1"/>
  <c r="L18" i="1"/>
  <c r="L17" i="1"/>
  <c r="L16" i="1" s="1"/>
  <c r="L13" i="1"/>
  <c r="L10" i="1"/>
  <c r="L34" i="4" l="1"/>
  <c r="L34" i="1"/>
  <c r="J20" i="4" l="1"/>
  <c r="J19" i="4" s="1"/>
  <c r="J34" i="4" s="1"/>
  <c r="J18" i="4"/>
  <c r="J17" i="4"/>
  <c r="J16" i="4"/>
  <c r="J13" i="4"/>
  <c r="J10" i="4"/>
  <c r="J20" i="3"/>
  <c r="J19" i="3"/>
  <c r="J16" i="3"/>
  <c r="J13" i="3"/>
  <c r="J10" i="3"/>
  <c r="J20" i="2"/>
  <c r="J19" i="2"/>
  <c r="J34" i="2" s="1"/>
  <c r="J18" i="2"/>
  <c r="J17" i="2"/>
  <c r="J16" i="2" s="1"/>
  <c r="J13" i="2"/>
  <c r="J10" i="2"/>
  <c r="J34" i="1"/>
  <c r="J20" i="1"/>
  <c r="J19" i="1"/>
  <c r="J18" i="1"/>
  <c r="J17" i="1"/>
  <c r="J16" i="1" s="1"/>
  <c r="J13" i="1"/>
  <c r="J10" i="1"/>
  <c r="M20" i="4" l="1"/>
  <c r="M19" i="4" s="1"/>
  <c r="M18" i="4"/>
  <c r="M16" i="4" s="1"/>
  <c r="M13" i="4"/>
  <c r="M20" i="3"/>
  <c r="M19" i="3"/>
  <c r="M18" i="3"/>
  <c r="M16" i="3" s="1"/>
  <c r="M13" i="3"/>
  <c r="M10" i="3"/>
  <c r="M20" i="2"/>
  <c r="M19" i="2" s="1"/>
  <c r="M34" i="2" s="1"/>
  <c r="M18" i="2"/>
  <c r="M16" i="2" s="1"/>
  <c r="M13" i="2"/>
  <c r="M20" i="1"/>
  <c r="M19" i="1" s="1"/>
  <c r="M18" i="1"/>
  <c r="M17" i="1"/>
  <c r="M13" i="1"/>
  <c r="M10" i="1"/>
  <c r="M16" i="1" s="1"/>
  <c r="M34" i="1" s="1"/>
  <c r="H20" i="4" l="1"/>
  <c r="H19" i="4" s="1"/>
  <c r="H20" i="3"/>
  <c r="H19" i="3" s="1"/>
  <c r="H20" i="2"/>
  <c r="H19" i="2" s="1"/>
  <c r="H20" i="1"/>
  <c r="H19" i="1" s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<sst xmlns="http://schemas.openxmlformats.org/spreadsheetml/2006/main" count="620" uniqueCount="81">
  <si>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</si>
  <si>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</si>
  <si>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</si>
  <si>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</si>
  <si>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</si>
  <si>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</si>
  <si>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</si>
  <si>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</si>
  <si>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</si>
  <si>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</si>
  <si>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</si>
  <si>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</si>
  <si>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</si>
  <si>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</si>
  <si>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</si>
  <si>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</si>
  <si>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</si>
  <si>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</si>
  <si>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</si>
  <si>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</si>
  <si>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</si>
  <si>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</si>
  <si>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</si>
  <si>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</si>
  <si>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</si>
  <si>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</si>
  <si>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</si>
  <si>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</si>
  <si>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</si>
  <si>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</si>
  <si>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</si>
  <si>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</si>
  <si>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</si>
  <si>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</si>
  <si>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</si>
  <si>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</si>
  <si>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</si>
  <si>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</si>
  <si>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</si>
  <si>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</si>
  <si>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</si>
  <si>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</si>
  <si>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</si>
  <si>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</si>
  <si>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</si>
  <si>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</si>
  <si>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</si>
  <si>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</si>
  <si>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</si>
  <si>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</si>
  <si>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</si>
  <si>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</si>
  <si>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</si>
  <si>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</si>
  <si>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</si>
  <si>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</si>
  <si>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</si>
  <si>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</si>
  <si>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</si>
  <si>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</si>
  <si>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</si>
  <si>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</si>
  <si>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</si>
  <si>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</si>
  <si>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</si>
  <si>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</si>
  <si>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</si>
  <si>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</si>
  <si>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</si>
  <si>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</si>
  <si>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</si>
  <si>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</si>
  <si>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Винер</t>
  </si>
  <si>
    <t>Бруто полисирана премија, во илјади денари, април 2025 година</t>
  </si>
  <si>
    <t>Бруто полисирана премија, во илјади денари, април 2024 година</t>
  </si>
  <si>
    <t>Бруто исплатени штети, во илјади денари, април 2025 година</t>
  </si>
  <si>
    <t>Бруто исплатени штети, во илјади денари, април 2024 година</t>
  </si>
  <si>
    <t>Број на склучени договори април 2025 година</t>
  </si>
  <si>
    <t>Број на склучени договори април 2024 година</t>
  </si>
  <si>
    <t>Број на ликвидирани штети април 2025 година</t>
  </si>
  <si>
    <t>Број на ликвидирани штети април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</si>
</sst>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  <font>
      <sz val="10"/>
      <color theme="9" tint="-0.249977111117893"/>
      <name val="Calibri"/>
      <family val="2"/>
    </font>
    <font>
      <sz val="10"/>
      <color rgb="FFFF0000"/>
      <name val="Calibri"/>
      <family val="2"/>
    </font>
    <font>
      <i/>
      <sz val="8"/>
      <name val="Calibri"/>
      <family val="2"/>
    </font>
    <font>
      <i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</cellStyleXfs>
  <cellXfs count="41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164" fontId="7" fillId="4" borderId="11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3" fontId="2" fillId="3" borderId="1" xfId="2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0" fillId="0" borderId="1" xfId="0" applyNumberFormat="1" applyBorder="1"/>
    <xf numFmtId="3" fontId="3" fillId="0" borderId="8" xfId="0" applyNumberFormat="1" applyFont="1" applyBorder="1"/>
    <xf numFmtId="3" fontId="15" fillId="3" borderId="1" xfId="0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3" fontId="17" fillId="3" borderId="1" xfId="0" applyNumberFormat="1" applyFont="1" applyFill="1" applyBorder="1" applyAlignment="1">
      <alignment vertical="center" wrapText="1"/>
    </xf>
  </cellXfs>
  <cellStyles count="4">
    <cellStyle name="Comma" xfId="3" builtinId="3"/>
    <cellStyle name="Normal" xfId="0" builtinId="0"/>
    <cellStyle name="Normal 2" xfId="1" xr:uid="{A3521A09-9228-4AF6-AF9D-D6F5A7B6AD15}"/>
    <cellStyle name="Normal 3" xfId="2" xr:uid="{8B089AE6-DFB8-41B8-BB6D-F35EB01D66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60" zoomScaleNormal="6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73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2">
        <v>15270</v>
      </c>
      <c r="D3" s="31">
        <v>6506.5889999999999</v>
      </c>
      <c r="E3" s="19">
        <v>5799</v>
      </c>
      <c r="F3" s="19">
        <v>3074.4590000000007</v>
      </c>
      <c r="G3" s="19">
        <v>6512.35</v>
      </c>
      <c r="H3" s="19">
        <v>8100.0370000000012</v>
      </c>
      <c r="I3" s="19">
        <v>4764.2719999999999</v>
      </c>
      <c r="J3" s="19">
        <v>11664</v>
      </c>
      <c r="K3" s="18">
        <v>3556</v>
      </c>
      <c r="L3" s="24">
        <v>4349.29</v>
      </c>
      <c r="M3" s="19">
        <v>123.753</v>
      </c>
      <c r="N3" s="13">
        <f>SUM(C3:M3)</f>
        <v>69719.75</v>
      </c>
    </row>
    <row r="4" spans="1:14" x14ac:dyDescent="0.35">
      <c r="A4" s="6" t="s">
        <v>2</v>
      </c>
      <c r="B4" s="1" t="s">
        <v>3</v>
      </c>
      <c r="C4" s="32">
        <v>27617</v>
      </c>
      <c r="D4" s="31">
        <v>48840.256000000001</v>
      </c>
      <c r="E4" s="19">
        <v>4123</v>
      </c>
      <c r="F4" s="19">
        <v>0</v>
      </c>
      <c r="G4" s="19">
        <v>12720.17</v>
      </c>
      <c r="H4" s="19">
        <v>25917.519999999997</v>
      </c>
      <c r="I4" s="19">
        <v>15718.401</v>
      </c>
      <c r="J4" s="19">
        <v>9889</v>
      </c>
      <c r="K4" s="18">
        <v>0</v>
      </c>
      <c r="L4" s="24">
        <v>5060.17</v>
      </c>
      <c r="M4" s="19">
        <v>0</v>
      </c>
      <c r="N4" s="13">
        <f t="shared" ref="N4:N34" si="0">SUM(C4:M4)</f>
        <v>149885.51700000002</v>
      </c>
    </row>
    <row r="5" spans="1:14" x14ac:dyDescent="0.35">
      <c r="A5" s="6" t="s">
        <v>4</v>
      </c>
      <c r="B5" s="1" t="s">
        <v>5</v>
      </c>
      <c r="C5" s="32">
        <v>11920</v>
      </c>
      <c r="D5" s="31">
        <v>16221.117</v>
      </c>
      <c r="E5" s="19">
        <v>10133</v>
      </c>
      <c r="F5" s="19">
        <v>2162.6689999999999</v>
      </c>
      <c r="G5" s="19">
        <v>12926.01</v>
      </c>
      <c r="H5" s="19">
        <v>23924.029000000002</v>
      </c>
      <c r="I5" s="19">
        <v>19818.373</v>
      </c>
      <c r="J5" s="19">
        <v>14223</v>
      </c>
      <c r="K5" s="18">
        <v>12535</v>
      </c>
      <c r="L5" s="24">
        <v>11556.08</v>
      </c>
      <c r="M5" s="19">
        <v>706.96299999999997</v>
      </c>
      <c r="N5" s="13">
        <f t="shared" si="0"/>
        <v>136126.24099999998</v>
      </c>
    </row>
    <row r="6" spans="1:14" x14ac:dyDescent="0.35">
      <c r="A6" s="6" t="s">
        <v>6</v>
      </c>
      <c r="B6" s="1" t="s">
        <v>7</v>
      </c>
      <c r="C6" s="32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4">
        <v>0</v>
      </c>
      <c r="M6" s="19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32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4">
        <v>0</v>
      </c>
      <c r="M7" s="19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32">
        <v>0</v>
      </c>
      <c r="D8" s="19">
        <v>0</v>
      </c>
      <c r="E8" s="19">
        <v>0</v>
      </c>
      <c r="F8" s="19">
        <v>0</v>
      </c>
      <c r="G8" s="19">
        <v>0</v>
      </c>
      <c r="H8" s="19">
        <v>48.027999999999992</v>
      </c>
      <c r="I8" s="19">
        <v>27.765000000000001</v>
      </c>
      <c r="J8" s="19">
        <v>0</v>
      </c>
      <c r="K8" s="18">
        <v>49</v>
      </c>
      <c r="L8" s="24">
        <v>0</v>
      </c>
      <c r="M8" s="19">
        <v>0</v>
      </c>
      <c r="N8" s="13">
        <f t="shared" si="0"/>
        <v>124.79299999999999</v>
      </c>
    </row>
    <row r="9" spans="1:14" x14ac:dyDescent="0.35">
      <c r="A9" s="6" t="s">
        <v>12</v>
      </c>
      <c r="B9" s="1" t="s">
        <v>13</v>
      </c>
      <c r="C9" s="32">
        <v>802</v>
      </c>
      <c r="D9" s="19">
        <v>684.11800000000005</v>
      </c>
      <c r="E9" s="19">
        <v>1717</v>
      </c>
      <c r="F9" s="19">
        <v>0</v>
      </c>
      <c r="G9" s="19">
        <v>1283.52</v>
      </c>
      <c r="H9" s="19">
        <v>656.59200000000021</v>
      </c>
      <c r="I9" s="19">
        <v>1484.646</v>
      </c>
      <c r="J9" s="19">
        <v>634</v>
      </c>
      <c r="K9" s="18">
        <v>359</v>
      </c>
      <c r="L9" s="24">
        <v>144.52000000000001</v>
      </c>
      <c r="M9" s="19">
        <v>0</v>
      </c>
      <c r="N9" s="13">
        <f t="shared" si="0"/>
        <v>7765.3960000000006</v>
      </c>
    </row>
    <row r="10" spans="1:14" x14ac:dyDescent="0.35">
      <c r="A10" s="6" t="s">
        <v>14</v>
      </c>
      <c r="B10" s="1" t="s">
        <v>15</v>
      </c>
      <c r="C10" s="32">
        <v>8187</v>
      </c>
      <c r="D10" s="19">
        <f>D11+D12</f>
        <v>7045.8620000000001</v>
      </c>
      <c r="E10" s="19">
        <v>3911</v>
      </c>
      <c r="F10" s="21">
        <v>392.58900000000006</v>
      </c>
      <c r="G10" s="19">
        <v>21138.05</v>
      </c>
      <c r="H10" s="19">
        <v>7163.0526599999939</v>
      </c>
      <c r="I10" s="19">
        <f t="shared" ref="I10" si="1">I11+I12</f>
        <v>11294.036745532921</v>
      </c>
      <c r="J10" s="19">
        <f t="shared" ref="J10" si="2">SUM(J11:J12)</f>
        <v>8106</v>
      </c>
      <c r="K10" s="18">
        <v>9152</v>
      </c>
      <c r="L10" s="24">
        <f>SUM(L11:L12)</f>
        <v>3925.33</v>
      </c>
      <c r="M10" s="19">
        <f>M11+M12</f>
        <v>48.235999999999997</v>
      </c>
      <c r="N10" s="13">
        <f t="shared" si="0"/>
        <v>80363.156405532922</v>
      </c>
    </row>
    <row r="11" spans="1:14" x14ac:dyDescent="0.35">
      <c r="A11" s="6" t="s">
        <v>16</v>
      </c>
      <c r="B11" s="1" t="s">
        <v>17</v>
      </c>
      <c r="C11" s="32">
        <v>3291</v>
      </c>
      <c r="D11" s="31">
        <v>1632.7809999999999</v>
      </c>
      <c r="E11" s="19">
        <v>468</v>
      </c>
      <c r="F11" s="19">
        <v>145.46700000000001</v>
      </c>
      <c r="G11" s="19">
        <v>1255.6600000000001</v>
      </c>
      <c r="H11" s="19">
        <v>2487.063110000001</v>
      </c>
      <c r="I11" s="19">
        <v>751.31199667976659</v>
      </c>
      <c r="J11" s="19">
        <v>758</v>
      </c>
      <c r="K11" s="18">
        <v>1454</v>
      </c>
      <c r="L11" s="24">
        <v>611.45000000000005</v>
      </c>
      <c r="M11" s="19">
        <v>35.045999999999999</v>
      </c>
      <c r="N11" s="13">
        <f t="shared" si="0"/>
        <v>12889.779106679767</v>
      </c>
    </row>
    <row r="12" spans="1:14" x14ac:dyDescent="0.35">
      <c r="A12" s="6" t="s">
        <v>18</v>
      </c>
      <c r="B12" s="1" t="s">
        <v>19</v>
      </c>
      <c r="C12" s="32">
        <v>4896</v>
      </c>
      <c r="D12" s="31">
        <v>5413.0810000000001</v>
      </c>
      <c r="E12" s="19">
        <v>3443</v>
      </c>
      <c r="F12" s="19">
        <v>247.12200000000001</v>
      </c>
      <c r="G12" s="19">
        <v>19882.38</v>
      </c>
      <c r="H12" s="19">
        <v>4675.9895500000021</v>
      </c>
      <c r="I12" s="19">
        <v>10542.724748853156</v>
      </c>
      <c r="J12" s="19">
        <v>7348</v>
      </c>
      <c r="K12" s="18">
        <v>7698</v>
      </c>
      <c r="L12" s="24">
        <v>3313.88</v>
      </c>
      <c r="M12" s="19">
        <v>13.19</v>
      </c>
      <c r="N12" s="13">
        <f t="shared" si="0"/>
        <v>67473.367298853162</v>
      </c>
    </row>
    <row r="13" spans="1:14" x14ac:dyDescent="0.35">
      <c r="A13" s="6" t="s">
        <v>20</v>
      </c>
      <c r="B13" s="1" t="s">
        <v>21</v>
      </c>
      <c r="C13" s="32">
        <v>10620</v>
      </c>
      <c r="D13" s="19">
        <f>D14+D15</f>
        <v>4345.4059999999999</v>
      </c>
      <c r="E13" s="19">
        <v>5039</v>
      </c>
      <c r="F13" s="21">
        <v>103.63</v>
      </c>
      <c r="G13" s="19">
        <v>26291.8</v>
      </c>
      <c r="H13" s="19">
        <v>11968.503509999995</v>
      </c>
      <c r="I13" s="19">
        <f t="shared" ref="I13" si="3">I14+I15</f>
        <v>31806.97525446707</v>
      </c>
      <c r="J13" s="19">
        <f t="shared" ref="J13" si="4">SUM(J14:J15)</f>
        <v>97754</v>
      </c>
      <c r="K13" s="18">
        <v>4590.6040000000003</v>
      </c>
      <c r="L13" s="24">
        <f>SUM(L14:L15)</f>
        <v>3002.89</v>
      </c>
      <c r="M13" s="19">
        <f>M14+M15</f>
        <v>12.164</v>
      </c>
      <c r="N13" s="13">
        <f t="shared" si="0"/>
        <v>195534.97276446706</v>
      </c>
    </row>
    <row r="14" spans="1:14" x14ac:dyDescent="0.35">
      <c r="A14" s="6" t="s">
        <v>16</v>
      </c>
      <c r="B14" s="1" t="s">
        <v>22</v>
      </c>
      <c r="C14" s="32">
        <v>1797</v>
      </c>
      <c r="D14" s="19">
        <v>1776.635</v>
      </c>
      <c r="E14" s="19">
        <v>185</v>
      </c>
      <c r="F14" s="19">
        <v>47.15</v>
      </c>
      <c r="G14" s="19">
        <v>1945.31</v>
      </c>
      <c r="H14" s="19">
        <v>8671.1167200000018</v>
      </c>
      <c r="I14" s="19">
        <v>11200.782003320232</v>
      </c>
      <c r="J14" s="19">
        <v>241</v>
      </c>
      <c r="K14" s="18">
        <v>175</v>
      </c>
      <c r="L14" s="24">
        <v>689.71</v>
      </c>
      <c r="M14" s="19">
        <v>2.15</v>
      </c>
      <c r="N14" s="13">
        <f t="shared" si="0"/>
        <v>26730.853723320237</v>
      </c>
    </row>
    <row r="15" spans="1:14" x14ac:dyDescent="0.35">
      <c r="A15" s="6" t="s">
        <v>18</v>
      </c>
      <c r="B15" s="1" t="s">
        <v>23</v>
      </c>
      <c r="C15" s="32">
        <v>8823</v>
      </c>
      <c r="D15" s="19">
        <v>2568.7710000000002</v>
      </c>
      <c r="E15" s="19">
        <v>4854</v>
      </c>
      <c r="F15" s="19">
        <v>56.48</v>
      </c>
      <c r="G15" s="19">
        <v>24346.49</v>
      </c>
      <c r="H15" s="19">
        <v>3297.3867899999968</v>
      </c>
      <c r="I15" s="19">
        <v>20606.19325114684</v>
      </c>
      <c r="J15" s="19">
        <v>97513</v>
      </c>
      <c r="K15" s="18">
        <v>4415.6040000000003</v>
      </c>
      <c r="L15" s="24">
        <v>2313.1799999999998</v>
      </c>
      <c r="M15" s="19">
        <v>10.013999999999999</v>
      </c>
      <c r="N15" s="13">
        <f t="shared" si="0"/>
        <v>168804.11904114683</v>
      </c>
    </row>
    <row r="16" spans="1:14" x14ac:dyDescent="0.35">
      <c r="A16" s="6" t="s">
        <v>24</v>
      </c>
      <c r="B16" s="1" t="s">
        <v>25</v>
      </c>
      <c r="C16" s="32">
        <v>18807</v>
      </c>
      <c r="D16" s="19">
        <f>D17+D18</f>
        <v>11391.268</v>
      </c>
      <c r="E16" s="19">
        <v>8950</v>
      </c>
      <c r="F16" s="21">
        <v>496.21900000000005</v>
      </c>
      <c r="G16" s="19">
        <v>47429.84</v>
      </c>
      <c r="H16" s="19">
        <v>19131.556169999996</v>
      </c>
      <c r="I16" s="19">
        <f t="shared" ref="I16" si="5">I17+I18</f>
        <v>43101.011999999995</v>
      </c>
      <c r="J16" s="19">
        <f t="shared" ref="J16" si="6">SUM(J17:J18)</f>
        <v>105860</v>
      </c>
      <c r="K16" s="18">
        <v>13742.603999999999</v>
      </c>
      <c r="L16" s="24">
        <f>SUM(L17:L18)</f>
        <v>6928.2199999999993</v>
      </c>
      <c r="M16" s="19">
        <f>M10+M13</f>
        <v>60.4</v>
      </c>
      <c r="N16" s="13">
        <f t="shared" si="0"/>
        <v>275898.11916999996</v>
      </c>
    </row>
    <row r="17" spans="1:14" x14ac:dyDescent="0.35">
      <c r="A17" s="6" t="s">
        <v>16</v>
      </c>
      <c r="B17" s="1" t="s">
        <v>26</v>
      </c>
      <c r="C17" s="32">
        <v>5088</v>
      </c>
      <c r="D17" s="31">
        <f>D11+D14</f>
        <v>3409.4160000000002</v>
      </c>
      <c r="E17" s="19">
        <v>653</v>
      </c>
      <c r="F17" s="21">
        <v>192.61700000000002</v>
      </c>
      <c r="G17" s="19">
        <v>3200.97</v>
      </c>
      <c r="H17" s="19">
        <v>11158.179830000005</v>
      </c>
      <c r="I17" s="19">
        <f t="shared" ref="I17:I18" si="7">I11+I14</f>
        <v>11952.093999999997</v>
      </c>
      <c r="J17" s="19">
        <f>J11+J14</f>
        <v>999</v>
      </c>
      <c r="K17" s="18">
        <v>1629</v>
      </c>
      <c r="L17" s="24">
        <f t="shared" ref="L17:L18" si="8">L11+L14</f>
        <v>1301.1600000000001</v>
      </c>
      <c r="M17" s="19">
        <f>M11+M14</f>
        <v>37.195999999999998</v>
      </c>
      <c r="N17" s="13">
        <f t="shared" si="0"/>
        <v>39620.63283000001</v>
      </c>
    </row>
    <row r="18" spans="1:14" x14ac:dyDescent="0.35">
      <c r="A18" s="6" t="s">
        <v>18</v>
      </c>
      <c r="B18" s="1" t="s">
        <v>27</v>
      </c>
      <c r="C18" s="32">
        <v>13719</v>
      </c>
      <c r="D18" s="31">
        <f>D12+D15</f>
        <v>7981.8520000000008</v>
      </c>
      <c r="E18" s="19">
        <v>8297</v>
      </c>
      <c r="F18" s="21">
        <v>303.60200000000003</v>
      </c>
      <c r="G18" s="19">
        <v>44228.87</v>
      </c>
      <c r="H18" s="19">
        <v>7973.3763400000098</v>
      </c>
      <c r="I18" s="19">
        <f t="shared" si="7"/>
        <v>31148.917999999998</v>
      </c>
      <c r="J18" s="19">
        <f>J12+J15</f>
        <v>104861</v>
      </c>
      <c r="K18" s="18">
        <v>12113.603999999999</v>
      </c>
      <c r="L18" s="24">
        <f t="shared" si="8"/>
        <v>5627.0599999999995</v>
      </c>
      <c r="M18" s="19">
        <f>M12+M15</f>
        <v>23.204000000000001</v>
      </c>
      <c r="N18" s="13">
        <f t="shared" si="0"/>
        <v>236277.48634</v>
      </c>
    </row>
    <row r="19" spans="1:14" x14ac:dyDescent="0.35">
      <c r="A19" s="6" t="s">
        <v>28</v>
      </c>
      <c r="B19" s="1" t="s">
        <v>29</v>
      </c>
      <c r="C19" s="32">
        <v>56654</v>
      </c>
      <c r="D19" s="19">
        <f>D20+D24+D25</f>
        <v>39437</v>
      </c>
      <c r="E19" s="19">
        <v>30955</v>
      </c>
      <c r="F19" s="21">
        <v>52046.723410002334</v>
      </c>
      <c r="G19" s="19">
        <v>75124.399999999994</v>
      </c>
      <c r="H19" s="23">
        <f>H20+H24+H25</f>
        <v>51022.761999999995</v>
      </c>
      <c r="I19" s="19">
        <f t="shared" ref="I19" si="9">I20+I24+I25</f>
        <v>39722.275999999998</v>
      </c>
      <c r="J19" s="19">
        <f t="shared" ref="J19" si="10">SUM(J20,J24:J25)</f>
        <v>104133</v>
      </c>
      <c r="K19" s="18">
        <v>49141</v>
      </c>
      <c r="L19" s="24">
        <f>L20+L24+L25</f>
        <v>33829.259999999995</v>
      </c>
      <c r="M19" s="28">
        <f>M20+M25</f>
        <v>4698.3500000000004</v>
      </c>
      <c r="N19" s="13">
        <f t="shared" si="0"/>
        <v>536763.77141000226</v>
      </c>
    </row>
    <row r="20" spans="1:14" x14ac:dyDescent="0.35">
      <c r="A20" s="6" t="s">
        <v>30</v>
      </c>
      <c r="B20" s="1" t="s">
        <v>31</v>
      </c>
      <c r="C20" s="32">
        <v>43113</v>
      </c>
      <c r="D20" s="19">
        <f>SUM(D21:D23)</f>
        <v>38663</v>
      </c>
      <c r="E20" s="19">
        <v>30534</v>
      </c>
      <c r="F20" s="21">
        <v>52046.723410002334</v>
      </c>
      <c r="G20" s="19">
        <v>73715.100000000006</v>
      </c>
      <c r="H20" s="23">
        <f>H21+H22+H23</f>
        <v>48766.272999999994</v>
      </c>
      <c r="I20" s="19">
        <f t="shared" ref="I20" si="11">I21+I22+I23</f>
        <v>38065.245999999999</v>
      </c>
      <c r="J20" s="19">
        <f t="shared" ref="J20" si="12">SUM(J21:J23)</f>
        <v>103366</v>
      </c>
      <c r="K20" s="18">
        <v>48393</v>
      </c>
      <c r="L20" s="24">
        <f>SUM(L21:L23)</f>
        <v>33086.939999999995</v>
      </c>
      <c r="M20" s="29">
        <f>M21+M22+M23+M24</f>
        <v>4698.3500000000004</v>
      </c>
      <c r="N20" s="13">
        <f t="shared" si="0"/>
        <v>514447.63241000229</v>
      </c>
    </row>
    <row r="21" spans="1:14" x14ac:dyDescent="0.35">
      <c r="A21" s="6" t="s">
        <v>32</v>
      </c>
      <c r="B21" s="1" t="s">
        <v>33</v>
      </c>
      <c r="C21" s="32">
        <v>13036</v>
      </c>
      <c r="D21" s="19">
        <v>28125</v>
      </c>
      <c r="E21" s="19">
        <v>16662</v>
      </c>
      <c r="F21" s="21">
        <v>39108.218890002296</v>
      </c>
      <c r="G21" s="19">
        <v>55631.06</v>
      </c>
      <c r="H21" s="19">
        <v>35558.417000000001</v>
      </c>
      <c r="I21" s="19">
        <v>27398.203000000001</v>
      </c>
      <c r="J21" s="19">
        <v>78258</v>
      </c>
      <c r="K21" s="18">
        <v>36826</v>
      </c>
      <c r="L21" s="24">
        <v>23542.17</v>
      </c>
      <c r="M21" s="28">
        <v>3480.84</v>
      </c>
      <c r="N21" s="13">
        <f t="shared" si="0"/>
        <v>357625.90889000229</v>
      </c>
    </row>
    <row r="22" spans="1:14" x14ac:dyDescent="0.35">
      <c r="A22" s="6" t="s">
        <v>34</v>
      </c>
      <c r="B22" s="1" t="s">
        <v>35</v>
      </c>
      <c r="C22" s="32">
        <v>71</v>
      </c>
      <c r="D22" s="19">
        <v>10376</v>
      </c>
      <c r="E22" s="19">
        <v>4949</v>
      </c>
      <c r="F22" s="21">
        <v>11750.617</v>
      </c>
      <c r="G22" s="19">
        <v>17805.919999999998</v>
      </c>
      <c r="H22" s="19">
        <v>13113.032999999998</v>
      </c>
      <c r="I22" s="19">
        <v>10578.483</v>
      </c>
      <c r="J22" s="19">
        <v>24747</v>
      </c>
      <c r="K22" s="18">
        <v>11507</v>
      </c>
      <c r="L22" s="24">
        <v>8423.34</v>
      </c>
      <c r="M22" s="28">
        <v>1013.676</v>
      </c>
      <c r="N22" s="13">
        <f t="shared" si="0"/>
        <v>114335.06899999999</v>
      </c>
    </row>
    <row r="23" spans="1:14" x14ac:dyDescent="0.35">
      <c r="A23" s="6" t="s">
        <v>36</v>
      </c>
      <c r="B23" s="1" t="s">
        <v>37</v>
      </c>
      <c r="C23" s="32">
        <v>0</v>
      </c>
      <c r="D23" s="19">
        <v>162</v>
      </c>
      <c r="E23" s="19">
        <v>8923</v>
      </c>
      <c r="F23" s="21">
        <v>1090.5115200000409</v>
      </c>
      <c r="G23" s="19">
        <v>278.12</v>
      </c>
      <c r="H23" s="19">
        <v>94.823000000000008</v>
      </c>
      <c r="I23" s="19">
        <v>88.56</v>
      </c>
      <c r="J23" s="19">
        <v>361</v>
      </c>
      <c r="K23" s="18">
        <v>60</v>
      </c>
      <c r="L23" s="24">
        <v>1121.43</v>
      </c>
      <c r="M23" s="28">
        <v>170.35499999999999</v>
      </c>
      <c r="N23" s="13">
        <f t="shared" si="0"/>
        <v>12349.799520000041</v>
      </c>
    </row>
    <row r="24" spans="1:14" x14ac:dyDescent="0.35">
      <c r="A24" s="6" t="s">
        <v>38</v>
      </c>
      <c r="B24" s="1" t="s">
        <v>39</v>
      </c>
      <c r="C24" s="32">
        <v>435</v>
      </c>
      <c r="D24" s="19">
        <v>774</v>
      </c>
      <c r="E24" s="19">
        <v>421</v>
      </c>
      <c r="F24" s="21">
        <v>97.376000000000005</v>
      </c>
      <c r="G24" s="19">
        <v>1409.3</v>
      </c>
      <c r="H24" s="19">
        <v>2256.4890000000005</v>
      </c>
      <c r="I24" s="19">
        <v>1657.03</v>
      </c>
      <c r="J24" s="19">
        <v>767</v>
      </c>
      <c r="K24" s="18">
        <v>748</v>
      </c>
      <c r="L24" s="24">
        <v>742.32</v>
      </c>
      <c r="M24" s="28">
        <v>33.478999999999999</v>
      </c>
      <c r="N24" s="13">
        <f t="shared" si="0"/>
        <v>9340.9939999999988</v>
      </c>
    </row>
    <row r="25" spans="1:14" x14ac:dyDescent="0.35">
      <c r="A25" s="6" t="s">
        <v>40</v>
      </c>
      <c r="B25" s="1" t="s">
        <v>41</v>
      </c>
      <c r="C25" s="32">
        <v>0</v>
      </c>
      <c r="D25" s="19">
        <v>0</v>
      </c>
      <c r="E25" s="19">
        <v>0</v>
      </c>
      <c r="F25" s="21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4">
        <v>0</v>
      </c>
      <c r="M25" s="19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32">
        <v>0</v>
      </c>
      <c r="D26" s="19">
        <v>0</v>
      </c>
      <c r="E26" s="19">
        <v>0</v>
      </c>
      <c r="F26" s="21">
        <v>0</v>
      </c>
      <c r="G26" s="19">
        <v>13.73</v>
      </c>
      <c r="H26" s="19">
        <v>0</v>
      </c>
      <c r="I26" s="19">
        <v>84.567999999999998</v>
      </c>
      <c r="J26" s="19">
        <v>0</v>
      </c>
      <c r="K26" s="18">
        <v>148</v>
      </c>
      <c r="L26" s="24">
        <v>0</v>
      </c>
      <c r="M26" s="19">
        <v>0</v>
      </c>
      <c r="N26" s="13">
        <f t="shared" si="0"/>
        <v>246.298</v>
      </c>
    </row>
    <row r="27" spans="1:14" x14ac:dyDescent="0.35">
      <c r="A27" s="6" t="s">
        <v>44</v>
      </c>
      <c r="B27" s="1" t="s">
        <v>45</v>
      </c>
      <c r="C27" s="32">
        <v>8</v>
      </c>
      <c r="D27" s="19">
        <v>69.58</v>
      </c>
      <c r="E27" s="19">
        <v>0</v>
      </c>
      <c r="F27" s="21">
        <v>0</v>
      </c>
      <c r="G27" s="19">
        <v>36.75</v>
      </c>
      <c r="H27" s="19">
        <v>73.023999999999987</v>
      </c>
      <c r="I27" s="19">
        <v>0</v>
      </c>
      <c r="J27" s="19">
        <v>14</v>
      </c>
      <c r="K27" s="18">
        <v>23</v>
      </c>
      <c r="L27" s="24">
        <v>24.42</v>
      </c>
      <c r="M27" s="19">
        <v>0</v>
      </c>
      <c r="N27" s="13">
        <f t="shared" si="0"/>
        <v>248.774</v>
      </c>
    </row>
    <row r="28" spans="1:14" x14ac:dyDescent="0.35">
      <c r="A28" s="6" t="s">
        <v>46</v>
      </c>
      <c r="B28" s="1" t="s">
        <v>47</v>
      </c>
      <c r="C28" s="32">
        <v>1724</v>
      </c>
      <c r="D28" s="19">
        <v>97291.736000000004</v>
      </c>
      <c r="E28" s="19">
        <v>518</v>
      </c>
      <c r="F28" s="21">
        <v>76.513000000000005</v>
      </c>
      <c r="G28" s="19">
        <v>3967.61</v>
      </c>
      <c r="H28" s="19">
        <v>984.70383000000038</v>
      </c>
      <c r="I28" s="19">
        <v>2379.3330000000001</v>
      </c>
      <c r="J28" s="19">
        <v>8781</v>
      </c>
      <c r="K28" s="18">
        <v>1594</v>
      </c>
      <c r="L28" s="24">
        <v>4034.68</v>
      </c>
      <c r="M28" s="19">
        <v>1.175</v>
      </c>
      <c r="N28" s="13">
        <f t="shared" si="0"/>
        <v>121352.75083</v>
      </c>
    </row>
    <row r="29" spans="1:14" x14ac:dyDescent="0.35">
      <c r="A29" s="6" t="s">
        <v>48</v>
      </c>
      <c r="B29" s="1" t="s">
        <v>49</v>
      </c>
      <c r="C29" s="32">
        <v>495</v>
      </c>
      <c r="D29" s="19">
        <v>0</v>
      </c>
      <c r="E29" s="19">
        <v>73</v>
      </c>
      <c r="F29" s="21">
        <v>0</v>
      </c>
      <c r="G29" s="19">
        <v>1148.94</v>
      </c>
      <c r="H29" s="19">
        <v>87.901000000000067</v>
      </c>
      <c r="I29" s="19">
        <v>8111.143</v>
      </c>
      <c r="J29" s="19">
        <v>0</v>
      </c>
      <c r="K29" s="18">
        <v>0</v>
      </c>
      <c r="L29" s="24">
        <v>6812.79</v>
      </c>
      <c r="M29" s="19">
        <v>0</v>
      </c>
      <c r="N29" s="13">
        <f t="shared" si="0"/>
        <v>16728.774000000001</v>
      </c>
    </row>
    <row r="30" spans="1:14" x14ac:dyDescent="0.35">
      <c r="A30" s="6" t="s">
        <v>50</v>
      </c>
      <c r="B30" s="1" t="s">
        <v>51</v>
      </c>
      <c r="C30" s="32">
        <v>0</v>
      </c>
      <c r="D30" s="19">
        <v>3.6</v>
      </c>
      <c r="E30" s="19">
        <v>323</v>
      </c>
      <c r="F30" s="21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4">
        <v>0</v>
      </c>
      <c r="M30" s="19">
        <v>0</v>
      </c>
      <c r="N30" s="13">
        <f t="shared" si="0"/>
        <v>326.60000000000002</v>
      </c>
    </row>
    <row r="31" spans="1:14" x14ac:dyDescent="0.35">
      <c r="A31" s="6" t="s">
        <v>52</v>
      </c>
      <c r="B31" s="1" t="s">
        <v>53</v>
      </c>
      <c r="C31" s="32">
        <v>165</v>
      </c>
      <c r="D31" s="19">
        <v>20</v>
      </c>
      <c r="E31" s="19">
        <v>0</v>
      </c>
      <c r="F31" s="21">
        <v>0</v>
      </c>
      <c r="G31" s="19">
        <v>876.83</v>
      </c>
      <c r="H31" s="19">
        <v>372.89799999999923</v>
      </c>
      <c r="I31" s="19">
        <v>6971.393</v>
      </c>
      <c r="J31" s="19">
        <v>4959</v>
      </c>
      <c r="K31" s="18">
        <v>0</v>
      </c>
      <c r="L31" s="24">
        <v>71.59</v>
      </c>
      <c r="M31" s="19">
        <v>0</v>
      </c>
      <c r="N31" s="13">
        <f t="shared" si="0"/>
        <v>13436.710999999999</v>
      </c>
    </row>
    <row r="32" spans="1:14" x14ac:dyDescent="0.35">
      <c r="A32" s="6" t="s">
        <v>54</v>
      </c>
      <c r="B32" s="1" t="s">
        <v>55</v>
      </c>
      <c r="C32" s="32">
        <v>0</v>
      </c>
      <c r="D32" s="19">
        <v>0</v>
      </c>
      <c r="E32" s="19">
        <v>0</v>
      </c>
      <c r="F32" s="21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4">
        <v>0</v>
      </c>
      <c r="M32" s="19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32">
        <v>1985</v>
      </c>
      <c r="D33" s="19">
        <v>3744.7620000000002</v>
      </c>
      <c r="E33" s="19">
        <v>642</v>
      </c>
      <c r="F33" s="21">
        <v>222.02953000000258</v>
      </c>
      <c r="G33" s="19">
        <v>1579.99</v>
      </c>
      <c r="H33" s="19">
        <v>3438.032999999999</v>
      </c>
      <c r="I33" s="19">
        <v>4102.9260000000004</v>
      </c>
      <c r="J33" s="19">
        <v>2213</v>
      </c>
      <c r="K33" s="18">
        <v>1810</v>
      </c>
      <c r="L33" s="24">
        <v>1231.3800000000001</v>
      </c>
      <c r="M33" s="19">
        <v>3.11</v>
      </c>
      <c r="N33" s="13">
        <f t="shared" si="0"/>
        <v>20972.230530000004</v>
      </c>
    </row>
    <row r="34" spans="1:14" x14ac:dyDescent="0.35">
      <c r="A34" s="7" t="s">
        <v>58</v>
      </c>
      <c r="B34" s="8" t="s">
        <v>59</v>
      </c>
      <c r="C34" s="32">
        <v>135444</v>
      </c>
      <c r="D34" s="20">
        <f>D3+D4+D5+D6+D7+D8+D9+D16+D19+D26+D27+D28+D29+D30+D31+D32+D33</f>
        <v>224210.02599999998</v>
      </c>
      <c r="E34" s="19">
        <v>63233</v>
      </c>
      <c r="F34" s="21">
        <v>58078.612940002335</v>
      </c>
      <c r="G34" s="19">
        <v>163620.14000000001</v>
      </c>
      <c r="H34" s="19">
        <v>133757.08399999997</v>
      </c>
      <c r="I34" s="19">
        <f>I3+I5+I4+I6+I7+I8+I9+I16+I19+I26+I27+I28+I29+I30+I32+I31+I33</f>
        <v>146286.10800000001</v>
      </c>
      <c r="J34" s="22">
        <f>SUM(J3:J10,J13,J19,J26:J33)</f>
        <v>262370</v>
      </c>
      <c r="K34" s="18">
        <v>82957.603999999992</v>
      </c>
      <c r="L34" s="25">
        <f>SUM(L3:L9)+L16+L19+SUM(L26:L33)</f>
        <v>74042.399999999994</v>
      </c>
      <c r="M34" s="22">
        <f>M3+M5+M16+M20+M28+M33</f>
        <v>5593.7510000000002</v>
      </c>
      <c r="N34" s="9">
        <f t="shared" si="0"/>
        <v>1349592.7259400021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O34"/>
  <sheetViews>
    <sheetView zoomScale="60" zoomScaleNormal="60" workbookViewId="0">
      <selection activeCell="J3" sqref="J3:N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74</v>
      </c>
    </row>
    <row r="2" spans="1:15" s="15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18">
        <v>8502</v>
      </c>
      <c r="D3" s="19">
        <v>6019</v>
      </c>
      <c r="E3" s="19">
        <v>4708</v>
      </c>
      <c r="F3" s="19">
        <v>2924.382000000001</v>
      </c>
      <c r="G3" s="19">
        <v>4308.22</v>
      </c>
      <c r="H3" s="19">
        <v>6663.8209999999999</v>
      </c>
      <c r="I3" s="19">
        <v>4980.6949999999997</v>
      </c>
      <c r="J3" s="19">
        <v>11951</v>
      </c>
      <c r="K3" s="19">
        <v>4363</v>
      </c>
      <c r="L3" s="18">
        <v>3136</v>
      </c>
      <c r="M3" s="24">
        <v>4079.67</v>
      </c>
      <c r="N3" s="19">
        <v>141</v>
      </c>
      <c r="O3" s="13">
        <f>SUM(C3:N3)</f>
        <v>61776.788</v>
      </c>
    </row>
    <row r="4" spans="1:15" x14ac:dyDescent="0.35">
      <c r="A4" s="6" t="s">
        <v>2</v>
      </c>
      <c r="B4" s="1" t="s">
        <v>3</v>
      </c>
      <c r="C4" s="18">
        <v>9303</v>
      </c>
      <c r="D4" s="19">
        <v>34753</v>
      </c>
      <c r="E4" s="19">
        <v>2179</v>
      </c>
      <c r="F4" s="19">
        <v>0</v>
      </c>
      <c r="G4" s="19">
        <v>656.04</v>
      </c>
      <c r="H4" s="19">
        <v>25426.411000000004</v>
      </c>
      <c r="I4" s="19">
        <v>18974.148000000001</v>
      </c>
      <c r="J4" s="19">
        <v>8419</v>
      </c>
      <c r="K4" s="19">
        <v>4621</v>
      </c>
      <c r="L4" s="18">
        <v>0</v>
      </c>
      <c r="M4" s="24">
        <v>336.25</v>
      </c>
      <c r="N4" s="19">
        <v>0</v>
      </c>
      <c r="O4" s="13">
        <f t="shared" ref="O4:O34" si="0">SUM(C4:N4)</f>
        <v>104667.849</v>
      </c>
    </row>
    <row r="5" spans="1:15" x14ac:dyDescent="0.35">
      <c r="A5" s="6" t="s">
        <v>4</v>
      </c>
      <c r="B5" s="1" t="s">
        <v>5</v>
      </c>
      <c r="C5" s="18">
        <v>9014</v>
      </c>
      <c r="D5" s="19">
        <v>13670</v>
      </c>
      <c r="E5" s="19">
        <v>7321</v>
      </c>
      <c r="F5" s="19">
        <v>2739.5430000000001</v>
      </c>
      <c r="G5" s="19">
        <v>3521.24</v>
      </c>
      <c r="H5" s="19">
        <v>19242.249999999982</v>
      </c>
      <c r="I5" s="19">
        <v>15317.567999999999</v>
      </c>
      <c r="J5" s="19">
        <v>12517</v>
      </c>
      <c r="K5" s="19">
        <v>9653</v>
      </c>
      <c r="L5" s="18">
        <v>11012</v>
      </c>
      <c r="M5" s="24">
        <v>10883.31</v>
      </c>
      <c r="N5" s="19">
        <v>1811</v>
      </c>
      <c r="O5" s="13">
        <f t="shared" si="0"/>
        <v>116701.91099999998</v>
      </c>
    </row>
    <row r="6" spans="1:15" x14ac:dyDescent="0.3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38"/>
      <c r="K6" s="19">
        <v>0</v>
      </c>
      <c r="L6" s="18">
        <v>0</v>
      </c>
      <c r="M6" s="24">
        <v>0</v>
      </c>
      <c r="N6" s="19">
        <v>0</v>
      </c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18">
        <v>0</v>
      </c>
      <c r="D7" s="19">
        <v>138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38"/>
      <c r="K7" s="19">
        <v>0</v>
      </c>
      <c r="L7" s="18">
        <v>0</v>
      </c>
      <c r="M7" s="24">
        <v>0</v>
      </c>
      <c r="N7" s="19">
        <v>0</v>
      </c>
      <c r="O7" s="13">
        <f t="shared" si="0"/>
        <v>138</v>
      </c>
    </row>
    <row r="8" spans="1:15" x14ac:dyDescent="0.3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7.5270000000000152</v>
      </c>
      <c r="I8" s="19">
        <v>27.765000000000001</v>
      </c>
      <c r="J8" s="38"/>
      <c r="K8" s="19">
        <v>0</v>
      </c>
      <c r="L8" s="18">
        <v>55</v>
      </c>
      <c r="M8" s="24">
        <v>0</v>
      </c>
      <c r="N8" s="19">
        <v>0</v>
      </c>
      <c r="O8" s="13">
        <f t="shared" si="0"/>
        <v>90.292000000000016</v>
      </c>
    </row>
    <row r="9" spans="1:15" x14ac:dyDescent="0.35">
      <c r="A9" s="6" t="s">
        <v>12</v>
      </c>
      <c r="B9" s="1" t="s">
        <v>13</v>
      </c>
      <c r="C9" s="18">
        <v>182</v>
      </c>
      <c r="D9" s="19">
        <v>827</v>
      </c>
      <c r="E9" s="19">
        <v>2272</v>
      </c>
      <c r="F9" s="19">
        <v>0</v>
      </c>
      <c r="G9" s="19">
        <v>1619.81</v>
      </c>
      <c r="H9" s="19">
        <v>807.46299999999985</v>
      </c>
      <c r="I9" s="19">
        <v>1123.095</v>
      </c>
      <c r="J9" s="19">
        <v>1515</v>
      </c>
      <c r="K9" s="19">
        <v>196</v>
      </c>
      <c r="L9" s="18">
        <v>581</v>
      </c>
      <c r="M9" s="24">
        <v>2.23</v>
      </c>
      <c r="N9" s="19">
        <v>0</v>
      </c>
      <c r="O9" s="13">
        <f t="shared" si="0"/>
        <v>9125.5979999999981</v>
      </c>
    </row>
    <row r="10" spans="1:15" x14ac:dyDescent="0.35">
      <c r="A10" s="6" t="s">
        <v>14</v>
      </c>
      <c r="B10" s="1" t="s">
        <v>15</v>
      </c>
      <c r="C10" s="18">
        <v>5665</v>
      </c>
      <c r="D10" s="19">
        <f>D11+D12</f>
        <v>8130</v>
      </c>
      <c r="E10" s="19">
        <v>2569</v>
      </c>
      <c r="F10" s="19">
        <v>380.05500000000001</v>
      </c>
      <c r="G10" s="19">
        <v>13198.63</v>
      </c>
      <c r="H10" s="19">
        <v>5550.3994999999995</v>
      </c>
      <c r="I10" s="19">
        <f>I11+I12</f>
        <v>7525.7270080530452</v>
      </c>
      <c r="J10" s="19">
        <f t="shared" ref="J10" si="1">SUM(J11:J12)</f>
        <v>8146</v>
      </c>
      <c r="K10" s="19">
        <f>K11+K12</f>
        <v>1857</v>
      </c>
      <c r="L10" s="18">
        <v>5861</v>
      </c>
      <c r="M10" s="24">
        <f>SUM(M11:M12)</f>
        <v>1628.42</v>
      </c>
      <c r="N10" s="19">
        <v>100</v>
      </c>
      <c r="O10" s="13">
        <f t="shared" si="0"/>
        <v>60611.231508053039</v>
      </c>
    </row>
    <row r="11" spans="1:15" x14ac:dyDescent="0.35">
      <c r="A11" s="6" t="s">
        <v>16</v>
      </c>
      <c r="B11" s="1" t="s">
        <v>17</v>
      </c>
      <c r="C11" s="18">
        <v>1671</v>
      </c>
      <c r="D11" s="19">
        <v>1402</v>
      </c>
      <c r="E11" s="19">
        <v>1792</v>
      </c>
      <c r="F11" s="19">
        <v>148.565</v>
      </c>
      <c r="G11" s="19">
        <v>800.46</v>
      </c>
      <c r="H11" s="19">
        <v>2213.9277499999994</v>
      </c>
      <c r="I11" s="19">
        <v>818.19640883084151</v>
      </c>
      <c r="J11" s="19">
        <v>650</v>
      </c>
      <c r="K11" s="33">
        <v>295</v>
      </c>
      <c r="L11" s="18">
        <v>1186</v>
      </c>
      <c r="M11" s="24">
        <v>204.72</v>
      </c>
      <c r="N11" s="19">
        <v>38</v>
      </c>
      <c r="O11" s="13">
        <f t="shared" si="0"/>
        <v>11219.869158830839</v>
      </c>
    </row>
    <row r="12" spans="1:15" x14ac:dyDescent="0.35">
      <c r="A12" s="6" t="s">
        <v>18</v>
      </c>
      <c r="B12" s="1" t="s">
        <v>19</v>
      </c>
      <c r="C12" s="18">
        <v>3994</v>
      </c>
      <c r="D12" s="19">
        <v>6728</v>
      </c>
      <c r="E12" s="19">
        <v>777</v>
      </c>
      <c r="F12" s="19">
        <v>231.49</v>
      </c>
      <c r="G12" s="19">
        <v>12398.17</v>
      </c>
      <c r="H12" s="19">
        <v>3336.4717500000006</v>
      </c>
      <c r="I12" s="19">
        <v>6707.5305992222038</v>
      </c>
      <c r="J12" s="19">
        <v>7496</v>
      </c>
      <c r="K12" s="33">
        <v>1562</v>
      </c>
      <c r="L12" s="18">
        <v>4675</v>
      </c>
      <c r="M12" s="24">
        <v>1423.7</v>
      </c>
      <c r="N12" s="19">
        <v>62</v>
      </c>
      <c r="O12" s="13">
        <f t="shared" si="0"/>
        <v>49391.362349222203</v>
      </c>
    </row>
    <row r="13" spans="1:15" x14ac:dyDescent="0.35">
      <c r="A13" s="6" t="s">
        <v>20</v>
      </c>
      <c r="B13" s="1" t="s">
        <v>21</v>
      </c>
      <c r="C13" s="18">
        <v>4189</v>
      </c>
      <c r="D13" s="19">
        <f>D14+D15</f>
        <v>6111</v>
      </c>
      <c r="E13" s="19">
        <v>5985</v>
      </c>
      <c r="F13" s="19">
        <v>68.736000000000004</v>
      </c>
      <c r="G13" s="19">
        <v>12910.22</v>
      </c>
      <c r="H13" s="19">
        <v>12321.337380000001</v>
      </c>
      <c r="I13" s="19">
        <f>I14+I15</f>
        <v>43036.734991946949</v>
      </c>
      <c r="J13" s="19">
        <f t="shared" ref="J13" si="2">SUM(J14:J15)</f>
        <v>40587</v>
      </c>
      <c r="K13" s="19">
        <f>K14+K15</f>
        <v>6915</v>
      </c>
      <c r="L13" s="18">
        <v>3852.1109999999999</v>
      </c>
      <c r="M13" s="24">
        <f>SUM(M14:M15)</f>
        <v>1746.48</v>
      </c>
      <c r="N13" s="19">
        <v>45</v>
      </c>
      <c r="O13" s="13">
        <f t="shared" si="0"/>
        <v>137767.61937194696</v>
      </c>
    </row>
    <row r="14" spans="1:15" x14ac:dyDescent="0.35">
      <c r="A14" s="6" t="s">
        <v>16</v>
      </c>
      <c r="B14" s="1" t="s">
        <v>22</v>
      </c>
      <c r="C14" s="18">
        <v>919</v>
      </c>
      <c r="D14" s="19">
        <v>1718</v>
      </c>
      <c r="E14" s="19">
        <v>5515</v>
      </c>
      <c r="F14" s="19">
        <v>36.758000000000003</v>
      </c>
      <c r="G14" s="19">
        <v>1302.43</v>
      </c>
      <c r="H14" s="19">
        <v>8129.6717200000021</v>
      </c>
      <c r="I14" s="19">
        <v>21837.470591169156</v>
      </c>
      <c r="J14" s="19">
        <v>149</v>
      </c>
      <c r="K14" s="33">
        <v>475</v>
      </c>
      <c r="L14" s="18">
        <v>170</v>
      </c>
      <c r="M14" s="24">
        <v>477.53</v>
      </c>
      <c r="N14" s="19">
        <v>3</v>
      </c>
      <c r="O14" s="13">
        <f t="shared" si="0"/>
        <v>40732.860311169155</v>
      </c>
    </row>
    <row r="15" spans="1:15" x14ac:dyDescent="0.35">
      <c r="A15" s="6" t="s">
        <v>18</v>
      </c>
      <c r="B15" s="1" t="s">
        <v>23</v>
      </c>
      <c r="C15" s="18">
        <v>3270</v>
      </c>
      <c r="D15" s="19">
        <v>4393</v>
      </c>
      <c r="E15" s="19">
        <v>470</v>
      </c>
      <c r="F15" s="19">
        <v>31.978000000000002</v>
      </c>
      <c r="G15" s="19">
        <v>11607.79</v>
      </c>
      <c r="H15" s="19">
        <v>4191.6656599999988</v>
      </c>
      <c r="I15" s="19">
        <v>21199.264400777793</v>
      </c>
      <c r="J15" s="19">
        <v>40438</v>
      </c>
      <c r="K15" s="33">
        <v>6440</v>
      </c>
      <c r="L15" s="18">
        <v>3682.1109999999999</v>
      </c>
      <c r="M15" s="24">
        <v>1268.95</v>
      </c>
      <c r="N15" s="19">
        <v>41</v>
      </c>
      <c r="O15" s="13">
        <f t="shared" si="0"/>
        <v>97033.759060777797</v>
      </c>
    </row>
    <row r="16" spans="1:15" x14ac:dyDescent="0.35">
      <c r="A16" s="6" t="s">
        <v>24</v>
      </c>
      <c r="B16" s="1" t="s">
        <v>25</v>
      </c>
      <c r="C16" s="18">
        <v>9854</v>
      </c>
      <c r="D16" s="19">
        <f>D17+D18</f>
        <v>14241</v>
      </c>
      <c r="E16" s="19">
        <v>8554</v>
      </c>
      <c r="F16" s="19">
        <v>448.791</v>
      </c>
      <c r="G16" s="19">
        <v>26105.4</v>
      </c>
      <c r="H16" s="19">
        <v>17871.736879999997</v>
      </c>
      <c r="I16" s="19">
        <f t="shared" ref="I16" si="3">I17+I18</f>
        <v>50562.462</v>
      </c>
      <c r="J16" s="19">
        <f t="shared" ref="J16" si="4">SUM(J17:J18)</f>
        <v>48733</v>
      </c>
      <c r="K16" s="19">
        <f>K17+K18</f>
        <v>8772</v>
      </c>
      <c r="L16" s="18">
        <v>9713.1110000000008</v>
      </c>
      <c r="M16" s="24">
        <f>SUM(M17:M18)</f>
        <v>3374.9</v>
      </c>
      <c r="N16" s="19">
        <v>145</v>
      </c>
      <c r="O16" s="13">
        <f t="shared" si="0"/>
        <v>198375.40088</v>
      </c>
    </row>
    <row r="17" spans="1:15" x14ac:dyDescent="0.35">
      <c r="A17" s="6" t="s">
        <v>16</v>
      </c>
      <c r="B17" s="1" t="s">
        <v>26</v>
      </c>
      <c r="C17" s="18">
        <v>2590</v>
      </c>
      <c r="D17" s="19">
        <f t="shared" ref="D17:D18" si="5">D11+D14</f>
        <v>3120</v>
      </c>
      <c r="E17" s="19">
        <v>7307</v>
      </c>
      <c r="F17" s="19">
        <v>185.32300000000001</v>
      </c>
      <c r="G17" s="19">
        <v>2102.88</v>
      </c>
      <c r="H17" s="19">
        <v>10343.599470000001</v>
      </c>
      <c r="I17" s="19">
        <f t="shared" ref="I17:K18" si="6">I11+I14</f>
        <v>22655.666999999998</v>
      </c>
      <c r="J17" s="19">
        <f t="shared" si="6"/>
        <v>799</v>
      </c>
      <c r="K17" s="34">
        <f t="shared" si="6"/>
        <v>770</v>
      </c>
      <c r="L17" s="18">
        <v>1356</v>
      </c>
      <c r="M17" s="24">
        <f t="shared" ref="M17:M18" si="7">M11+M14</f>
        <v>682.25</v>
      </c>
      <c r="N17" s="19">
        <v>41</v>
      </c>
      <c r="O17" s="13">
        <f t="shared" si="0"/>
        <v>51952.719469999996</v>
      </c>
    </row>
    <row r="18" spans="1:15" x14ac:dyDescent="0.35">
      <c r="A18" s="6" t="s">
        <v>18</v>
      </c>
      <c r="B18" s="1" t="s">
        <v>27</v>
      </c>
      <c r="C18" s="18">
        <v>7264</v>
      </c>
      <c r="D18" s="19">
        <f t="shared" si="5"/>
        <v>11121</v>
      </c>
      <c r="E18" s="19">
        <v>1247</v>
      </c>
      <c r="F18" s="19">
        <v>263.46800000000002</v>
      </c>
      <c r="G18" s="19">
        <v>24002.52</v>
      </c>
      <c r="H18" s="19">
        <v>7528.1374099999957</v>
      </c>
      <c r="I18" s="19">
        <f t="shared" si="6"/>
        <v>27906.794999999998</v>
      </c>
      <c r="J18" s="19">
        <f t="shared" si="6"/>
        <v>47934</v>
      </c>
      <c r="K18" s="34">
        <f t="shared" si="6"/>
        <v>8002</v>
      </c>
      <c r="L18" s="18">
        <v>8357.1110000000008</v>
      </c>
      <c r="M18" s="24">
        <f t="shared" si="7"/>
        <v>2692.65</v>
      </c>
      <c r="N18" s="19">
        <v>103</v>
      </c>
      <c r="O18" s="13">
        <f t="shared" si="0"/>
        <v>146421.68140999999</v>
      </c>
    </row>
    <row r="19" spans="1:15" x14ac:dyDescent="0.35">
      <c r="A19" s="6" t="s">
        <v>28</v>
      </c>
      <c r="B19" s="1" t="s">
        <v>29</v>
      </c>
      <c r="C19" s="18">
        <v>44493</v>
      </c>
      <c r="D19" s="19">
        <f>D20+D24+D25</f>
        <v>35556</v>
      </c>
      <c r="E19" s="19">
        <v>36625</v>
      </c>
      <c r="F19" s="19">
        <v>51227.218360000188</v>
      </c>
      <c r="G19" s="19">
        <v>27774.27</v>
      </c>
      <c r="H19" s="23">
        <f>H20+H24+H25</f>
        <v>44221.679999999993</v>
      </c>
      <c r="I19" s="19">
        <f t="shared" ref="I19" si="8">I20+I24+I25</f>
        <v>36254.766000000003</v>
      </c>
      <c r="J19" s="19">
        <f t="shared" ref="J19" si="9">SUM(J20,J24:J25)</f>
        <v>64941</v>
      </c>
      <c r="K19" s="19">
        <f>SUM(K21:K25)</f>
        <v>62847</v>
      </c>
      <c r="L19" s="18">
        <v>46649</v>
      </c>
      <c r="M19" s="24">
        <f>M20+M24+M25</f>
        <v>28255.480000000003</v>
      </c>
      <c r="N19" s="19">
        <v>5</v>
      </c>
      <c r="O19" s="13">
        <f t="shared" si="0"/>
        <v>478849.41436000017</v>
      </c>
    </row>
    <row r="20" spans="1:15" x14ac:dyDescent="0.35">
      <c r="A20" s="6" t="s">
        <v>30</v>
      </c>
      <c r="B20" s="1" t="s">
        <v>31</v>
      </c>
      <c r="C20" s="18">
        <v>43752</v>
      </c>
      <c r="D20" s="19">
        <f>SUM(D21:D23)</f>
        <v>35098</v>
      </c>
      <c r="E20" s="19">
        <v>36194</v>
      </c>
      <c r="F20" s="19">
        <v>51227.218360000188</v>
      </c>
      <c r="G20" s="19">
        <v>27323.96</v>
      </c>
      <c r="H20" s="23">
        <f t="shared" ref="H20:I20" si="10">H21+H22+H23</f>
        <v>42806.800999999992</v>
      </c>
      <c r="I20" s="19">
        <f t="shared" si="10"/>
        <v>35014.700000000004</v>
      </c>
      <c r="J20" s="19">
        <f t="shared" ref="J20" si="11">SUM(J21:J23)</f>
        <v>64383</v>
      </c>
      <c r="K20" s="19">
        <f>K21+K22+K23</f>
        <v>62083</v>
      </c>
      <c r="L20" s="18">
        <v>45774</v>
      </c>
      <c r="M20" s="24">
        <f>SUM(M21:M23)</f>
        <v>27585.4</v>
      </c>
      <c r="N20" s="19">
        <v>5</v>
      </c>
      <c r="O20" s="13">
        <f t="shared" si="0"/>
        <v>471247.07936000021</v>
      </c>
    </row>
    <row r="21" spans="1:15" x14ac:dyDescent="0.35">
      <c r="A21" s="6" t="s">
        <v>32</v>
      </c>
      <c r="B21" s="1" t="s">
        <v>33</v>
      </c>
      <c r="C21" s="18">
        <v>33824</v>
      </c>
      <c r="D21" s="19">
        <v>26028</v>
      </c>
      <c r="E21" s="19">
        <v>22025</v>
      </c>
      <c r="F21" s="19">
        <v>40885.229360000194</v>
      </c>
      <c r="G21" s="19">
        <v>20639.52</v>
      </c>
      <c r="H21" s="19">
        <v>31708.170999999991</v>
      </c>
      <c r="I21" s="19">
        <v>25997.998</v>
      </c>
      <c r="J21" s="19">
        <v>49268</v>
      </c>
      <c r="K21" s="33">
        <v>48409</v>
      </c>
      <c r="L21" s="18">
        <v>35648</v>
      </c>
      <c r="M21" s="24">
        <v>21399.52</v>
      </c>
      <c r="N21" s="19">
        <v>5</v>
      </c>
      <c r="O21" s="13">
        <f t="shared" si="0"/>
        <v>355837.4383600002</v>
      </c>
    </row>
    <row r="22" spans="1:15" x14ac:dyDescent="0.35">
      <c r="A22" s="6" t="s">
        <v>34</v>
      </c>
      <c r="B22" s="1" t="s">
        <v>35</v>
      </c>
      <c r="C22" s="18">
        <v>9896</v>
      </c>
      <c r="D22" s="19">
        <v>9017</v>
      </c>
      <c r="E22" s="19">
        <v>6175</v>
      </c>
      <c r="F22" s="19">
        <v>10078.829</v>
      </c>
      <c r="G22" s="19">
        <v>5671.91</v>
      </c>
      <c r="H22" s="19">
        <v>11036.518</v>
      </c>
      <c r="I22" s="19">
        <v>8911.5370000000003</v>
      </c>
      <c r="J22" s="19">
        <v>14907</v>
      </c>
      <c r="K22" s="33">
        <v>13558</v>
      </c>
      <c r="L22" s="18">
        <v>10065</v>
      </c>
      <c r="M22" s="24">
        <v>4939.29</v>
      </c>
      <c r="N22" s="19">
        <v>0</v>
      </c>
      <c r="O22" s="13">
        <f t="shared" si="0"/>
        <v>104256.08399999999</v>
      </c>
    </row>
    <row r="23" spans="1:15" x14ac:dyDescent="0.35">
      <c r="A23" s="6" t="s">
        <v>36</v>
      </c>
      <c r="B23" s="1" t="s">
        <v>37</v>
      </c>
      <c r="C23" s="18">
        <v>32</v>
      </c>
      <c r="D23" s="19">
        <v>53</v>
      </c>
      <c r="E23" s="19">
        <v>7994</v>
      </c>
      <c r="F23" s="19">
        <v>201.666</v>
      </c>
      <c r="G23" s="19">
        <v>1012.54</v>
      </c>
      <c r="H23" s="19">
        <v>62.111999999999995</v>
      </c>
      <c r="I23" s="19">
        <v>105.16500000000001</v>
      </c>
      <c r="J23" s="19">
        <v>208</v>
      </c>
      <c r="K23" s="33">
        <v>116</v>
      </c>
      <c r="L23" s="18">
        <v>61</v>
      </c>
      <c r="M23" s="24">
        <v>1246.5899999999999</v>
      </c>
      <c r="N23" s="19">
        <v>0</v>
      </c>
      <c r="O23" s="13">
        <f t="shared" si="0"/>
        <v>11092.072999999999</v>
      </c>
    </row>
    <row r="24" spans="1:15" x14ac:dyDescent="0.35">
      <c r="A24" s="6" t="s">
        <v>38</v>
      </c>
      <c r="B24" s="1" t="s">
        <v>39</v>
      </c>
      <c r="C24" s="18">
        <v>741</v>
      </c>
      <c r="D24" s="19">
        <v>458</v>
      </c>
      <c r="E24" s="19">
        <v>431</v>
      </c>
      <c r="F24" s="19">
        <v>61.493999999999971</v>
      </c>
      <c r="G24" s="19">
        <v>450.31</v>
      </c>
      <c r="H24" s="19">
        <v>1414.8790000000008</v>
      </c>
      <c r="I24" s="19">
        <v>1240.066</v>
      </c>
      <c r="J24" s="19">
        <v>558</v>
      </c>
      <c r="K24" s="33">
        <v>764</v>
      </c>
      <c r="L24" s="18">
        <v>875</v>
      </c>
      <c r="M24" s="24">
        <v>670.08</v>
      </c>
      <c r="N24" s="19">
        <v>0</v>
      </c>
      <c r="O24" s="13">
        <f t="shared" si="0"/>
        <v>7663.8290000000006</v>
      </c>
    </row>
    <row r="25" spans="1:15" x14ac:dyDescent="0.3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38"/>
      <c r="K25" s="33">
        <v>0</v>
      </c>
      <c r="L25" s="18">
        <v>0</v>
      </c>
      <c r="M25" s="24">
        <v>0</v>
      </c>
      <c r="N25" s="19">
        <v>0</v>
      </c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18">
        <v>0</v>
      </c>
      <c r="D26" s="19">
        <v>262</v>
      </c>
      <c r="E26" s="19">
        <v>0</v>
      </c>
      <c r="F26" s="19">
        <v>0</v>
      </c>
      <c r="G26" s="19">
        <v>0</v>
      </c>
      <c r="H26" s="19">
        <v>0</v>
      </c>
      <c r="I26" s="19">
        <v>29.52</v>
      </c>
      <c r="J26" s="38"/>
      <c r="K26" s="19">
        <v>6</v>
      </c>
      <c r="L26" s="18">
        <v>238</v>
      </c>
      <c r="M26" s="24">
        <v>0</v>
      </c>
      <c r="N26" s="19">
        <v>0</v>
      </c>
      <c r="O26" s="13">
        <f t="shared" si="0"/>
        <v>535.52</v>
      </c>
    </row>
    <row r="27" spans="1:15" x14ac:dyDescent="0.35">
      <c r="A27" s="6" t="s">
        <v>44</v>
      </c>
      <c r="B27" s="1" t="s">
        <v>45</v>
      </c>
      <c r="C27" s="18">
        <v>0</v>
      </c>
      <c r="D27" s="19">
        <v>59</v>
      </c>
      <c r="E27" s="19">
        <v>6</v>
      </c>
      <c r="F27" s="19">
        <v>0</v>
      </c>
      <c r="G27" s="19">
        <v>0.86</v>
      </c>
      <c r="H27" s="19">
        <v>29.778999999999996</v>
      </c>
      <c r="I27" s="19">
        <v>6.9</v>
      </c>
      <c r="J27" s="19">
        <v>18</v>
      </c>
      <c r="K27" s="19">
        <v>24</v>
      </c>
      <c r="L27" s="18">
        <v>9</v>
      </c>
      <c r="M27" s="24">
        <v>2.4900000000000002</v>
      </c>
      <c r="N27" s="19">
        <v>0</v>
      </c>
      <c r="O27" s="13">
        <f t="shared" si="0"/>
        <v>156.029</v>
      </c>
    </row>
    <row r="28" spans="1:15" x14ac:dyDescent="0.35">
      <c r="A28" s="6" t="s">
        <v>46</v>
      </c>
      <c r="B28" s="1" t="s">
        <v>47</v>
      </c>
      <c r="C28" s="18">
        <v>761</v>
      </c>
      <c r="D28" s="19">
        <v>4135</v>
      </c>
      <c r="E28" s="19">
        <v>133</v>
      </c>
      <c r="F28" s="19">
        <v>7.3869999999999996</v>
      </c>
      <c r="G28" s="19">
        <v>2688.2</v>
      </c>
      <c r="H28" s="19">
        <v>960.30511999999999</v>
      </c>
      <c r="I28" s="19">
        <v>3919.5819999999999</v>
      </c>
      <c r="J28" s="19">
        <v>8144</v>
      </c>
      <c r="K28" s="19">
        <v>2256</v>
      </c>
      <c r="L28" s="18">
        <v>2237</v>
      </c>
      <c r="M28" s="24">
        <v>404.72</v>
      </c>
      <c r="N28" s="19">
        <v>3</v>
      </c>
      <c r="O28" s="13">
        <f t="shared" si="0"/>
        <v>25649.19412</v>
      </c>
    </row>
    <row r="29" spans="1:15" x14ac:dyDescent="0.35">
      <c r="A29" s="6" t="s">
        <v>48</v>
      </c>
      <c r="B29" s="1" t="s">
        <v>49</v>
      </c>
      <c r="C29" s="18">
        <v>144</v>
      </c>
      <c r="D29" s="19">
        <v>0</v>
      </c>
      <c r="E29" s="19">
        <v>260</v>
      </c>
      <c r="F29" s="19">
        <v>0</v>
      </c>
      <c r="G29" s="19">
        <v>191.87</v>
      </c>
      <c r="H29" s="19">
        <v>285.45899999999983</v>
      </c>
      <c r="I29" s="19">
        <v>2817.837</v>
      </c>
      <c r="J29" s="38"/>
      <c r="K29" s="19">
        <v>1573</v>
      </c>
      <c r="L29" s="18">
        <v>0</v>
      </c>
      <c r="M29" s="24">
        <v>6.57</v>
      </c>
      <c r="N29" s="19">
        <v>0</v>
      </c>
      <c r="O29" s="13">
        <f t="shared" si="0"/>
        <v>5278.735999999999</v>
      </c>
    </row>
    <row r="30" spans="1:15" x14ac:dyDescent="0.3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38"/>
      <c r="K30" s="19">
        <v>0</v>
      </c>
      <c r="L30" s="18">
        <v>0</v>
      </c>
      <c r="M30" s="24">
        <v>0</v>
      </c>
      <c r="N30" s="19">
        <v>0</v>
      </c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18">
        <v>0</v>
      </c>
      <c r="D31" s="19">
        <v>462</v>
      </c>
      <c r="E31" s="19">
        <v>0</v>
      </c>
      <c r="F31" s="19">
        <v>0</v>
      </c>
      <c r="G31" s="19">
        <v>176.51</v>
      </c>
      <c r="H31" s="19">
        <v>169.85500000000047</v>
      </c>
      <c r="I31" s="19">
        <v>784.77599999999995</v>
      </c>
      <c r="J31" s="19">
        <v>1006</v>
      </c>
      <c r="K31" s="19">
        <v>0</v>
      </c>
      <c r="L31" s="18">
        <v>0</v>
      </c>
      <c r="M31" s="24">
        <v>23.3</v>
      </c>
      <c r="N31" s="19">
        <v>0</v>
      </c>
      <c r="O31" s="13">
        <f t="shared" si="0"/>
        <v>2622.4410000000007</v>
      </c>
    </row>
    <row r="32" spans="1:15" x14ac:dyDescent="0.3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/>
      <c r="K32" s="19">
        <v>0</v>
      </c>
      <c r="L32" s="18">
        <v>0</v>
      </c>
      <c r="M32" s="24">
        <v>0</v>
      </c>
      <c r="N32" s="19">
        <v>0</v>
      </c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18">
        <v>1638</v>
      </c>
      <c r="D33" s="19">
        <v>3201</v>
      </c>
      <c r="E33" s="19">
        <v>567</v>
      </c>
      <c r="F33" s="19">
        <v>308.73316000000153</v>
      </c>
      <c r="G33" s="19">
        <v>1061.68</v>
      </c>
      <c r="H33" s="19">
        <v>3558.5029999999997</v>
      </c>
      <c r="I33" s="19">
        <v>3268.8150000000001</v>
      </c>
      <c r="J33" s="19">
        <v>1633</v>
      </c>
      <c r="K33" s="19">
        <v>811</v>
      </c>
      <c r="L33" s="18">
        <v>1522</v>
      </c>
      <c r="M33" s="24">
        <v>828.24</v>
      </c>
      <c r="N33" s="19">
        <v>0</v>
      </c>
      <c r="O33" s="13">
        <f t="shared" si="0"/>
        <v>18397.971160000005</v>
      </c>
    </row>
    <row r="34" spans="1:15" x14ac:dyDescent="0.35">
      <c r="A34" s="7" t="s">
        <v>58</v>
      </c>
      <c r="B34" s="8" t="s">
        <v>59</v>
      </c>
      <c r="C34" s="18">
        <v>83891</v>
      </c>
      <c r="D34" s="20">
        <f>D3+D4+D5+D6+D7+D8+D9+D16+D19+D26+D27+D28+D29+D30+D31+D32+D33</f>
        <v>113323</v>
      </c>
      <c r="E34" s="19">
        <v>62625</v>
      </c>
      <c r="F34" s="19">
        <v>57656.054520000194</v>
      </c>
      <c r="G34" s="19">
        <v>68107.55</v>
      </c>
      <c r="H34" s="19">
        <v>119244.78999999996</v>
      </c>
      <c r="I34" s="19">
        <f>I3+I5+I4+I6+I7+I8+I9+I16+I19+I26+I27+I28+I29+I30+I32+I31+I33</f>
        <v>138067.92900000003</v>
      </c>
      <c r="J34" s="20">
        <f>SUM(J3:J10,J13,J19,J26:J33)</f>
        <v>158877</v>
      </c>
      <c r="K34" s="20">
        <f>SUM(K3:K10)+K13+K19+SUM(K26:K33)</f>
        <v>95122</v>
      </c>
      <c r="L34" s="18">
        <v>75152.111000000004</v>
      </c>
      <c r="M34" s="25">
        <f>SUM(M3:M9)+M16+M19+SUM(M26:M33)</f>
        <v>48197.16</v>
      </c>
      <c r="N34" s="19">
        <f>N3+N5+N10+N13+N19+N28</f>
        <v>2105</v>
      </c>
      <c r="O34" s="9">
        <f t="shared" si="0"/>
        <v>1022368.5945200003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60" zoomScaleNormal="6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2">
        <v>9245</v>
      </c>
      <c r="D3" s="31">
        <v>3011</v>
      </c>
      <c r="E3" s="19">
        <v>374</v>
      </c>
      <c r="F3" s="19">
        <v>490</v>
      </c>
      <c r="G3" s="19">
        <v>7024.22</v>
      </c>
      <c r="H3" s="19">
        <v>1836.451</v>
      </c>
      <c r="I3" s="19">
        <v>3875.3270000000002</v>
      </c>
      <c r="J3" s="19">
        <v>1661</v>
      </c>
      <c r="K3" s="18">
        <v>1561</v>
      </c>
      <c r="L3" s="24">
        <v>2131.15</v>
      </c>
      <c r="M3" s="19">
        <v>0</v>
      </c>
      <c r="N3" s="13">
        <f>SUM(C3:M3)</f>
        <v>31209.148000000005</v>
      </c>
    </row>
    <row r="4" spans="1:14" x14ac:dyDescent="0.35">
      <c r="A4" s="6" t="s">
        <v>2</v>
      </c>
      <c r="B4" s="1" t="s">
        <v>3</v>
      </c>
      <c r="C4" s="32">
        <v>15167</v>
      </c>
      <c r="D4" s="31">
        <v>18758</v>
      </c>
      <c r="E4" s="19">
        <v>1487</v>
      </c>
      <c r="F4" s="19">
        <v>0</v>
      </c>
      <c r="G4" s="19">
        <v>18130.400000000001</v>
      </c>
      <c r="H4" s="19">
        <v>8055.7859999999982</v>
      </c>
      <c r="I4" s="19">
        <v>14357.316999999999</v>
      </c>
      <c r="J4" s="19">
        <v>6098</v>
      </c>
      <c r="K4" s="18">
        <v>0</v>
      </c>
      <c r="L4" s="24">
        <v>6074.27</v>
      </c>
      <c r="M4" s="19">
        <v>0</v>
      </c>
      <c r="N4" s="13">
        <f t="shared" ref="N4:N34" si="0">SUM(C4:M4)</f>
        <v>88127.773000000001</v>
      </c>
    </row>
    <row r="5" spans="1:14" x14ac:dyDescent="0.35">
      <c r="A5" s="6" t="s">
        <v>4</v>
      </c>
      <c r="B5" s="1" t="s">
        <v>5</v>
      </c>
      <c r="C5" s="32">
        <v>3256</v>
      </c>
      <c r="D5" s="31">
        <v>3462</v>
      </c>
      <c r="E5" s="19">
        <v>1241</v>
      </c>
      <c r="F5" s="19">
        <v>2083.7150000000001</v>
      </c>
      <c r="G5" s="19">
        <v>6008.72</v>
      </c>
      <c r="H5" s="19">
        <v>13333.182999999999</v>
      </c>
      <c r="I5" s="19">
        <v>6208.39509</v>
      </c>
      <c r="J5" s="19">
        <v>2939</v>
      </c>
      <c r="K5" s="18">
        <v>5327</v>
      </c>
      <c r="L5" s="24">
        <v>8165.4</v>
      </c>
      <c r="M5" s="19">
        <v>59.082999999999998</v>
      </c>
      <c r="N5" s="13">
        <f t="shared" si="0"/>
        <v>52083.496090000001</v>
      </c>
    </row>
    <row r="6" spans="1:14" x14ac:dyDescent="0.35">
      <c r="A6" s="6" t="s">
        <v>6</v>
      </c>
      <c r="B6" s="1" t="s">
        <v>7</v>
      </c>
      <c r="C6" s="32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4">
        <v>0</v>
      </c>
      <c r="M6" s="19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32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33.134</v>
      </c>
      <c r="J7" s="19">
        <v>0</v>
      </c>
      <c r="K7" s="18">
        <v>0</v>
      </c>
      <c r="L7" s="24">
        <v>0</v>
      </c>
      <c r="M7" s="19">
        <v>0</v>
      </c>
      <c r="N7" s="13">
        <f t="shared" si="0"/>
        <v>33.134</v>
      </c>
    </row>
    <row r="8" spans="1:14" x14ac:dyDescent="0.35">
      <c r="A8" s="6" t="s">
        <v>10</v>
      </c>
      <c r="B8" s="1" t="s">
        <v>11</v>
      </c>
      <c r="C8" s="32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4">
        <v>0</v>
      </c>
      <c r="M8" s="19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32">
        <v>0</v>
      </c>
      <c r="D9" s="19">
        <v>0</v>
      </c>
      <c r="E9" s="19">
        <v>0</v>
      </c>
      <c r="F9" s="19">
        <v>0</v>
      </c>
      <c r="G9" s="19">
        <v>0.01</v>
      </c>
      <c r="H9" s="19">
        <v>0</v>
      </c>
      <c r="I9" s="19">
        <v>50761.36</v>
      </c>
      <c r="J9" s="19">
        <v>14</v>
      </c>
      <c r="K9" s="18">
        <v>0</v>
      </c>
      <c r="L9" s="24">
        <v>0</v>
      </c>
      <c r="M9" s="19">
        <v>0</v>
      </c>
      <c r="N9" s="13">
        <f t="shared" si="0"/>
        <v>50775.37</v>
      </c>
    </row>
    <row r="10" spans="1:14" x14ac:dyDescent="0.35">
      <c r="A10" s="6" t="s">
        <v>14</v>
      </c>
      <c r="B10" s="1" t="s">
        <v>15</v>
      </c>
      <c r="C10" s="32">
        <v>298</v>
      </c>
      <c r="D10" s="19">
        <f>D11+D12</f>
        <v>1611</v>
      </c>
      <c r="E10" s="19">
        <v>14</v>
      </c>
      <c r="F10" s="19">
        <v>0</v>
      </c>
      <c r="G10" s="19">
        <v>519.51</v>
      </c>
      <c r="H10" s="19">
        <v>104352.21399999999</v>
      </c>
      <c r="I10" s="19">
        <f t="shared" ref="I10" si="1">I11+I12</f>
        <v>334.49800000000005</v>
      </c>
      <c r="J10" s="19">
        <f t="shared" ref="J10" si="2">SUM(J11:J12)</f>
        <v>3119</v>
      </c>
      <c r="K10" s="18">
        <v>2906</v>
      </c>
      <c r="L10" s="24">
        <f>SUM(L11:L12)</f>
        <v>32.36</v>
      </c>
      <c r="M10" s="19">
        <v>0</v>
      </c>
      <c r="N10" s="13">
        <f t="shared" si="0"/>
        <v>113186.58199999999</v>
      </c>
    </row>
    <row r="11" spans="1:14" x14ac:dyDescent="0.35">
      <c r="A11" s="6" t="s">
        <v>16</v>
      </c>
      <c r="B11" s="1" t="s">
        <v>17</v>
      </c>
      <c r="C11" s="32">
        <v>6</v>
      </c>
      <c r="D11" s="31">
        <v>971</v>
      </c>
      <c r="E11" s="19">
        <v>14</v>
      </c>
      <c r="F11" s="19">
        <v>0</v>
      </c>
      <c r="G11" s="19">
        <v>0.06</v>
      </c>
      <c r="H11" s="19">
        <v>49.240000000000009</v>
      </c>
      <c r="I11" s="19">
        <v>200.09700000000001</v>
      </c>
      <c r="J11" s="19">
        <v>0</v>
      </c>
      <c r="K11" s="18">
        <v>179</v>
      </c>
      <c r="L11" s="24">
        <v>0</v>
      </c>
      <c r="M11" s="19">
        <v>0</v>
      </c>
      <c r="N11" s="13">
        <f t="shared" si="0"/>
        <v>1419.3969999999999</v>
      </c>
    </row>
    <row r="12" spans="1:14" x14ac:dyDescent="0.35">
      <c r="A12" s="6" t="s">
        <v>18</v>
      </c>
      <c r="B12" s="1" t="s">
        <v>19</v>
      </c>
      <c r="C12" s="32">
        <v>292</v>
      </c>
      <c r="D12" s="31">
        <v>640</v>
      </c>
      <c r="E12" s="19">
        <v>0</v>
      </c>
      <c r="F12" s="19">
        <v>0</v>
      </c>
      <c r="G12" s="19">
        <v>519.45000000000005</v>
      </c>
      <c r="H12" s="19">
        <v>104302.97400000002</v>
      </c>
      <c r="I12" s="19">
        <v>134.40100000000001</v>
      </c>
      <c r="J12" s="19">
        <v>3119</v>
      </c>
      <c r="K12" s="18">
        <v>2727</v>
      </c>
      <c r="L12" s="24">
        <v>32.36</v>
      </c>
      <c r="M12" s="19">
        <v>0</v>
      </c>
      <c r="N12" s="13">
        <f t="shared" si="0"/>
        <v>111767.18500000001</v>
      </c>
    </row>
    <row r="13" spans="1:14" x14ac:dyDescent="0.35">
      <c r="A13" s="6" t="s">
        <v>20</v>
      </c>
      <c r="B13" s="1" t="s">
        <v>21</v>
      </c>
      <c r="C13" s="32">
        <v>298</v>
      </c>
      <c r="D13" s="19">
        <f>D14+D15</f>
        <v>387</v>
      </c>
      <c r="E13" s="19">
        <v>472</v>
      </c>
      <c r="F13" s="19">
        <v>0</v>
      </c>
      <c r="G13" s="19">
        <v>3544.37</v>
      </c>
      <c r="H13" s="19">
        <v>7230.6209999999992</v>
      </c>
      <c r="I13" s="19">
        <f t="shared" ref="I13" si="3">I14+I15</f>
        <v>2546.9610000000002</v>
      </c>
      <c r="J13" s="19">
        <f t="shared" ref="J13" si="4">SUM(J14:J15)</f>
        <v>155</v>
      </c>
      <c r="K13" s="18">
        <v>273</v>
      </c>
      <c r="L13" s="24">
        <f>SUM(L14:L15)</f>
        <v>1460.23</v>
      </c>
      <c r="M13" s="19">
        <f>M14+M15</f>
        <v>15.45</v>
      </c>
      <c r="N13" s="13">
        <f t="shared" si="0"/>
        <v>16382.631999999998</v>
      </c>
    </row>
    <row r="14" spans="1:14" x14ac:dyDescent="0.35">
      <c r="A14" s="6" t="s">
        <v>16</v>
      </c>
      <c r="B14" s="1" t="s">
        <v>22</v>
      </c>
      <c r="C14" s="32">
        <v>154</v>
      </c>
      <c r="D14" s="19">
        <v>36</v>
      </c>
      <c r="E14" s="19">
        <v>81</v>
      </c>
      <c r="F14" s="19">
        <v>0</v>
      </c>
      <c r="G14" s="19">
        <v>342</v>
      </c>
      <c r="H14" s="19">
        <v>3943.0220000000018</v>
      </c>
      <c r="I14" s="19">
        <v>1286.44</v>
      </c>
      <c r="J14" s="19">
        <v>33</v>
      </c>
      <c r="K14" s="18">
        <v>0</v>
      </c>
      <c r="L14" s="24">
        <v>113.09</v>
      </c>
      <c r="M14" s="19">
        <v>0</v>
      </c>
      <c r="N14" s="13">
        <f t="shared" si="0"/>
        <v>5988.5520000000015</v>
      </c>
    </row>
    <row r="15" spans="1:14" x14ac:dyDescent="0.35">
      <c r="A15" s="6" t="s">
        <v>18</v>
      </c>
      <c r="B15" s="1" t="s">
        <v>23</v>
      </c>
      <c r="C15" s="32">
        <v>144</v>
      </c>
      <c r="D15" s="19">
        <v>351</v>
      </c>
      <c r="E15" s="19">
        <v>391</v>
      </c>
      <c r="F15" s="19">
        <v>0</v>
      </c>
      <c r="G15" s="19">
        <v>3202.37</v>
      </c>
      <c r="H15" s="19">
        <v>3287.5990000000002</v>
      </c>
      <c r="I15" s="19">
        <v>1260.521</v>
      </c>
      <c r="J15" s="19">
        <v>122</v>
      </c>
      <c r="K15" s="18">
        <v>273</v>
      </c>
      <c r="L15" s="24">
        <v>1347.14</v>
      </c>
      <c r="M15" s="19">
        <v>15.45</v>
      </c>
      <c r="N15" s="13">
        <f t="shared" si="0"/>
        <v>10394.08</v>
      </c>
    </row>
    <row r="16" spans="1:14" x14ac:dyDescent="0.35">
      <c r="A16" s="6" t="s">
        <v>24</v>
      </c>
      <c r="B16" s="1" t="s">
        <v>25</v>
      </c>
      <c r="C16" s="32">
        <v>596</v>
      </c>
      <c r="D16" s="19">
        <f t="shared" ref="D16:D18" si="5">D10+D13</f>
        <v>1998</v>
      </c>
      <c r="E16" s="19">
        <v>486</v>
      </c>
      <c r="F16" s="19">
        <v>0</v>
      </c>
      <c r="G16" s="19">
        <v>4063.88</v>
      </c>
      <c r="H16" s="19">
        <v>111582.83500000001</v>
      </c>
      <c r="I16" s="19">
        <f t="shared" ref="I16" si="6">I17+I18</f>
        <v>2881.4589999999998</v>
      </c>
      <c r="J16" s="19">
        <f t="shared" ref="J16" si="7">SUM(J17:J18)</f>
        <v>3274</v>
      </c>
      <c r="K16" s="18">
        <v>3179</v>
      </c>
      <c r="L16" s="24">
        <f>SUM(L17:L18)</f>
        <v>1492.59</v>
      </c>
      <c r="M16" s="19">
        <f>M17+M18</f>
        <v>15.45</v>
      </c>
      <c r="N16" s="13">
        <f t="shared" si="0"/>
        <v>129569.21400000001</v>
      </c>
    </row>
    <row r="17" spans="1:14" x14ac:dyDescent="0.35">
      <c r="A17" s="6" t="s">
        <v>16</v>
      </c>
      <c r="B17" s="1" t="s">
        <v>26</v>
      </c>
      <c r="C17" s="32">
        <v>160</v>
      </c>
      <c r="D17" s="31">
        <f t="shared" si="5"/>
        <v>1007</v>
      </c>
      <c r="E17" s="19">
        <v>95</v>
      </c>
      <c r="F17" s="19">
        <v>0</v>
      </c>
      <c r="G17" s="19">
        <v>342.06</v>
      </c>
      <c r="H17" s="19">
        <v>3992.2619999999984</v>
      </c>
      <c r="I17" s="19">
        <f t="shared" ref="I17:I18" si="8">I11+I14</f>
        <v>1486.537</v>
      </c>
      <c r="J17" s="19">
        <f t="shared" ref="J17:J18" si="9">J11+J14</f>
        <v>33</v>
      </c>
      <c r="K17" s="18">
        <v>179</v>
      </c>
      <c r="L17" s="24">
        <f>L11+L14</f>
        <v>113.09</v>
      </c>
      <c r="M17" s="19">
        <v>0</v>
      </c>
      <c r="N17" s="13">
        <f t="shared" si="0"/>
        <v>7407.9489999999987</v>
      </c>
    </row>
    <row r="18" spans="1:14" x14ac:dyDescent="0.35">
      <c r="A18" s="6" t="s">
        <v>18</v>
      </c>
      <c r="B18" s="1" t="s">
        <v>27</v>
      </c>
      <c r="C18" s="32">
        <v>436</v>
      </c>
      <c r="D18" s="31">
        <f t="shared" si="5"/>
        <v>991</v>
      </c>
      <c r="E18" s="19">
        <v>391</v>
      </c>
      <c r="F18" s="19">
        <v>0</v>
      </c>
      <c r="G18" s="19">
        <v>3721.82</v>
      </c>
      <c r="H18" s="19">
        <v>107590.573</v>
      </c>
      <c r="I18" s="19">
        <f t="shared" si="8"/>
        <v>1394.922</v>
      </c>
      <c r="J18" s="19">
        <f t="shared" si="9"/>
        <v>3241</v>
      </c>
      <c r="K18" s="18">
        <v>3000</v>
      </c>
      <c r="L18" s="24">
        <f>L12+L15</f>
        <v>1379.5</v>
      </c>
      <c r="M18" s="19">
        <f>M15+M12</f>
        <v>15.45</v>
      </c>
      <c r="N18" s="13">
        <f t="shared" si="0"/>
        <v>122161.26500000001</v>
      </c>
    </row>
    <row r="19" spans="1:14" x14ac:dyDescent="0.35">
      <c r="A19" s="6" t="s">
        <v>28</v>
      </c>
      <c r="B19" s="1" t="s">
        <v>29</v>
      </c>
      <c r="C19" s="32">
        <v>14676</v>
      </c>
      <c r="D19" s="19">
        <f>D20+D24+D25</f>
        <v>22501</v>
      </c>
      <c r="E19" s="19">
        <v>16444</v>
      </c>
      <c r="F19" s="19">
        <v>19489.016150000003</v>
      </c>
      <c r="G19" s="19">
        <v>40755.54</v>
      </c>
      <c r="H19" s="23">
        <f>H20+H24+H25</f>
        <v>16258.742119999994</v>
      </c>
      <c r="I19" s="19">
        <f t="shared" ref="I19" si="10">I20+I24+I25</f>
        <v>18131.107439999996</v>
      </c>
      <c r="J19" s="19">
        <f t="shared" ref="J19" si="11">SUM(J20,J24:J25)</f>
        <v>38110</v>
      </c>
      <c r="K19" s="18">
        <v>20921</v>
      </c>
      <c r="L19" s="24">
        <f>L20+L24+L25</f>
        <v>18481.2</v>
      </c>
      <c r="M19" s="19">
        <f>M20+M25</f>
        <v>1050.309</v>
      </c>
      <c r="N19" s="13">
        <f t="shared" si="0"/>
        <v>226817.91471000004</v>
      </c>
    </row>
    <row r="20" spans="1:14" x14ac:dyDescent="0.35">
      <c r="A20" s="6" t="s">
        <v>30</v>
      </c>
      <c r="B20" s="1" t="s">
        <v>31</v>
      </c>
      <c r="C20" s="32">
        <v>13714</v>
      </c>
      <c r="D20" s="19">
        <f>SUM(D21:D23)</f>
        <v>22501</v>
      </c>
      <c r="E20" s="19">
        <v>16444</v>
      </c>
      <c r="F20" s="19">
        <v>19489.016150000003</v>
      </c>
      <c r="G20" s="19">
        <v>40755.39</v>
      </c>
      <c r="H20" s="23">
        <f>H21+H22+H23</f>
        <v>15656.323119999994</v>
      </c>
      <c r="I20" s="19">
        <f t="shared" ref="I20" si="12">I21+I22+I23</f>
        <v>18088.214439999996</v>
      </c>
      <c r="J20" s="19">
        <f t="shared" ref="J20" si="13">SUM(J21:J23)</f>
        <v>37230</v>
      </c>
      <c r="K20" s="18">
        <v>19829</v>
      </c>
      <c r="L20" s="24">
        <f>SUM(L21:L23)</f>
        <v>18475.18</v>
      </c>
      <c r="M20" s="19">
        <f>M21+M22+M23+M24</f>
        <v>1050.309</v>
      </c>
      <c r="N20" s="13">
        <f t="shared" si="0"/>
        <v>223232.43271000002</v>
      </c>
    </row>
    <row r="21" spans="1:14" x14ac:dyDescent="0.35">
      <c r="A21" s="6" t="s">
        <v>32</v>
      </c>
      <c r="B21" s="1" t="s">
        <v>33</v>
      </c>
      <c r="C21" s="32">
        <v>962</v>
      </c>
      <c r="D21" s="19">
        <v>20665</v>
      </c>
      <c r="E21" s="19">
        <v>13285</v>
      </c>
      <c r="F21" s="19">
        <v>16401.258000000002</v>
      </c>
      <c r="G21" s="19">
        <v>34234.31</v>
      </c>
      <c r="H21" s="19">
        <v>14375.296049999994</v>
      </c>
      <c r="I21" s="19">
        <v>12678.947679999999</v>
      </c>
      <c r="J21" s="19">
        <v>36469</v>
      </c>
      <c r="K21" s="18">
        <v>15740</v>
      </c>
      <c r="L21" s="24">
        <v>12894.1</v>
      </c>
      <c r="M21" s="19">
        <v>1050.309</v>
      </c>
      <c r="N21" s="13">
        <f t="shared" si="0"/>
        <v>178755.22073</v>
      </c>
    </row>
    <row r="22" spans="1:14" x14ac:dyDescent="0.35">
      <c r="A22" s="6" t="s">
        <v>34</v>
      </c>
      <c r="B22" s="1" t="s">
        <v>35</v>
      </c>
      <c r="C22" s="32">
        <v>0</v>
      </c>
      <c r="D22" s="19">
        <v>1836</v>
      </c>
      <c r="E22" s="19">
        <v>3157</v>
      </c>
      <c r="F22" s="19">
        <v>3087.7581500000033</v>
      </c>
      <c r="G22" s="19">
        <v>6521.03</v>
      </c>
      <c r="H22" s="19">
        <v>1281.0270700000001</v>
      </c>
      <c r="I22" s="19">
        <v>5409.2667599999986</v>
      </c>
      <c r="J22" s="19">
        <v>761</v>
      </c>
      <c r="K22" s="18">
        <v>4089</v>
      </c>
      <c r="L22" s="24">
        <v>5581.08</v>
      </c>
      <c r="M22" s="19">
        <v>0</v>
      </c>
      <c r="N22" s="13">
        <f t="shared" si="0"/>
        <v>31723.161980000004</v>
      </c>
    </row>
    <row r="23" spans="1:14" x14ac:dyDescent="0.35">
      <c r="A23" s="6" t="s">
        <v>36</v>
      </c>
      <c r="B23" s="1" t="s">
        <v>37</v>
      </c>
      <c r="C23" s="32">
        <v>0</v>
      </c>
      <c r="D23" s="19">
        <v>0</v>
      </c>
      <c r="E23" s="19">
        <v>2</v>
      </c>
      <c r="F23" s="19">
        <v>0</v>
      </c>
      <c r="G23" s="19">
        <v>0.05</v>
      </c>
      <c r="H23" s="19">
        <v>0</v>
      </c>
      <c r="I23" s="19">
        <v>0</v>
      </c>
      <c r="J23" s="19">
        <v>0</v>
      </c>
      <c r="K23" s="18">
        <v>0</v>
      </c>
      <c r="L23" s="24">
        <v>0</v>
      </c>
      <c r="M23" s="19">
        <v>0</v>
      </c>
      <c r="N23" s="13">
        <f t="shared" si="0"/>
        <v>2.0499999999999998</v>
      </c>
    </row>
    <row r="24" spans="1:14" x14ac:dyDescent="0.35">
      <c r="A24" s="6" t="s">
        <v>38</v>
      </c>
      <c r="B24" s="1" t="s">
        <v>39</v>
      </c>
      <c r="C24" s="32">
        <v>0</v>
      </c>
      <c r="D24" s="19">
        <v>0</v>
      </c>
      <c r="E24" s="19">
        <v>0</v>
      </c>
      <c r="F24" s="19">
        <v>0</v>
      </c>
      <c r="G24" s="19">
        <v>0.15</v>
      </c>
      <c r="H24" s="19">
        <v>602.41899999999987</v>
      </c>
      <c r="I24" s="19">
        <v>42.893000000000001</v>
      </c>
      <c r="J24" s="19">
        <v>880</v>
      </c>
      <c r="K24" s="18">
        <v>1092</v>
      </c>
      <c r="L24" s="24">
        <v>6.02</v>
      </c>
      <c r="M24" s="19">
        <v>0</v>
      </c>
      <c r="N24" s="13">
        <f t="shared" si="0"/>
        <v>2623.482</v>
      </c>
    </row>
    <row r="25" spans="1:14" x14ac:dyDescent="0.35">
      <c r="A25" s="6" t="s">
        <v>40</v>
      </c>
      <c r="B25" s="1" t="s">
        <v>41</v>
      </c>
      <c r="C25" s="32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4">
        <v>0</v>
      </c>
      <c r="M25" s="19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32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4">
        <v>0</v>
      </c>
      <c r="M26" s="19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32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4">
        <v>0</v>
      </c>
      <c r="M27" s="19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32">
        <v>8</v>
      </c>
      <c r="D28" s="19">
        <v>23</v>
      </c>
      <c r="E28" s="19">
        <v>14</v>
      </c>
      <c r="F28" s="19">
        <v>61.68</v>
      </c>
      <c r="G28" s="19">
        <v>520.04999999999995</v>
      </c>
      <c r="H28" s="19">
        <v>65.22</v>
      </c>
      <c r="I28" s="19">
        <v>0</v>
      </c>
      <c r="J28" s="19">
        <v>12</v>
      </c>
      <c r="K28" s="18">
        <v>19</v>
      </c>
      <c r="L28" s="24">
        <v>76.900000000000006</v>
      </c>
      <c r="M28" s="19">
        <v>0</v>
      </c>
      <c r="N28" s="13">
        <f t="shared" si="0"/>
        <v>799.85</v>
      </c>
    </row>
    <row r="29" spans="1:14" x14ac:dyDescent="0.35">
      <c r="A29" s="6" t="s">
        <v>48</v>
      </c>
      <c r="B29" s="1" t="s">
        <v>49</v>
      </c>
      <c r="C29" s="32">
        <v>0</v>
      </c>
      <c r="D29" s="19">
        <v>0</v>
      </c>
      <c r="E29" s="19">
        <v>0</v>
      </c>
      <c r="F29" s="19">
        <v>0</v>
      </c>
      <c r="G29" s="19">
        <v>287.74</v>
      </c>
      <c r="H29" s="19">
        <v>0</v>
      </c>
      <c r="I29" s="19">
        <v>247.95599999999999</v>
      </c>
      <c r="J29" s="19">
        <v>0</v>
      </c>
      <c r="K29" s="18">
        <v>0</v>
      </c>
      <c r="L29" s="24">
        <v>0</v>
      </c>
      <c r="M29" s="19">
        <v>0</v>
      </c>
      <c r="N29" s="13">
        <f t="shared" si="0"/>
        <v>535.69600000000003</v>
      </c>
    </row>
    <row r="30" spans="1:14" x14ac:dyDescent="0.35">
      <c r="A30" s="6" t="s">
        <v>50</v>
      </c>
      <c r="B30" s="1" t="s">
        <v>51</v>
      </c>
      <c r="C30" s="32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4">
        <v>0</v>
      </c>
      <c r="M30" s="19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32">
        <v>0</v>
      </c>
      <c r="D31" s="19">
        <v>0</v>
      </c>
      <c r="E31" s="19">
        <v>0</v>
      </c>
      <c r="F31" s="19">
        <v>0</v>
      </c>
      <c r="G31" s="19">
        <v>4.59</v>
      </c>
      <c r="H31" s="19">
        <v>0</v>
      </c>
      <c r="I31" s="19">
        <v>0</v>
      </c>
      <c r="J31" s="19">
        <v>0</v>
      </c>
      <c r="K31" s="18">
        <v>0</v>
      </c>
      <c r="L31" s="24">
        <v>0</v>
      </c>
      <c r="M31" s="19">
        <v>0</v>
      </c>
      <c r="N31" s="13">
        <f t="shared" si="0"/>
        <v>4.59</v>
      </c>
    </row>
    <row r="32" spans="1:14" x14ac:dyDescent="0.35">
      <c r="A32" s="6" t="s">
        <v>54</v>
      </c>
      <c r="B32" s="1" t="s">
        <v>55</v>
      </c>
      <c r="C32" s="32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4">
        <v>0</v>
      </c>
      <c r="M32" s="19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32">
        <v>274</v>
      </c>
      <c r="D33" s="19">
        <v>1514</v>
      </c>
      <c r="E33" s="19">
        <v>128</v>
      </c>
      <c r="F33" s="19">
        <v>0.54700000000000004</v>
      </c>
      <c r="G33" s="19">
        <v>586.58000000000004</v>
      </c>
      <c r="H33" s="19">
        <v>1238.9734700000004</v>
      </c>
      <c r="I33" s="19">
        <v>1826.5966499999995</v>
      </c>
      <c r="J33" s="19">
        <v>695</v>
      </c>
      <c r="K33" s="18">
        <v>551</v>
      </c>
      <c r="L33" s="24">
        <v>67.16</v>
      </c>
      <c r="M33" s="19">
        <v>0</v>
      </c>
      <c r="N33" s="13">
        <f t="shared" si="0"/>
        <v>6881.8571199999997</v>
      </c>
    </row>
    <row r="34" spans="1:14" x14ac:dyDescent="0.35">
      <c r="A34" s="7" t="s">
        <v>58</v>
      </c>
      <c r="B34" s="8" t="s">
        <v>59</v>
      </c>
      <c r="C34" s="32">
        <v>43222</v>
      </c>
      <c r="D34" s="20">
        <f>D3+D4+D5+D6+D7+D8+D9+D16+D19+D26+D27+D28+D29+D30+D31+D32+D33</f>
        <v>51267</v>
      </c>
      <c r="E34" s="19">
        <v>20174</v>
      </c>
      <c r="F34" s="19">
        <v>22124.958150000006</v>
      </c>
      <c r="G34" s="19">
        <v>77381.73</v>
      </c>
      <c r="H34" s="19">
        <v>152371.19059000001</v>
      </c>
      <c r="I34" s="19">
        <f>I3+I5+I4+I6+I7+I8+I9+I16+I19+I26+I27+I28+I29+I30+I32+I31+I33</f>
        <v>98322.652180000005</v>
      </c>
      <c r="J34" s="22">
        <f t="shared" ref="J34" si="14">SUM(J3:J10,J13,J19,J26:J33)</f>
        <v>52803</v>
      </c>
      <c r="K34" s="18">
        <v>31558</v>
      </c>
      <c r="L34" s="25">
        <f>SUM(L3:L9)+L16+L19+SUM(L26:L33)</f>
        <v>36488.67</v>
      </c>
      <c r="M34" s="22">
        <f>M5+M15+M19</f>
        <v>1124.8419999999999</v>
      </c>
      <c r="N34" s="9">
        <f t="shared" si="0"/>
        <v>586838.04292000004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O34"/>
  <sheetViews>
    <sheetView zoomScale="60" zoomScaleNormal="60" workbookViewId="0">
      <selection activeCell="K3" sqref="K3:N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76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18">
        <v>9263</v>
      </c>
      <c r="D3" s="19">
        <v>3129</v>
      </c>
      <c r="E3" s="19">
        <v>473</v>
      </c>
      <c r="F3" s="19">
        <v>554.34400000000005</v>
      </c>
      <c r="G3" s="19">
        <v>3792.6</v>
      </c>
      <c r="H3" s="19">
        <v>3125.8180000000002</v>
      </c>
      <c r="I3" s="19">
        <v>5632.4359999999997</v>
      </c>
      <c r="J3" s="19">
        <v>3591</v>
      </c>
      <c r="K3" s="36">
        <v>729</v>
      </c>
      <c r="L3" s="19">
        <v>563</v>
      </c>
      <c r="M3" s="36">
        <v>3741.97</v>
      </c>
      <c r="N3" s="19">
        <v>0</v>
      </c>
      <c r="O3" s="13">
        <f>SUM(C3:N3)</f>
        <v>34595.167999999998</v>
      </c>
    </row>
    <row r="4" spans="1:15" x14ac:dyDescent="0.35">
      <c r="A4" s="6" t="s">
        <v>2</v>
      </c>
      <c r="B4" s="1" t="s">
        <v>3</v>
      </c>
      <c r="C4" s="18">
        <v>10164</v>
      </c>
      <c r="D4" s="19">
        <v>10899</v>
      </c>
      <c r="E4" s="19">
        <v>2149</v>
      </c>
      <c r="F4" s="19">
        <v>0</v>
      </c>
      <c r="G4" s="19">
        <v>10358.040000000001</v>
      </c>
      <c r="H4" s="19">
        <v>6377.8760000000002</v>
      </c>
      <c r="I4" s="19">
        <v>14389.353999999999</v>
      </c>
      <c r="J4" s="19">
        <v>2593</v>
      </c>
      <c r="K4" s="36">
        <v>384</v>
      </c>
      <c r="L4" s="19">
        <v>0</v>
      </c>
      <c r="M4" s="36">
        <v>3051.94</v>
      </c>
      <c r="N4" s="19">
        <v>0</v>
      </c>
      <c r="O4" s="13">
        <f t="shared" ref="O4:O34" si="0">SUM(C4:N4)</f>
        <v>60366.21</v>
      </c>
    </row>
    <row r="5" spans="1:15" x14ac:dyDescent="0.35">
      <c r="A5" s="6" t="s">
        <v>4</v>
      </c>
      <c r="B5" s="1" t="s">
        <v>5</v>
      </c>
      <c r="C5" s="18">
        <v>4984</v>
      </c>
      <c r="D5" s="19">
        <v>4279</v>
      </c>
      <c r="E5" s="19">
        <v>3551</v>
      </c>
      <c r="F5" s="19">
        <v>1014.681</v>
      </c>
      <c r="G5" s="19">
        <v>1127.56</v>
      </c>
      <c r="H5" s="19">
        <v>11770.907999999994</v>
      </c>
      <c r="I5" s="19">
        <v>11546.657999999999</v>
      </c>
      <c r="J5" s="19">
        <v>3330</v>
      </c>
      <c r="K5" s="36">
        <v>1649</v>
      </c>
      <c r="L5" s="19">
        <v>3821.9390000000003</v>
      </c>
      <c r="M5" s="36">
        <v>4834.42</v>
      </c>
      <c r="N5" s="19">
        <v>0</v>
      </c>
      <c r="O5" s="13">
        <f t="shared" si="0"/>
        <v>51909.16599999999</v>
      </c>
    </row>
    <row r="6" spans="1:15" x14ac:dyDescent="0.3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38"/>
      <c r="K6" s="36">
        <v>0</v>
      </c>
      <c r="L6" s="19">
        <v>0</v>
      </c>
      <c r="M6" s="36">
        <v>0</v>
      </c>
      <c r="N6" s="19">
        <v>0</v>
      </c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38"/>
      <c r="K7" s="36">
        <v>0</v>
      </c>
      <c r="L7" s="19">
        <v>0</v>
      </c>
      <c r="M7" s="36">
        <v>0</v>
      </c>
      <c r="N7" s="19">
        <v>0</v>
      </c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78.450999999999993</v>
      </c>
      <c r="I8" s="19">
        <v>0</v>
      </c>
      <c r="J8" s="38"/>
      <c r="K8" s="36">
        <v>0</v>
      </c>
      <c r="L8" s="19">
        <v>0</v>
      </c>
      <c r="M8" s="36">
        <v>0</v>
      </c>
      <c r="N8" s="19">
        <v>0</v>
      </c>
      <c r="O8" s="13">
        <f t="shared" si="0"/>
        <v>78.450999999999993</v>
      </c>
    </row>
    <row r="9" spans="1:15" x14ac:dyDescent="0.35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12.5</v>
      </c>
      <c r="H9" s="19">
        <v>0</v>
      </c>
      <c r="I9" s="19">
        <v>46.273000000000003</v>
      </c>
      <c r="J9" s="19">
        <v>3</v>
      </c>
      <c r="K9" s="36">
        <v>0</v>
      </c>
      <c r="L9" s="19">
        <v>38</v>
      </c>
      <c r="M9" s="36">
        <v>0</v>
      </c>
      <c r="N9" s="19">
        <v>0</v>
      </c>
      <c r="O9" s="13">
        <f t="shared" si="0"/>
        <v>99.772999999999996</v>
      </c>
    </row>
    <row r="10" spans="1:15" x14ac:dyDescent="0.35">
      <c r="A10" s="6" t="s">
        <v>14</v>
      </c>
      <c r="B10" s="1" t="s">
        <v>15</v>
      </c>
      <c r="C10" s="18">
        <v>129</v>
      </c>
      <c r="D10" s="19">
        <f>D11+D12</f>
        <v>984</v>
      </c>
      <c r="E10" s="19">
        <v>0</v>
      </c>
      <c r="F10" s="19">
        <v>6.8369999999999997</v>
      </c>
      <c r="G10" s="19">
        <v>922.65</v>
      </c>
      <c r="H10" s="19">
        <v>3456.4830000000011</v>
      </c>
      <c r="I10" s="19">
        <f t="shared" ref="I10" si="1">I11+I12</f>
        <v>68.66</v>
      </c>
      <c r="J10" s="19">
        <f t="shared" ref="J10" si="2">SUM(J11:J12)</f>
        <v>32</v>
      </c>
      <c r="K10" s="36">
        <v>3</v>
      </c>
      <c r="L10" s="19">
        <v>394</v>
      </c>
      <c r="M10" s="36">
        <v>0</v>
      </c>
      <c r="N10" s="19">
        <v>0</v>
      </c>
      <c r="O10" s="13">
        <f t="shared" si="0"/>
        <v>5996.630000000001</v>
      </c>
    </row>
    <row r="11" spans="1:15" x14ac:dyDescent="0.35">
      <c r="A11" s="6" t="s">
        <v>16</v>
      </c>
      <c r="B11" s="1" t="s">
        <v>17</v>
      </c>
      <c r="C11" s="18">
        <v>0</v>
      </c>
      <c r="D11" s="19">
        <v>957</v>
      </c>
      <c r="E11" s="19">
        <v>0</v>
      </c>
      <c r="F11" s="19">
        <v>6.8369999999999997</v>
      </c>
      <c r="G11" s="19">
        <v>118.46</v>
      </c>
      <c r="H11" s="19">
        <v>2097.7960000000003</v>
      </c>
      <c r="I11" s="19">
        <v>68.66</v>
      </c>
      <c r="J11" s="19"/>
      <c r="K11" s="36">
        <v>0</v>
      </c>
      <c r="L11" s="19">
        <v>244</v>
      </c>
      <c r="M11" s="36">
        <v>0</v>
      </c>
      <c r="N11" s="19">
        <v>0</v>
      </c>
      <c r="O11" s="13">
        <f t="shared" si="0"/>
        <v>3492.7530000000002</v>
      </c>
    </row>
    <row r="12" spans="1:15" x14ac:dyDescent="0.35">
      <c r="A12" s="6" t="s">
        <v>18</v>
      </c>
      <c r="B12" s="1" t="s">
        <v>19</v>
      </c>
      <c r="C12" s="18">
        <v>129</v>
      </c>
      <c r="D12" s="19">
        <v>27</v>
      </c>
      <c r="E12" s="19">
        <v>0</v>
      </c>
      <c r="F12" s="19">
        <v>0</v>
      </c>
      <c r="G12" s="19">
        <v>804.19</v>
      </c>
      <c r="H12" s="19">
        <v>1358.6870000000008</v>
      </c>
      <c r="I12" s="19">
        <v>0</v>
      </c>
      <c r="J12" s="19">
        <v>32</v>
      </c>
      <c r="K12" s="36">
        <v>3</v>
      </c>
      <c r="L12" s="19">
        <v>150</v>
      </c>
      <c r="M12" s="36">
        <v>0</v>
      </c>
      <c r="N12" s="19">
        <v>0</v>
      </c>
      <c r="O12" s="13">
        <f t="shared" si="0"/>
        <v>2503.8770000000009</v>
      </c>
    </row>
    <row r="13" spans="1:15" x14ac:dyDescent="0.35">
      <c r="A13" s="6" t="s">
        <v>20</v>
      </c>
      <c r="B13" s="1" t="s">
        <v>21</v>
      </c>
      <c r="C13" s="18">
        <v>63</v>
      </c>
      <c r="D13" s="19">
        <f>D14+D15</f>
        <v>1008</v>
      </c>
      <c r="E13" s="19">
        <v>243</v>
      </c>
      <c r="F13" s="19">
        <v>108.20699999999999</v>
      </c>
      <c r="G13" s="19">
        <v>4688.3999999999996</v>
      </c>
      <c r="H13" s="19">
        <v>3910.3849999999984</v>
      </c>
      <c r="I13" s="19">
        <f>I14+I15</f>
        <v>1697.127</v>
      </c>
      <c r="J13" s="19">
        <f t="shared" ref="J13" si="3">SUM(J14:J15)</f>
        <v>7074</v>
      </c>
      <c r="K13" s="36">
        <v>328</v>
      </c>
      <c r="L13" s="19">
        <v>302</v>
      </c>
      <c r="M13" s="36">
        <v>351.97</v>
      </c>
      <c r="N13" s="19">
        <v>0</v>
      </c>
      <c r="O13" s="13">
        <f t="shared" si="0"/>
        <v>19774.089</v>
      </c>
    </row>
    <row r="14" spans="1:15" x14ac:dyDescent="0.35">
      <c r="A14" s="6" t="s">
        <v>16</v>
      </c>
      <c r="B14" s="1" t="s">
        <v>22</v>
      </c>
      <c r="C14" s="18">
        <v>49</v>
      </c>
      <c r="D14" s="19">
        <v>28</v>
      </c>
      <c r="E14" s="19">
        <v>97</v>
      </c>
      <c r="F14" s="19">
        <v>0</v>
      </c>
      <c r="G14" s="19">
        <v>170.31</v>
      </c>
      <c r="H14" s="19">
        <v>2460.5690000000013</v>
      </c>
      <c r="I14" s="19">
        <v>590.952</v>
      </c>
      <c r="J14" s="19">
        <v>4</v>
      </c>
      <c r="K14" s="36">
        <v>134</v>
      </c>
      <c r="L14" s="19">
        <v>0</v>
      </c>
      <c r="M14" s="36">
        <v>4.3499999999999996</v>
      </c>
      <c r="N14" s="19">
        <v>0</v>
      </c>
      <c r="O14" s="13">
        <f t="shared" si="0"/>
        <v>3538.1810000000009</v>
      </c>
    </row>
    <row r="15" spans="1:15" x14ac:dyDescent="0.35">
      <c r="A15" s="6" t="s">
        <v>18</v>
      </c>
      <c r="B15" s="1" t="s">
        <v>23</v>
      </c>
      <c r="C15" s="18">
        <v>14</v>
      </c>
      <c r="D15" s="19">
        <v>980</v>
      </c>
      <c r="E15" s="19">
        <v>146</v>
      </c>
      <c r="F15" s="19">
        <v>108.20699999999999</v>
      </c>
      <c r="G15" s="19">
        <v>4518.09</v>
      </c>
      <c r="H15" s="19">
        <v>1449.8160000000007</v>
      </c>
      <c r="I15" s="19">
        <v>1106.175</v>
      </c>
      <c r="J15" s="19">
        <v>7070</v>
      </c>
      <c r="K15" s="36">
        <v>194</v>
      </c>
      <c r="L15" s="19">
        <v>302</v>
      </c>
      <c r="M15" s="36">
        <v>347.62</v>
      </c>
      <c r="N15" s="19">
        <v>0</v>
      </c>
      <c r="O15" s="13">
        <f t="shared" si="0"/>
        <v>16235.908000000001</v>
      </c>
    </row>
    <row r="16" spans="1:15" x14ac:dyDescent="0.35">
      <c r="A16" s="6" t="s">
        <v>24</v>
      </c>
      <c r="B16" s="1" t="s">
        <v>25</v>
      </c>
      <c r="C16" s="18">
        <v>192</v>
      </c>
      <c r="D16" s="19">
        <f t="shared" ref="D16:D18" si="4">D10+D13</f>
        <v>1992</v>
      </c>
      <c r="E16" s="19">
        <v>243</v>
      </c>
      <c r="F16" s="19">
        <v>115.044</v>
      </c>
      <c r="G16" s="19">
        <v>5611.05</v>
      </c>
      <c r="H16" s="19">
        <v>7366.8680000000022</v>
      </c>
      <c r="I16" s="19">
        <f t="shared" ref="I16" si="5">I17+I18</f>
        <v>1765.7869999999998</v>
      </c>
      <c r="J16" s="19">
        <f t="shared" ref="J16" si="6">SUM(J17:J18)</f>
        <v>7106</v>
      </c>
      <c r="K16" s="36">
        <v>331</v>
      </c>
      <c r="L16" s="19">
        <v>696</v>
      </c>
      <c r="M16" s="36">
        <v>351.97</v>
      </c>
      <c r="N16" s="19">
        <v>0</v>
      </c>
      <c r="O16" s="13">
        <f t="shared" si="0"/>
        <v>25770.719000000005</v>
      </c>
    </row>
    <row r="17" spans="1:15" x14ac:dyDescent="0.35">
      <c r="A17" s="6" t="s">
        <v>16</v>
      </c>
      <c r="B17" s="1" t="s">
        <v>26</v>
      </c>
      <c r="C17" s="18">
        <v>49</v>
      </c>
      <c r="D17" s="19">
        <f t="shared" si="4"/>
        <v>985</v>
      </c>
      <c r="E17" s="19">
        <v>97</v>
      </c>
      <c r="F17" s="19">
        <v>7</v>
      </c>
      <c r="G17" s="19">
        <v>288.77</v>
      </c>
      <c r="H17" s="19">
        <v>4558.3649999999998</v>
      </c>
      <c r="I17" s="19">
        <f t="shared" ref="I17:J18" si="7">I11+I14</f>
        <v>659.61199999999997</v>
      </c>
      <c r="J17" s="19">
        <f t="shared" si="7"/>
        <v>4</v>
      </c>
      <c r="K17" s="36">
        <v>134</v>
      </c>
      <c r="L17" s="19">
        <v>244</v>
      </c>
      <c r="M17" s="36">
        <v>4.3499999999999996</v>
      </c>
      <c r="N17" s="19">
        <v>0</v>
      </c>
      <c r="O17" s="13">
        <f t="shared" si="0"/>
        <v>7031.0970000000007</v>
      </c>
    </row>
    <row r="18" spans="1:15" x14ac:dyDescent="0.35">
      <c r="A18" s="6" t="s">
        <v>18</v>
      </c>
      <c r="B18" s="1" t="s">
        <v>27</v>
      </c>
      <c r="C18" s="18">
        <v>143</v>
      </c>
      <c r="D18" s="19">
        <f t="shared" si="4"/>
        <v>1007</v>
      </c>
      <c r="E18" s="19">
        <v>146</v>
      </c>
      <c r="F18" s="19">
        <v>108</v>
      </c>
      <c r="G18" s="19">
        <v>5322.28</v>
      </c>
      <c r="H18" s="19">
        <v>2808.5029999999983</v>
      </c>
      <c r="I18" s="19">
        <f t="shared" si="7"/>
        <v>1106.175</v>
      </c>
      <c r="J18" s="19">
        <f t="shared" si="7"/>
        <v>7102</v>
      </c>
      <c r="K18" s="36">
        <v>197</v>
      </c>
      <c r="L18" s="19">
        <v>452</v>
      </c>
      <c r="M18" s="36">
        <v>347.62</v>
      </c>
      <c r="N18" s="19">
        <v>0</v>
      </c>
      <c r="O18" s="13">
        <f t="shared" si="0"/>
        <v>18739.577999999998</v>
      </c>
    </row>
    <row r="19" spans="1:15" x14ac:dyDescent="0.35">
      <c r="A19" s="6" t="s">
        <v>28</v>
      </c>
      <c r="B19" s="1" t="s">
        <v>29</v>
      </c>
      <c r="C19" s="18">
        <v>12629</v>
      </c>
      <c r="D19" s="19">
        <f>D20+D24+D25</f>
        <v>23268</v>
      </c>
      <c r="E19" s="19">
        <v>11961</v>
      </c>
      <c r="F19" s="19">
        <v>33134.122499999998</v>
      </c>
      <c r="G19" s="19">
        <v>15104.33</v>
      </c>
      <c r="H19" s="23">
        <f>H20+H24+H25</f>
        <v>18081.438580000002</v>
      </c>
      <c r="I19" s="19">
        <f t="shared" ref="I19" si="8">I20+I24+I25</f>
        <v>16112.963039999999</v>
      </c>
      <c r="J19" s="19">
        <f t="shared" ref="J19" si="9">SUM(J20,J24:J25)</f>
        <v>24007</v>
      </c>
      <c r="K19" s="36">
        <v>15179</v>
      </c>
      <c r="L19" s="19">
        <v>9395</v>
      </c>
      <c r="M19" s="36">
        <v>12954.61</v>
      </c>
      <c r="N19" s="19">
        <v>0</v>
      </c>
      <c r="O19" s="13">
        <f t="shared" si="0"/>
        <v>191826.46412000002</v>
      </c>
    </row>
    <row r="20" spans="1:15" x14ac:dyDescent="0.35">
      <c r="A20" s="6" t="s">
        <v>30</v>
      </c>
      <c r="B20" s="1" t="s">
        <v>31</v>
      </c>
      <c r="C20" s="18">
        <v>12629</v>
      </c>
      <c r="D20" s="19">
        <f>SUM(D21:D23)</f>
        <v>23268</v>
      </c>
      <c r="E20" s="19">
        <v>11417</v>
      </c>
      <c r="F20" s="19">
        <v>33134.122499999998</v>
      </c>
      <c r="G20" s="19">
        <v>15104.43</v>
      </c>
      <c r="H20" s="23">
        <f>H21+H22+H23</f>
        <v>17603.785580000003</v>
      </c>
      <c r="I20" s="19">
        <f>I21+I22+I23</f>
        <v>16004.519039999999</v>
      </c>
      <c r="J20" s="19">
        <f t="shared" ref="J20" si="10">SUM(J21:J23)</f>
        <v>24007</v>
      </c>
      <c r="K20" s="36">
        <v>15179</v>
      </c>
      <c r="L20" s="19">
        <v>9392</v>
      </c>
      <c r="M20" s="36">
        <v>12954.61</v>
      </c>
      <c r="N20" s="19">
        <v>0</v>
      </c>
      <c r="O20" s="13">
        <f t="shared" si="0"/>
        <v>190693.46711999999</v>
      </c>
    </row>
    <row r="21" spans="1:15" x14ac:dyDescent="0.35">
      <c r="A21" s="6" t="s">
        <v>32</v>
      </c>
      <c r="B21" s="1" t="s">
        <v>33</v>
      </c>
      <c r="C21" s="18">
        <v>11110</v>
      </c>
      <c r="D21" s="19">
        <v>20254</v>
      </c>
      <c r="E21" s="19">
        <v>9672</v>
      </c>
      <c r="F21" s="19">
        <v>16346.58757</v>
      </c>
      <c r="G21" s="19">
        <v>11638.1</v>
      </c>
      <c r="H21" s="19">
        <v>14593.203130000004</v>
      </c>
      <c r="I21" s="19">
        <v>11924.26549</v>
      </c>
      <c r="J21" s="19">
        <v>22852</v>
      </c>
      <c r="K21" s="36">
        <v>15179</v>
      </c>
      <c r="L21" s="19">
        <v>5913</v>
      </c>
      <c r="M21" s="36">
        <v>10707.48</v>
      </c>
      <c r="N21" s="19">
        <v>0</v>
      </c>
      <c r="O21" s="13">
        <f t="shared" si="0"/>
        <v>150189.63619000002</v>
      </c>
    </row>
    <row r="22" spans="1:15" x14ac:dyDescent="0.35">
      <c r="A22" s="6" t="s">
        <v>34</v>
      </c>
      <c r="B22" s="1" t="s">
        <v>35</v>
      </c>
      <c r="C22" s="18">
        <v>1519</v>
      </c>
      <c r="D22" s="19">
        <v>3014</v>
      </c>
      <c r="E22" s="19">
        <v>1592</v>
      </c>
      <c r="F22" s="19">
        <v>16787.534929999998</v>
      </c>
      <c r="G22" s="19">
        <v>3466.33</v>
      </c>
      <c r="H22" s="19">
        <v>3010.5824499999981</v>
      </c>
      <c r="I22" s="19">
        <v>4080.2535499999999</v>
      </c>
      <c r="J22" s="19">
        <v>1155</v>
      </c>
      <c r="K22" s="36">
        <v>0</v>
      </c>
      <c r="L22" s="19">
        <v>3479</v>
      </c>
      <c r="M22" s="36">
        <v>2247.13</v>
      </c>
      <c r="N22" s="19">
        <v>0</v>
      </c>
      <c r="O22" s="13">
        <f t="shared" si="0"/>
        <v>40350.830929999989</v>
      </c>
    </row>
    <row r="23" spans="1:15" x14ac:dyDescent="0.35">
      <c r="A23" s="6" t="s">
        <v>36</v>
      </c>
      <c r="B23" s="1" t="s">
        <v>37</v>
      </c>
      <c r="C23" s="18">
        <v>0</v>
      </c>
      <c r="D23" s="19">
        <v>0</v>
      </c>
      <c r="E23" s="19">
        <v>153</v>
      </c>
      <c r="F23" s="19">
        <v>0</v>
      </c>
      <c r="G23" s="19">
        <v>0</v>
      </c>
      <c r="H23" s="19">
        <v>0</v>
      </c>
      <c r="I23" s="19">
        <v>0</v>
      </c>
      <c r="J23" s="38"/>
      <c r="K23" s="36">
        <v>0</v>
      </c>
      <c r="L23" s="19">
        <v>0</v>
      </c>
      <c r="M23" s="36">
        <v>0</v>
      </c>
      <c r="N23" s="19">
        <v>0</v>
      </c>
      <c r="O23" s="13">
        <f t="shared" si="0"/>
        <v>153</v>
      </c>
    </row>
    <row r="24" spans="1:15" x14ac:dyDescent="0.35">
      <c r="A24" s="6" t="s">
        <v>38</v>
      </c>
      <c r="B24" s="1" t="s">
        <v>39</v>
      </c>
      <c r="C24" s="18">
        <v>0</v>
      </c>
      <c r="D24" s="19">
        <v>0</v>
      </c>
      <c r="E24" s="19">
        <v>544</v>
      </c>
      <c r="F24" s="19">
        <v>0</v>
      </c>
      <c r="G24" s="19">
        <v>-0.10000000000000009</v>
      </c>
      <c r="H24" s="19">
        <v>477.65299999999979</v>
      </c>
      <c r="I24" s="19">
        <v>108.444</v>
      </c>
      <c r="J24" s="38"/>
      <c r="K24" s="36">
        <v>0</v>
      </c>
      <c r="L24" s="19">
        <v>3</v>
      </c>
      <c r="M24" s="36">
        <v>0</v>
      </c>
      <c r="N24" s="19">
        <v>0</v>
      </c>
      <c r="O24" s="13">
        <f t="shared" si="0"/>
        <v>1132.9969999999998</v>
      </c>
    </row>
    <row r="25" spans="1:15" x14ac:dyDescent="0.3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38"/>
      <c r="K25" s="36">
        <v>0</v>
      </c>
      <c r="L25" s="19">
        <v>0</v>
      </c>
      <c r="M25" s="36">
        <v>0</v>
      </c>
      <c r="N25" s="19">
        <v>0</v>
      </c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38"/>
      <c r="K26" s="36">
        <v>0</v>
      </c>
      <c r="L26" s="19">
        <v>0</v>
      </c>
      <c r="M26" s="36">
        <v>0</v>
      </c>
      <c r="N26" s="19">
        <v>0</v>
      </c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38"/>
      <c r="K27" s="36">
        <v>0</v>
      </c>
      <c r="L27" s="19">
        <v>0</v>
      </c>
      <c r="M27" s="36">
        <v>0</v>
      </c>
      <c r="N27" s="19">
        <v>0</v>
      </c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18">
        <v>0</v>
      </c>
      <c r="D28" s="19">
        <v>199</v>
      </c>
      <c r="E28" s="19">
        <v>4</v>
      </c>
      <c r="F28" s="19">
        <v>0</v>
      </c>
      <c r="G28" s="19">
        <v>57.89</v>
      </c>
      <c r="H28" s="19">
        <v>16.67999999999995</v>
      </c>
      <c r="I28" s="19">
        <v>716.46699999999998</v>
      </c>
      <c r="J28" s="38"/>
      <c r="K28" s="36">
        <v>111</v>
      </c>
      <c r="L28" s="19">
        <v>17</v>
      </c>
      <c r="M28" s="36">
        <v>0</v>
      </c>
      <c r="N28" s="19">
        <v>0</v>
      </c>
      <c r="O28" s="13">
        <f t="shared" si="0"/>
        <v>1122.0369999999998</v>
      </c>
    </row>
    <row r="29" spans="1:15" x14ac:dyDescent="0.35">
      <c r="A29" s="6" t="s">
        <v>48</v>
      </c>
      <c r="B29" s="1" t="s">
        <v>49</v>
      </c>
      <c r="C29" s="18">
        <v>5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32.51</v>
      </c>
      <c r="J29" s="38"/>
      <c r="K29" s="36">
        <v>0</v>
      </c>
      <c r="L29" s="19">
        <v>0</v>
      </c>
      <c r="M29" s="36">
        <v>0</v>
      </c>
      <c r="N29" s="19">
        <v>0</v>
      </c>
      <c r="O29" s="13">
        <f t="shared" si="0"/>
        <v>37.51</v>
      </c>
    </row>
    <row r="30" spans="1:15" x14ac:dyDescent="0.3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38"/>
      <c r="K30" s="36">
        <v>0</v>
      </c>
      <c r="L30" s="19">
        <v>0</v>
      </c>
      <c r="M30" s="36">
        <v>0</v>
      </c>
      <c r="N30" s="19">
        <v>0</v>
      </c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-0.03</v>
      </c>
      <c r="H31" s="19">
        <v>0</v>
      </c>
      <c r="I31" s="19">
        <v>0</v>
      </c>
      <c r="J31" s="38"/>
      <c r="K31" s="36">
        <v>0</v>
      </c>
      <c r="L31" s="19">
        <v>0</v>
      </c>
      <c r="M31" s="36">
        <v>0</v>
      </c>
      <c r="N31" s="19">
        <v>0</v>
      </c>
      <c r="O31" s="13">
        <f t="shared" si="0"/>
        <v>-0.03</v>
      </c>
    </row>
    <row r="32" spans="1:15" x14ac:dyDescent="0.3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38"/>
      <c r="K32" s="36">
        <v>0</v>
      </c>
      <c r="L32" s="19">
        <v>0</v>
      </c>
      <c r="M32" s="36">
        <v>0</v>
      </c>
      <c r="N32" s="19">
        <v>0</v>
      </c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18">
        <v>762</v>
      </c>
      <c r="D33" s="19">
        <v>1388</v>
      </c>
      <c r="E33" s="19">
        <v>53</v>
      </c>
      <c r="F33" s="19">
        <v>45.701000000000001</v>
      </c>
      <c r="G33" s="19">
        <v>77.77</v>
      </c>
      <c r="H33" s="19">
        <v>1293.3541800000003</v>
      </c>
      <c r="I33" s="19">
        <v>2667.5021200000028</v>
      </c>
      <c r="J33" s="19">
        <v>54</v>
      </c>
      <c r="K33" s="36">
        <v>13</v>
      </c>
      <c r="L33" s="19">
        <v>859</v>
      </c>
      <c r="M33" s="36">
        <v>518.69000000000005</v>
      </c>
      <c r="N33" s="19">
        <v>0</v>
      </c>
      <c r="O33" s="13">
        <f t="shared" si="0"/>
        <v>7732.0173000000032</v>
      </c>
    </row>
    <row r="34" spans="1:15" x14ac:dyDescent="0.35">
      <c r="A34" s="7" t="s">
        <v>58</v>
      </c>
      <c r="B34" s="8" t="s">
        <v>59</v>
      </c>
      <c r="C34" s="18">
        <v>37999</v>
      </c>
      <c r="D34" s="20">
        <f>D3+D4+D5+D6+D7+D8+D9+D16+D19+D26+D27+D28+D29+D30+D31+D32+D33</f>
        <v>45154</v>
      </c>
      <c r="E34" s="19">
        <v>18434</v>
      </c>
      <c r="F34" s="19">
        <v>34863.892500000002</v>
      </c>
      <c r="G34" s="19">
        <v>36141.71</v>
      </c>
      <c r="H34" s="19">
        <v>48111.393760000006</v>
      </c>
      <c r="I34" s="19">
        <f>I3+I5+I4+I6+I7+I8+I9+I16+I19+I26+I27+I28+I29+I30+I32+I31+I33</f>
        <v>52909.950159999993</v>
      </c>
      <c r="J34" s="20">
        <f t="shared" ref="J34" si="11">SUM(J3:J10,J13,J19,J26:J33)</f>
        <v>40684</v>
      </c>
      <c r="K34" s="37">
        <v>18396</v>
      </c>
      <c r="L34" s="19">
        <v>15389.938999999998</v>
      </c>
      <c r="M34" s="37">
        <v>25453.599999999999</v>
      </c>
      <c r="N34" s="19">
        <v>0</v>
      </c>
      <c r="O34" s="9">
        <f t="shared" si="0"/>
        <v>373537.48541999998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60" zoomScaleNormal="6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2">
        <v>11797</v>
      </c>
      <c r="D3" s="31">
        <v>4486</v>
      </c>
      <c r="E3" s="19">
        <v>2319</v>
      </c>
      <c r="F3" s="19">
        <v>6011</v>
      </c>
      <c r="G3" s="19">
        <v>9063</v>
      </c>
      <c r="H3" s="19">
        <v>12394</v>
      </c>
      <c r="I3" s="19">
        <v>4475</v>
      </c>
      <c r="J3" s="19">
        <v>10222</v>
      </c>
      <c r="K3" s="18">
        <v>5946</v>
      </c>
      <c r="L3" s="26">
        <v>6219</v>
      </c>
      <c r="M3" s="19">
        <v>536</v>
      </c>
      <c r="N3" s="13">
        <f>SUM(C3:M3)</f>
        <v>73468</v>
      </c>
    </row>
    <row r="4" spans="1:14" x14ac:dyDescent="0.35">
      <c r="A4" s="6" t="s">
        <v>2</v>
      </c>
      <c r="B4" s="1" t="s">
        <v>3</v>
      </c>
      <c r="C4" s="32">
        <v>164</v>
      </c>
      <c r="D4" s="31">
        <v>203</v>
      </c>
      <c r="E4" s="19">
        <v>16</v>
      </c>
      <c r="F4" s="19">
        <v>0</v>
      </c>
      <c r="G4" s="19">
        <v>41</v>
      </c>
      <c r="H4" s="19">
        <v>3257</v>
      </c>
      <c r="I4" s="19">
        <v>1039</v>
      </c>
      <c r="J4" s="19">
        <v>64</v>
      </c>
      <c r="K4" s="18">
        <v>0</v>
      </c>
      <c r="L4" s="26">
        <v>367</v>
      </c>
      <c r="M4" s="19">
        <v>0</v>
      </c>
      <c r="N4" s="13">
        <f t="shared" ref="N4:N34" si="0">SUM(C4:M4)</f>
        <v>5151</v>
      </c>
    </row>
    <row r="5" spans="1:14" x14ac:dyDescent="0.35">
      <c r="A5" s="6" t="s">
        <v>4</v>
      </c>
      <c r="B5" s="1" t="s">
        <v>5</v>
      </c>
      <c r="C5" s="32">
        <v>410</v>
      </c>
      <c r="D5" s="31">
        <v>540</v>
      </c>
      <c r="E5" s="19">
        <v>1086</v>
      </c>
      <c r="F5" s="19">
        <v>119</v>
      </c>
      <c r="G5" s="19">
        <v>602</v>
      </c>
      <c r="H5" s="19">
        <v>817</v>
      </c>
      <c r="I5" s="19">
        <v>747</v>
      </c>
      <c r="J5" s="19">
        <v>338</v>
      </c>
      <c r="K5" s="18">
        <v>571</v>
      </c>
      <c r="L5" s="26">
        <v>394</v>
      </c>
      <c r="M5" s="19">
        <v>18</v>
      </c>
      <c r="N5" s="13">
        <f t="shared" si="0"/>
        <v>5642</v>
      </c>
    </row>
    <row r="6" spans="1:14" x14ac:dyDescent="0.35">
      <c r="A6" s="6" t="s">
        <v>6</v>
      </c>
      <c r="B6" s="1" t="s">
        <v>7</v>
      </c>
      <c r="C6" s="32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6">
        <v>0</v>
      </c>
      <c r="M6" s="19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32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6">
        <v>0</v>
      </c>
      <c r="M7" s="19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32">
        <v>0</v>
      </c>
      <c r="D8" s="19">
        <v>0</v>
      </c>
      <c r="E8" s="19">
        <v>0</v>
      </c>
      <c r="F8" s="19">
        <v>0</v>
      </c>
      <c r="G8" s="19">
        <v>0</v>
      </c>
      <c r="H8" s="19">
        <v>2</v>
      </c>
      <c r="I8" s="19">
        <v>1</v>
      </c>
      <c r="J8" s="19">
        <v>0</v>
      </c>
      <c r="K8" s="18">
        <v>1</v>
      </c>
      <c r="L8" s="26">
        <v>0</v>
      </c>
      <c r="M8" s="19">
        <v>0</v>
      </c>
      <c r="N8" s="13">
        <f t="shared" si="0"/>
        <v>4</v>
      </c>
    </row>
    <row r="9" spans="1:14" x14ac:dyDescent="0.35">
      <c r="A9" s="6" t="s">
        <v>12</v>
      </c>
      <c r="B9" s="1" t="s">
        <v>13</v>
      </c>
      <c r="C9" s="32">
        <v>2</v>
      </c>
      <c r="D9" s="19">
        <v>46</v>
      </c>
      <c r="E9" s="19">
        <v>31</v>
      </c>
      <c r="F9" s="19">
        <v>0</v>
      </c>
      <c r="G9" s="19">
        <v>21</v>
      </c>
      <c r="H9" s="19">
        <v>26</v>
      </c>
      <c r="I9" s="19">
        <v>53</v>
      </c>
      <c r="J9" s="19">
        <v>14</v>
      </c>
      <c r="K9" s="18">
        <v>23</v>
      </c>
      <c r="L9" s="26">
        <v>19</v>
      </c>
      <c r="M9" s="19">
        <v>0</v>
      </c>
      <c r="N9" s="13">
        <f t="shared" si="0"/>
        <v>235</v>
      </c>
    </row>
    <row r="10" spans="1:14" x14ac:dyDescent="0.35">
      <c r="A10" s="6" t="s">
        <v>14</v>
      </c>
      <c r="B10" s="1" t="s">
        <v>15</v>
      </c>
      <c r="C10" s="32">
        <v>1826</v>
      </c>
      <c r="D10" s="19">
        <f>D11+D12</f>
        <v>1090</v>
      </c>
      <c r="E10" s="19">
        <v>367</v>
      </c>
      <c r="F10" s="21">
        <v>166</v>
      </c>
      <c r="G10" s="19">
        <v>1189</v>
      </c>
      <c r="H10" s="19">
        <v>2426</v>
      </c>
      <c r="I10" s="19">
        <f>I11+I12</f>
        <v>1781</v>
      </c>
      <c r="J10" s="19">
        <f>SUM(J11:J12)</f>
        <v>547</v>
      </c>
      <c r="K10" s="18">
        <v>826</v>
      </c>
      <c r="L10" s="26">
        <f>SUM(L11:L12)</f>
        <v>699</v>
      </c>
      <c r="M10" s="19">
        <f>M11+M12</f>
        <v>11</v>
      </c>
      <c r="N10" s="13">
        <f t="shared" si="0"/>
        <v>10928</v>
      </c>
    </row>
    <row r="11" spans="1:14" x14ac:dyDescent="0.35">
      <c r="A11" s="6" t="s">
        <v>16</v>
      </c>
      <c r="B11" s="1" t="s">
        <v>17</v>
      </c>
      <c r="C11" s="32">
        <v>1657</v>
      </c>
      <c r="D11" s="31">
        <v>878</v>
      </c>
      <c r="E11" s="19">
        <v>240</v>
      </c>
      <c r="F11" s="19">
        <v>149</v>
      </c>
      <c r="G11" s="19">
        <v>897</v>
      </c>
      <c r="H11" s="19">
        <v>1837</v>
      </c>
      <c r="I11" s="19">
        <v>1582</v>
      </c>
      <c r="J11" s="19">
        <v>282</v>
      </c>
      <c r="K11" s="18">
        <v>600</v>
      </c>
      <c r="L11" s="26">
        <v>309</v>
      </c>
      <c r="M11" s="19">
        <v>10</v>
      </c>
      <c r="N11" s="13">
        <f t="shared" si="0"/>
        <v>8441</v>
      </c>
    </row>
    <row r="12" spans="1:14" x14ac:dyDescent="0.35">
      <c r="A12" s="6" t="s">
        <v>18</v>
      </c>
      <c r="B12" s="1" t="s">
        <v>19</v>
      </c>
      <c r="C12" s="32">
        <v>169</v>
      </c>
      <c r="D12" s="31">
        <v>212</v>
      </c>
      <c r="E12" s="19">
        <v>127</v>
      </c>
      <c r="F12" s="19">
        <v>17</v>
      </c>
      <c r="G12" s="19">
        <v>292</v>
      </c>
      <c r="H12" s="19">
        <v>589</v>
      </c>
      <c r="I12" s="19">
        <v>199</v>
      </c>
      <c r="J12" s="19">
        <v>265</v>
      </c>
      <c r="K12" s="18">
        <v>226</v>
      </c>
      <c r="L12" s="26">
        <v>390</v>
      </c>
      <c r="M12" s="19">
        <v>1</v>
      </c>
      <c r="N12" s="13">
        <f t="shared" si="0"/>
        <v>2487</v>
      </c>
    </row>
    <row r="13" spans="1:14" x14ac:dyDescent="0.35">
      <c r="A13" s="6" t="s">
        <v>20</v>
      </c>
      <c r="B13" s="1" t="s">
        <v>21</v>
      </c>
      <c r="C13" s="32">
        <v>1660</v>
      </c>
      <c r="D13" s="19">
        <f>D14+D15</f>
        <v>954</v>
      </c>
      <c r="E13" s="19">
        <v>151</v>
      </c>
      <c r="F13" s="21">
        <v>31</v>
      </c>
      <c r="G13" s="19">
        <v>1308</v>
      </c>
      <c r="H13" s="19">
        <v>4028</v>
      </c>
      <c r="I13" s="19">
        <f>I14+I15</f>
        <v>2137</v>
      </c>
      <c r="J13" s="19">
        <f>SUM(J14:J15)</f>
        <v>309</v>
      </c>
      <c r="K13" s="18">
        <v>322</v>
      </c>
      <c r="L13" s="26">
        <f>SUM(L14:L15)</f>
        <v>714</v>
      </c>
      <c r="M13" s="19">
        <f>M14+M15</f>
        <v>8</v>
      </c>
      <c r="N13" s="13">
        <f t="shared" si="0"/>
        <v>11622</v>
      </c>
    </row>
    <row r="14" spans="1:14" x14ac:dyDescent="0.35">
      <c r="A14" s="6" t="s">
        <v>16</v>
      </c>
      <c r="B14" s="1" t="s">
        <v>22</v>
      </c>
      <c r="C14" s="32">
        <v>1545</v>
      </c>
      <c r="D14" s="19">
        <v>814</v>
      </c>
      <c r="E14" s="19">
        <v>103</v>
      </c>
      <c r="F14" s="19">
        <v>20</v>
      </c>
      <c r="G14" s="19">
        <v>905</v>
      </c>
      <c r="H14" s="19">
        <v>3433</v>
      </c>
      <c r="I14" s="19">
        <v>1666</v>
      </c>
      <c r="J14" s="19">
        <v>146</v>
      </c>
      <c r="K14" s="18">
        <v>224</v>
      </c>
      <c r="L14" s="26">
        <v>309</v>
      </c>
      <c r="M14" s="19">
        <v>7</v>
      </c>
      <c r="N14" s="13">
        <f t="shared" si="0"/>
        <v>9172</v>
      </c>
    </row>
    <row r="15" spans="1:14" x14ac:dyDescent="0.35">
      <c r="A15" s="6" t="s">
        <v>18</v>
      </c>
      <c r="B15" s="1" t="s">
        <v>23</v>
      </c>
      <c r="C15" s="32">
        <v>115</v>
      </c>
      <c r="D15" s="19">
        <v>140</v>
      </c>
      <c r="E15" s="19">
        <v>48</v>
      </c>
      <c r="F15" s="19">
        <v>11</v>
      </c>
      <c r="G15" s="19">
        <v>403</v>
      </c>
      <c r="H15" s="19">
        <v>595</v>
      </c>
      <c r="I15" s="19">
        <v>471</v>
      </c>
      <c r="J15" s="19">
        <v>163</v>
      </c>
      <c r="K15" s="18">
        <v>98</v>
      </c>
      <c r="L15" s="26">
        <v>405</v>
      </c>
      <c r="M15" s="19">
        <v>1</v>
      </c>
      <c r="N15" s="13">
        <f t="shared" si="0"/>
        <v>2450</v>
      </c>
    </row>
    <row r="16" spans="1:14" x14ac:dyDescent="0.35">
      <c r="A16" s="6" t="s">
        <v>24</v>
      </c>
      <c r="B16" s="1" t="s">
        <v>25</v>
      </c>
      <c r="C16" s="32">
        <v>1951</v>
      </c>
      <c r="D16" s="19">
        <f>D17+D18</f>
        <v>2044</v>
      </c>
      <c r="E16" s="19">
        <v>416</v>
      </c>
      <c r="F16" s="21">
        <v>197</v>
      </c>
      <c r="G16" s="19">
        <v>1308</v>
      </c>
      <c r="H16" s="19">
        <v>4055</v>
      </c>
      <c r="I16" s="19">
        <f>I17+I18</f>
        <v>2137</v>
      </c>
      <c r="J16" s="19">
        <f>SUM(J17:J18)</f>
        <v>635</v>
      </c>
      <c r="K16" s="18">
        <v>906</v>
      </c>
      <c r="L16" s="26">
        <f>SUM(L17:L18)</f>
        <v>725</v>
      </c>
      <c r="M16" s="19">
        <f>M17+M18</f>
        <v>12</v>
      </c>
      <c r="N16" s="13">
        <f t="shared" si="0"/>
        <v>14386</v>
      </c>
    </row>
    <row r="17" spans="1:14" x14ac:dyDescent="0.35">
      <c r="A17" s="6" t="s">
        <v>16</v>
      </c>
      <c r="B17" s="1" t="s">
        <v>26</v>
      </c>
      <c r="C17" s="32">
        <v>1675</v>
      </c>
      <c r="D17" s="31">
        <f>D11+D14</f>
        <v>1692</v>
      </c>
      <c r="E17" s="19">
        <v>241</v>
      </c>
      <c r="F17" s="21">
        <v>169</v>
      </c>
      <c r="G17" s="19">
        <v>905</v>
      </c>
      <c r="H17" s="19">
        <v>3439</v>
      </c>
      <c r="I17" s="19">
        <v>1666</v>
      </c>
      <c r="J17" s="19">
        <v>289</v>
      </c>
      <c r="K17" s="18">
        <v>605</v>
      </c>
      <c r="L17" s="26">
        <v>312</v>
      </c>
      <c r="M17" s="19">
        <v>10</v>
      </c>
      <c r="N17" s="13">
        <f t="shared" si="0"/>
        <v>11003</v>
      </c>
    </row>
    <row r="18" spans="1:14" x14ac:dyDescent="0.35">
      <c r="A18" s="6" t="s">
        <v>18</v>
      </c>
      <c r="B18" s="1" t="s">
        <v>27</v>
      </c>
      <c r="C18" s="32">
        <v>276</v>
      </c>
      <c r="D18" s="31">
        <f>D12+D15</f>
        <v>352</v>
      </c>
      <c r="E18" s="19">
        <v>175</v>
      </c>
      <c r="F18" s="21">
        <v>28</v>
      </c>
      <c r="G18" s="19">
        <v>403</v>
      </c>
      <c r="H18" s="19">
        <v>616</v>
      </c>
      <c r="I18" s="19">
        <v>471</v>
      </c>
      <c r="J18" s="19">
        <v>346</v>
      </c>
      <c r="K18" s="18">
        <v>301</v>
      </c>
      <c r="L18" s="26">
        <v>413</v>
      </c>
      <c r="M18" s="19">
        <f>M12+M15</f>
        <v>2</v>
      </c>
      <c r="N18" s="13">
        <f t="shared" si="0"/>
        <v>3383</v>
      </c>
    </row>
    <row r="19" spans="1:14" x14ac:dyDescent="0.35">
      <c r="A19" s="6" t="s">
        <v>28</v>
      </c>
      <c r="B19" s="1" t="s">
        <v>29</v>
      </c>
      <c r="C19" s="32">
        <v>10908</v>
      </c>
      <c r="D19" s="19">
        <f>D20+D24+D25</f>
        <v>7159</v>
      </c>
      <c r="E19" s="19">
        <v>6524</v>
      </c>
      <c r="F19" s="21">
        <v>9815</v>
      </c>
      <c r="G19" s="19">
        <v>13191</v>
      </c>
      <c r="H19" s="23">
        <f>H20+H24+H25</f>
        <v>8363</v>
      </c>
      <c r="I19" s="19">
        <f>I20+I24+I25</f>
        <v>7023</v>
      </c>
      <c r="J19" s="19">
        <f>SUM(J20,J24:J25)</f>
        <v>18323</v>
      </c>
      <c r="K19" s="18">
        <v>8867</v>
      </c>
      <c r="L19" s="26">
        <f>L20+L24+L25</f>
        <v>5836</v>
      </c>
      <c r="M19" s="28">
        <f>M20+M25</f>
        <v>847</v>
      </c>
      <c r="N19" s="13">
        <f t="shared" si="0"/>
        <v>96856</v>
      </c>
    </row>
    <row r="20" spans="1:14" x14ac:dyDescent="0.35">
      <c r="A20" s="6" t="s">
        <v>30</v>
      </c>
      <c r="B20" s="1" t="s">
        <v>31</v>
      </c>
      <c r="C20" s="32">
        <v>8231</v>
      </c>
      <c r="D20" s="19">
        <f>SUM(D21:D23)</f>
        <v>7125</v>
      </c>
      <c r="E20" s="19">
        <v>6505</v>
      </c>
      <c r="F20" s="21">
        <v>9815</v>
      </c>
      <c r="G20" s="19">
        <v>13141</v>
      </c>
      <c r="H20" s="23">
        <f>H21+H22+H23</f>
        <v>8288</v>
      </c>
      <c r="I20" s="19">
        <f>I21+I22+I23</f>
        <v>6954</v>
      </c>
      <c r="J20" s="19">
        <f>SUM(J21:J23)</f>
        <v>18299</v>
      </c>
      <c r="K20" s="18">
        <v>8831</v>
      </c>
      <c r="L20" s="26">
        <f>SUM(L21:L23)</f>
        <v>5806</v>
      </c>
      <c r="M20" s="29">
        <f>M21+M22+M23+M24</f>
        <v>847</v>
      </c>
      <c r="N20" s="13">
        <f t="shared" si="0"/>
        <v>93842</v>
      </c>
    </row>
    <row r="21" spans="1:14" x14ac:dyDescent="0.35">
      <c r="A21" s="6" t="s">
        <v>32</v>
      </c>
      <c r="B21" s="1" t="s">
        <v>33</v>
      </c>
      <c r="C21" s="32">
        <v>2650</v>
      </c>
      <c r="D21" s="19">
        <v>5099</v>
      </c>
      <c r="E21" s="19">
        <v>2853</v>
      </c>
      <c r="F21" s="21">
        <v>7077</v>
      </c>
      <c r="G21" s="19">
        <v>9850</v>
      </c>
      <c r="H21" s="19">
        <v>5771</v>
      </c>
      <c r="I21" s="19">
        <v>4986</v>
      </c>
      <c r="J21" s="19">
        <v>13280</v>
      </c>
      <c r="K21" s="18">
        <v>6618</v>
      </c>
      <c r="L21" s="26">
        <v>3971</v>
      </c>
      <c r="M21" s="28">
        <v>605</v>
      </c>
      <c r="N21" s="13">
        <f t="shared" si="0"/>
        <v>62760</v>
      </c>
    </row>
    <row r="22" spans="1:14" x14ac:dyDescent="0.35">
      <c r="A22" s="6" t="s">
        <v>34</v>
      </c>
      <c r="B22" s="1" t="s">
        <v>35</v>
      </c>
      <c r="C22" s="32">
        <v>9</v>
      </c>
      <c r="D22" s="19">
        <v>2007</v>
      </c>
      <c r="E22" s="19">
        <v>905</v>
      </c>
      <c r="F22" s="21">
        <v>2445</v>
      </c>
      <c r="G22" s="19">
        <v>3257</v>
      </c>
      <c r="H22" s="19">
        <v>2502</v>
      </c>
      <c r="I22" s="19">
        <v>1957</v>
      </c>
      <c r="J22" s="19">
        <v>4952</v>
      </c>
      <c r="K22" s="18">
        <v>2206</v>
      </c>
      <c r="L22" s="26">
        <v>1507</v>
      </c>
      <c r="M22" s="28">
        <v>183</v>
      </c>
      <c r="N22" s="13">
        <f t="shared" si="0"/>
        <v>21930</v>
      </c>
    </row>
    <row r="23" spans="1:14" x14ac:dyDescent="0.35">
      <c r="A23" s="6" t="s">
        <v>36</v>
      </c>
      <c r="B23" s="1" t="s">
        <v>37</v>
      </c>
      <c r="C23" s="32">
        <v>0</v>
      </c>
      <c r="D23" s="19">
        <v>19</v>
      </c>
      <c r="E23" s="19">
        <v>2747</v>
      </c>
      <c r="F23" s="21">
        <v>288</v>
      </c>
      <c r="G23" s="19">
        <v>34</v>
      </c>
      <c r="H23" s="19">
        <v>15</v>
      </c>
      <c r="I23" s="19">
        <v>11</v>
      </c>
      <c r="J23" s="19">
        <v>67</v>
      </c>
      <c r="K23" s="18">
        <v>7</v>
      </c>
      <c r="L23" s="26">
        <v>328</v>
      </c>
      <c r="M23" s="28">
        <v>57</v>
      </c>
      <c r="N23" s="13">
        <f t="shared" si="0"/>
        <v>3573</v>
      </c>
    </row>
    <row r="24" spans="1:14" x14ac:dyDescent="0.35">
      <c r="A24" s="6" t="s">
        <v>38</v>
      </c>
      <c r="B24" s="1" t="s">
        <v>39</v>
      </c>
      <c r="C24" s="32">
        <v>18</v>
      </c>
      <c r="D24" s="19">
        <v>34</v>
      </c>
      <c r="E24" s="19">
        <v>19</v>
      </c>
      <c r="F24" s="21">
        <v>5</v>
      </c>
      <c r="G24" s="19">
        <v>50</v>
      </c>
      <c r="H24" s="19">
        <v>75</v>
      </c>
      <c r="I24" s="19">
        <v>69</v>
      </c>
      <c r="J24" s="19">
        <v>24</v>
      </c>
      <c r="K24" s="18">
        <v>36</v>
      </c>
      <c r="L24" s="26">
        <v>30</v>
      </c>
      <c r="M24" s="28">
        <v>2</v>
      </c>
      <c r="N24" s="13">
        <f t="shared" si="0"/>
        <v>362</v>
      </c>
    </row>
    <row r="25" spans="1:14" x14ac:dyDescent="0.35">
      <c r="A25" s="6" t="s">
        <v>40</v>
      </c>
      <c r="B25" s="1" t="s">
        <v>41</v>
      </c>
      <c r="C25" s="32">
        <v>0</v>
      </c>
      <c r="D25" s="19">
        <v>0</v>
      </c>
      <c r="E25" s="19">
        <v>0</v>
      </c>
      <c r="F25" s="21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6">
        <v>0</v>
      </c>
      <c r="M25" s="19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32">
        <v>0</v>
      </c>
      <c r="D26" s="19">
        <v>0</v>
      </c>
      <c r="E26" s="19">
        <v>0</v>
      </c>
      <c r="F26" s="21">
        <v>0</v>
      </c>
      <c r="G26" s="19">
        <v>3</v>
      </c>
      <c r="H26" s="19">
        <v>0</v>
      </c>
      <c r="I26" s="19">
        <v>15</v>
      </c>
      <c r="J26" s="19">
        <v>0</v>
      </c>
      <c r="K26" s="18">
        <v>3</v>
      </c>
      <c r="L26" s="26">
        <v>0</v>
      </c>
      <c r="M26" s="19">
        <v>0</v>
      </c>
      <c r="N26" s="13">
        <f t="shared" si="0"/>
        <v>21</v>
      </c>
    </row>
    <row r="27" spans="1:14" x14ac:dyDescent="0.35">
      <c r="A27" s="6" t="s">
        <v>44</v>
      </c>
      <c r="B27" s="1" t="s">
        <v>45</v>
      </c>
      <c r="C27" s="32">
        <v>3</v>
      </c>
      <c r="D27" s="19">
        <v>22</v>
      </c>
      <c r="E27" s="19">
        <v>0</v>
      </c>
      <c r="F27" s="21">
        <v>0</v>
      </c>
      <c r="G27" s="19">
        <v>8</v>
      </c>
      <c r="H27" s="19">
        <v>25</v>
      </c>
      <c r="I27" s="19">
        <v>0</v>
      </c>
      <c r="J27" s="19">
        <v>5</v>
      </c>
      <c r="K27" s="18">
        <v>8</v>
      </c>
      <c r="L27" s="26">
        <v>6</v>
      </c>
      <c r="M27" s="19">
        <v>0</v>
      </c>
      <c r="N27" s="13">
        <f t="shared" si="0"/>
        <v>77</v>
      </c>
    </row>
    <row r="28" spans="1:14" x14ac:dyDescent="0.35">
      <c r="A28" s="6" t="s">
        <v>46</v>
      </c>
      <c r="B28" s="1" t="s">
        <v>47</v>
      </c>
      <c r="C28" s="32">
        <v>1633</v>
      </c>
      <c r="D28" s="19">
        <f>1129-D24</f>
        <v>1095</v>
      </c>
      <c r="E28" s="19">
        <v>107</v>
      </c>
      <c r="F28" s="21">
        <v>43</v>
      </c>
      <c r="G28" s="19">
        <v>373</v>
      </c>
      <c r="H28" s="19">
        <v>1489</v>
      </c>
      <c r="I28" s="19">
        <v>732</v>
      </c>
      <c r="J28" s="19">
        <v>199</v>
      </c>
      <c r="K28" s="18">
        <v>363</v>
      </c>
      <c r="L28" s="26">
        <v>318</v>
      </c>
      <c r="M28" s="19">
        <v>7</v>
      </c>
      <c r="N28" s="13">
        <f t="shared" si="0"/>
        <v>6359</v>
      </c>
    </row>
    <row r="29" spans="1:14" x14ac:dyDescent="0.35">
      <c r="A29" s="6" t="s">
        <v>48</v>
      </c>
      <c r="B29" s="1" t="s">
        <v>49</v>
      </c>
      <c r="C29" s="32">
        <v>73</v>
      </c>
      <c r="D29" s="19">
        <v>0</v>
      </c>
      <c r="E29" s="19">
        <v>7</v>
      </c>
      <c r="F29" s="21">
        <v>0</v>
      </c>
      <c r="G29" s="19">
        <v>128</v>
      </c>
      <c r="H29" s="19">
        <v>2</v>
      </c>
      <c r="I29" s="19">
        <v>1725</v>
      </c>
      <c r="J29" s="19">
        <v>0</v>
      </c>
      <c r="K29" s="18">
        <v>0</v>
      </c>
      <c r="L29" s="26">
        <v>335</v>
      </c>
      <c r="M29" s="19">
        <v>0</v>
      </c>
      <c r="N29" s="13">
        <f t="shared" si="0"/>
        <v>2270</v>
      </c>
    </row>
    <row r="30" spans="1:14" x14ac:dyDescent="0.35">
      <c r="A30" s="6" t="s">
        <v>50</v>
      </c>
      <c r="B30" s="1" t="s">
        <v>51</v>
      </c>
      <c r="C30" s="32">
        <v>0</v>
      </c>
      <c r="D30" s="19">
        <v>2</v>
      </c>
      <c r="E30" s="19">
        <v>6</v>
      </c>
      <c r="F30" s="21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6">
        <v>0</v>
      </c>
      <c r="M30" s="19">
        <v>0</v>
      </c>
      <c r="N30" s="13">
        <f t="shared" si="0"/>
        <v>8</v>
      </c>
    </row>
    <row r="31" spans="1:14" x14ac:dyDescent="0.35">
      <c r="A31" s="6" t="s">
        <v>52</v>
      </c>
      <c r="B31" s="1" t="s">
        <v>53</v>
      </c>
      <c r="C31" s="32">
        <v>6</v>
      </c>
      <c r="D31" s="19">
        <v>82</v>
      </c>
      <c r="E31" s="19">
        <v>0</v>
      </c>
      <c r="F31" s="21">
        <v>0</v>
      </c>
      <c r="G31" s="19">
        <v>8</v>
      </c>
      <c r="H31" s="19">
        <v>21</v>
      </c>
      <c r="I31" s="19">
        <v>4</v>
      </c>
      <c r="J31" s="19">
        <v>5</v>
      </c>
      <c r="K31" s="18">
        <v>0</v>
      </c>
      <c r="L31" s="26">
        <v>2</v>
      </c>
      <c r="M31" s="19">
        <v>0</v>
      </c>
      <c r="N31" s="13">
        <f t="shared" si="0"/>
        <v>128</v>
      </c>
    </row>
    <row r="32" spans="1:14" x14ac:dyDescent="0.35">
      <c r="A32" s="6" t="s">
        <v>54</v>
      </c>
      <c r="B32" s="1" t="s">
        <v>55</v>
      </c>
      <c r="C32" s="32">
        <v>0</v>
      </c>
      <c r="D32" s="19">
        <v>0</v>
      </c>
      <c r="E32" s="19">
        <v>0</v>
      </c>
      <c r="F32" s="21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6">
        <v>0</v>
      </c>
      <c r="M32" s="19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32">
        <v>2167</v>
      </c>
      <c r="D33" s="19">
        <v>6523</v>
      </c>
      <c r="E33" s="19">
        <v>936</v>
      </c>
      <c r="F33" s="21">
        <v>385</v>
      </c>
      <c r="G33" s="19">
        <v>2374</v>
      </c>
      <c r="H33" s="19">
        <v>6022</v>
      </c>
      <c r="I33" s="19">
        <v>6265</v>
      </c>
      <c r="J33" s="19">
        <v>3540</v>
      </c>
      <c r="K33" s="18">
        <v>2296</v>
      </c>
      <c r="L33" s="26">
        <v>1558</v>
      </c>
      <c r="M33" s="19">
        <v>10</v>
      </c>
      <c r="N33" s="13">
        <f t="shared" si="0"/>
        <v>32076</v>
      </c>
    </row>
    <row r="34" spans="1:14" x14ac:dyDescent="0.35">
      <c r="A34" s="7" t="s">
        <v>58</v>
      </c>
      <c r="B34" s="8" t="s">
        <v>59</v>
      </c>
      <c r="C34" s="32">
        <v>20397</v>
      </c>
      <c r="D34" s="20">
        <v>16726</v>
      </c>
      <c r="E34" s="19">
        <v>9154</v>
      </c>
      <c r="F34" s="21">
        <v>10401</v>
      </c>
      <c r="G34" s="19">
        <v>18326</v>
      </c>
      <c r="H34" s="19">
        <v>22512</v>
      </c>
      <c r="I34" s="19">
        <v>19070</v>
      </c>
      <c r="J34" s="22">
        <v>22898</v>
      </c>
      <c r="K34" s="18">
        <v>12848</v>
      </c>
      <c r="L34" s="27">
        <v>11693</v>
      </c>
      <c r="M34" s="22">
        <v>889</v>
      </c>
      <c r="N34" s="9">
        <f t="shared" si="0"/>
        <v>164914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O34"/>
  <sheetViews>
    <sheetView zoomScale="60" zoomScaleNormal="60" workbookViewId="0">
      <selection activeCell="K3" sqref="K3:N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78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18">
        <v>7597</v>
      </c>
      <c r="D3" s="19">
        <v>4558</v>
      </c>
      <c r="E3" s="19">
        <v>2818</v>
      </c>
      <c r="F3" s="19">
        <v>5906</v>
      </c>
      <c r="G3" s="19">
        <v>3685</v>
      </c>
      <c r="H3" s="19">
        <v>11687</v>
      </c>
      <c r="I3" s="19">
        <v>4044</v>
      </c>
      <c r="J3" s="19">
        <v>6126</v>
      </c>
      <c r="K3" s="19">
        <v>7017</v>
      </c>
      <c r="L3" s="18">
        <v>5870</v>
      </c>
      <c r="M3" s="26">
        <v>5673</v>
      </c>
      <c r="N3" s="19">
        <v>5</v>
      </c>
      <c r="O3" s="13">
        <f>SUM(C3:N3)</f>
        <v>64986</v>
      </c>
    </row>
    <row r="4" spans="1:15" x14ac:dyDescent="0.35">
      <c r="A4" s="6" t="s">
        <v>2</v>
      </c>
      <c r="B4" s="1" t="s">
        <v>3</v>
      </c>
      <c r="C4" s="18">
        <v>145</v>
      </c>
      <c r="D4" s="19">
        <v>202</v>
      </c>
      <c r="E4" s="19">
        <v>106</v>
      </c>
      <c r="F4" s="19">
        <v>0</v>
      </c>
      <c r="G4" s="19">
        <v>4</v>
      </c>
      <c r="H4" s="19">
        <v>3665</v>
      </c>
      <c r="I4" s="19">
        <v>1365</v>
      </c>
      <c r="J4" s="19">
        <v>44</v>
      </c>
      <c r="K4" s="19">
        <v>34</v>
      </c>
      <c r="L4" s="18">
        <v>0</v>
      </c>
      <c r="M4" s="26">
        <v>18</v>
      </c>
      <c r="N4" s="19">
        <v>0</v>
      </c>
      <c r="O4" s="13">
        <f t="shared" ref="O4:O34" si="0">SUM(C4:N4)</f>
        <v>5583</v>
      </c>
    </row>
    <row r="5" spans="1:15" x14ac:dyDescent="0.35">
      <c r="A5" s="6" t="s">
        <v>4</v>
      </c>
      <c r="B5" s="1" t="s">
        <v>5</v>
      </c>
      <c r="C5" s="18">
        <v>372</v>
      </c>
      <c r="D5" s="19">
        <v>521</v>
      </c>
      <c r="E5" s="19">
        <v>916</v>
      </c>
      <c r="F5" s="19">
        <v>151</v>
      </c>
      <c r="G5" s="19">
        <v>212</v>
      </c>
      <c r="H5" s="19">
        <v>710</v>
      </c>
      <c r="I5" s="19">
        <v>621</v>
      </c>
      <c r="J5" s="19">
        <v>324</v>
      </c>
      <c r="K5" s="19">
        <v>381</v>
      </c>
      <c r="L5" s="18">
        <v>510</v>
      </c>
      <c r="M5" s="26">
        <v>344</v>
      </c>
      <c r="N5" s="19">
        <v>39</v>
      </c>
      <c r="O5" s="13">
        <f t="shared" si="0"/>
        <v>5101</v>
      </c>
    </row>
    <row r="6" spans="1:15" x14ac:dyDescent="0.3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/>
      <c r="K6" s="19">
        <v>0</v>
      </c>
      <c r="L6" s="18">
        <v>0</v>
      </c>
      <c r="M6" s="26">
        <v>0</v>
      </c>
      <c r="N6" s="19">
        <v>0</v>
      </c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18">
        <v>0</v>
      </c>
      <c r="D7" s="19">
        <v>2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/>
      <c r="K7" s="19">
        <v>0</v>
      </c>
      <c r="L7" s="18">
        <v>0</v>
      </c>
      <c r="M7" s="26">
        <v>0</v>
      </c>
      <c r="N7" s="19">
        <v>0</v>
      </c>
      <c r="O7" s="13">
        <f t="shared" si="0"/>
        <v>2</v>
      </c>
    </row>
    <row r="8" spans="1:15" x14ac:dyDescent="0.3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1</v>
      </c>
      <c r="I8" s="19">
        <v>1</v>
      </c>
      <c r="J8" s="19"/>
      <c r="K8" s="19">
        <v>0</v>
      </c>
      <c r="L8" s="18">
        <v>1</v>
      </c>
      <c r="M8" s="26">
        <v>0</v>
      </c>
      <c r="N8" s="19">
        <v>0</v>
      </c>
      <c r="O8" s="13">
        <f t="shared" si="0"/>
        <v>3</v>
      </c>
    </row>
    <row r="9" spans="1:15" x14ac:dyDescent="0.35">
      <c r="A9" s="6" t="s">
        <v>12</v>
      </c>
      <c r="B9" s="1" t="s">
        <v>13</v>
      </c>
      <c r="C9" s="18">
        <v>8</v>
      </c>
      <c r="D9" s="19">
        <v>78</v>
      </c>
      <c r="E9" s="19">
        <v>34</v>
      </c>
      <c r="F9" s="19">
        <v>0</v>
      </c>
      <c r="G9" s="19">
        <v>15</v>
      </c>
      <c r="H9" s="19">
        <v>26</v>
      </c>
      <c r="I9" s="19">
        <v>94</v>
      </c>
      <c r="J9" s="19">
        <v>21</v>
      </c>
      <c r="K9" s="19">
        <v>11</v>
      </c>
      <c r="L9" s="18">
        <v>25</v>
      </c>
      <c r="M9" s="26">
        <v>1</v>
      </c>
      <c r="N9" s="19">
        <v>0</v>
      </c>
      <c r="O9" s="13">
        <f t="shared" si="0"/>
        <v>313</v>
      </c>
    </row>
    <row r="10" spans="1:15" x14ac:dyDescent="0.35">
      <c r="A10" s="6" t="s">
        <v>14</v>
      </c>
      <c r="B10" s="1" t="s">
        <v>15</v>
      </c>
      <c r="C10" s="18">
        <v>1058</v>
      </c>
      <c r="D10" s="19">
        <f>D11+D12</f>
        <v>1198</v>
      </c>
      <c r="E10" s="19">
        <v>362</v>
      </c>
      <c r="F10" s="19">
        <v>180</v>
      </c>
      <c r="G10" s="19">
        <v>788</v>
      </c>
      <c r="H10" s="19">
        <v>2107</v>
      </c>
      <c r="I10" s="19">
        <f>I11+I12</f>
        <v>1930</v>
      </c>
      <c r="J10" s="19">
        <f>SUM(J11:J12)</f>
        <v>457</v>
      </c>
      <c r="K10" s="19">
        <f>K11+K12</f>
        <v>391</v>
      </c>
      <c r="L10" s="18">
        <v>695</v>
      </c>
      <c r="M10" s="26">
        <f>SUM(M11:M12)</f>
        <v>368</v>
      </c>
      <c r="N10" s="19">
        <v>9</v>
      </c>
      <c r="O10" s="13">
        <f t="shared" si="0"/>
        <v>9543</v>
      </c>
    </row>
    <row r="11" spans="1:15" x14ac:dyDescent="0.35">
      <c r="A11" s="6" t="s">
        <v>16</v>
      </c>
      <c r="B11" s="1" t="s">
        <v>17</v>
      </c>
      <c r="C11" s="18">
        <v>907</v>
      </c>
      <c r="D11" s="19">
        <v>935</v>
      </c>
      <c r="E11" s="19">
        <v>281</v>
      </c>
      <c r="F11" s="19">
        <v>161</v>
      </c>
      <c r="G11" s="19">
        <v>596</v>
      </c>
      <c r="H11" s="19">
        <v>1620</v>
      </c>
      <c r="I11" s="19">
        <v>1730</v>
      </c>
      <c r="J11" s="19">
        <v>236</v>
      </c>
      <c r="K11" s="33">
        <v>294</v>
      </c>
      <c r="L11" s="18">
        <v>490</v>
      </c>
      <c r="M11" s="26">
        <v>132</v>
      </c>
      <c r="N11" s="19">
        <v>3</v>
      </c>
      <c r="O11" s="13">
        <f t="shared" si="0"/>
        <v>7385</v>
      </c>
    </row>
    <row r="12" spans="1:15" x14ac:dyDescent="0.35">
      <c r="A12" s="6" t="s">
        <v>18</v>
      </c>
      <c r="B12" s="1" t="s">
        <v>19</v>
      </c>
      <c r="C12" s="18">
        <v>151</v>
      </c>
      <c r="D12" s="19">
        <v>263</v>
      </c>
      <c r="E12" s="19">
        <v>81</v>
      </c>
      <c r="F12" s="19">
        <v>19</v>
      </c>
      <c r="G12" s="19">
        <v>192</v>
      </c>
      <c r="H12" s="19">
        <v>487</v>
      </c>
      <c r="I12" s="19">
        <v>200</v>
      </c>
      <c r="J12" s="19">
        <v>221</v>
      </c>
      <c r="K12" s="33">
        <v>97</v>
      </c>
      <c r="L12" s="18">
        <v>205</v>
      </c>
      <c r="M12" s="26">
        <v>236</v>
      </c>
      <c r="N12" s="19">
        <v>6</v>
      </c>
      <c r="O12" s="13">
        <f t="shared" si="0"/>
        <v>2158</v>
      </c>
    </row>
    <row r="13" spans="1:15" x14ac:dyDescent="0.35">
      <c r="A13" s="6" t="s">
        <v>20</v>
      </c>
      <c r="B13" s="1" t="s">
        <v>21</v>
      </c>
      <c r="C13" s="18">
        <v>872</v>
      </c>
      <c r="D13" s="19">
        <f>D14+D15</f>
        <v>1036</v>
      </c>
      <c r="E13" s="19">
        <v>184</v>
      </c>
      <c r="F13" s="19">
        <v>29</v>
      </c>
      <c r="G13" s="19">
        <v>856</v>
      </c>
      <c r="H13" s="19">
        <v>3566</v>
      </c>
      <c r="I13" s="19">
        <f>I14+I15</f>
        <v>2246</v>
      </c>
      <c r="J13" s="19">
        <f>SUM(J14:J15)</f>
        <v>263</v>
      </c>
      <c r="K13" s="19">
        <f>K14+K15</f>
        <v>442</v>
      </c>
      <c r="L13" s="18">
        <v>301</v>
      </c>
      <c r="M13" s="26">
        <f>SUM(M14:M15)</f>
        <v>416</v>
      </c>
      <c r="N13" s="19">
        <v>21</v>
      </c>
      <c r="O13" s="13">
        <f t="shared" si="0"/>
        <v>10232</v>
      </c>
    </row>
    <row r="14" spans="1:15" x14ac:dyDescent="0.35">
      <c r="A14" s="6" t="s">
        <v>16</v>
      </c>
      <c r="B14" s="1" t="s">
        <v>22</v>
      </c>
      <c r="C14" s="18">
        <v>792</v>
      </c>
      <c r="D14" s="19">
        <v>868</v>
      </c>
      <c r="E14" s="19">
        <v>148</v>
      </c>
      <c r="F14" s="19">
        <v>21</v>
      </c>
      <c r="G14" s="19">
        <v>596</v>
      </c>
      <c r="H14" s="19">
        <v>3060</v>
      </c>
      <c r="I14" s="19">
        <v>1789</v>
      </c>
      <c r="J14" s="19">
        <v>103</v>
      </c>
      <c r="K14" s="33">
        <v>296</v>
      </c>
      <c r="L14" s="18">
        <v>207</v>
      </c>
      <c r="M14" s="26">
        <v>155</v>
      </c>
      <c r="N14" s="19">
        <v>15</v>
      </c>
      <c r="O14" s="13">
        <f t="shared" si="0"/>
        <v>8050</v>
      </c>
    </row>
    <row r="15" spans="1:15" x14ac:dyDescent="0.35">
      <c r="A15" s="6" t="s">
        <v>18</v>
      </c>
      <c r="B15" s="1" t="s">
        <v>23</v>
      </c>
      <c r="C15" s="18">
        <v>80</v>
      </c>
      <c r="D15" s="19">
        <v>168</v>
      </c>
      <c r="E15" s="19">
        <v>36</v>
      </c>
      <c r="F15" s="19">
        <v>8</v>
      </c>
      <c r="G15" s="19">
        <v>260</v>
      </c>
      <c r="H15" s="19">
        <v>506</v>
      </c>
      <c r="I15" s="19">
        <v>457</v>
      </c>
      <c r="J15" s="19">
        <v>160</v>
      </c>
      <c r="K15" s="33">
        <v>146</v>
      </c>
      <c r="L15" s="18">
        <v>94</v>
      </c>
      <c r="M15" s="26">
        <v>261</v>
      </c>
      <c r="N15" s="19">
        <v>6</v>
      </c>
      <c r="O15" s="13">
        <f t="shared" si="0"/>
        <v>2182</v>
      </c>
    </row>
    <row r="16" spans="1:15" x14ac:dyDescent="0.35">
      <c r="A16" s="6" t="s">
        <v>24</v>
      </c>
      <c r="B16" s="1" t="s">
        <v>25</v>
      </c>
      <c r="C16" s="18">
        <v>1140</v>
      </c>
      <c r="D16" s="19">
        <f>D17+D18</f>
        <v>1241</v>
      </c>
      <c r="E16" s="19">
        <v>397</v>
      </c>
      <c r="F16" s="19">
        <v>209</v>
      </c>
      <c r="G16" s="19">
        <v>856</v>
      </c>
      <c r="H16" s="19">
        <v>3577</v>
      </c>
      <c r="I16" s="19">
        <f>I17+I18</f>
        <v>2246</v>
      </c>
      <c r="J16" s="19">
        <f>SUM(J17:J18)</f>
        <v>539</v>
      </c>
      <c r="K16" s="19">
        <f>K17+K18</f>
        <v>833</v>
      </c>
      <c r="L16" s="18">
        <v>772</v>
      </c>
      <c r="M16" s="26">
        <f>SUM(M17:M18)</f>
        <v>416</v>
      </c>
      <c r="N16" s="19">
        <v>30</v>
      </c>
      <c r="O16" s="13">
        <f t="shared" si="0"/>
        <v>12256</v>
      </c>
    </row>
    <row r="17" spans="1:15" x14ac:dyDescent="0.35">
      <c r="A17" s="6" t="s">
        <v>16</v>
      </c>
      <c r="B17" s="1" t="s">
        <v>26</v>
      </c>
      <c r="C17" s="18">
        <v>916</v>
      </c>
      <c r="D17" s="19">
        <v>942</v>
      </c>
      <c r="E17" s="19">
        <v>282</v>
      </c>
      <c r="F17" s="19">
        <v>182</v>
      </c>
      <c r="G17" s="19">
        <v>596</v>
      </c>
      <c r="H17" s="19">
        <v>3066</v>
      </c>
      <c r="I17" s="19">
        <f>I14</f>
        <v>1789</v>
      </c>
      <c r="J17" s="19">
        <f>210+28</f>
        <v>238</v>
      </c>
      <c r="K17" s="34">
        <f>K11+K14</f>
        <v>590</v>
      </c>
      <c r="L17" s="18">
        <v>497</v>
      </c>
      <c r="M17" s="26">
        <v>155</v>
      </c>
      <c r="N17" s="19">
        <v>18</v>
      </c>
      <c r="O17" s="13">
        <f t="shared" si="0"/>
        <v>9271</v>
      </c>
    </row>
    <row r="18" spans="1:15" x14ac:dyDescent="0.35">
      <c r="A18" s="6" t="s">
        <v>18</v>
      </c>
      <c r="B18" s="1" t="s">
        <v>27</v>
      </c>
      <c r="C18" s="18">
        <v>224</v>
      </c>
      <c r="D18" s="19">
        <v>299</v>
      </c>
      <c r="E18" s="19">
        <v>115</v>
      </c>
      <c r="F18" s="19">
        <v>27</v>
      </c>
      <c r="G18" s="19">
        <v>260</v>
      </c>
      <c r="H18" s="19">
        <v>511</v>
      </c>
      <c r="I18" s="19">
        <f>I15</f>
        <v>457</v>
      </c>
      <c r="J18" s="19">
        <v>301</v>
      </c>
      <c r="K18" s="34">
        <f>K12+K15</f>
        <v>243</v>
      </c>
      <c r="L18" s="18">
        <v>275</v>
      </c>
      <c r="M18" s="26">
        <v>261</v>
      </c>
      <c r="N18" s="19">
        <v>12</v>
      </c>
      <c r="O18" s="13">
        <f t="shared" si="0"/>
        <v>2985</v>
      </c>
    </row>
    <row r="19" spans="1:15" x14ac:dyDescent="0.35">
      <c r="A19" s="6" t="s">
        <v>28</v>
      </c>
      <c r="B19" s="1" t="s">
        <v>29</v>
      </c>
      <c r="C19" s="18">
        <v>8491</v>
      </c>
      <c r="D19" s="19">
        <f>D20+D24+D25</f>
        <v>6954</v>
      </c>
      <c r="E19" s="19">
        <v>7257</v>
      </c>
      <c r="F19" s="19">
        <v>9362</v>
      </c>
      <c r="G19" s="19">
        <v>5230</v>
      </c>
      <c r="H19" s="23">
        <f>H20+H24+H25</f>
        <v>7481</v>
      </c>
      <c r="I19" s="19">
        <f>I20+I24+I25</f>
        <v>6372</v>
      </c>
      <c r="J19" s="19">
        <f>SUM(J20,J24:J25)</f>
        <v>11678</v>
      </c>
      <c r="K19" s="19">
        <f>SUM(K21:K25)</f>
        <v>11107</v>
      </c>
      <c r="L19" s="18">
        <v>8509</v>
      </c>
      <c r="M19" s="26">
        <f>M20+M24+M25</f>
        <v>4635</v>
      </c>
      <c r="N19" s="19">
        <v>1</v>
      </c>
      <c r="O19" s="13">
        <f t="shared" si="0"/>
        <v>87077</v>
      </c>
    </row>
    <row r="20" spans="1:15" x14ac:dyDescent="0.35">
      <c r="A20" s="6" t="s">
        <v>30</v>
      </c>
      <c r="B20" s="1" t="s">
        <v>31</v>
      </c>
      <c r="C20" s="18">
        <v>8456</v>
      </c>
      <c r="D20" s="19">
        <f>SUM(D21:D23)</f>
        <v>6930</v>
      </c>
      <c r="E20" s="19">
        <v>7238</v>
      </c>
      <c r="F20" s="19">
        <v>9362</v>
      </c>
      <c r="G20" s="19">
        <v>5212</v>
      </c>
      <c r="H20" s="23">
        <f>H21+H22+H23</f>
        <v>7429</v>
      </c>
      <c r="I20" s="19">
        <f>I21+I22+I23</f>
        <v>6317</v>
      </c>
      <c r="J20" s="19">
        <f>SUM(J21:J23)</f>
        <v>11658</v>
      </c>
      <c r="K20" s="19">
        <f>K21+K22+K23</f>
        <v>11084</v>
      </c>
      <c r="L20" s="18">
        <v>8471</v>
      </c>
      <c r="M20" s="26">
        <f>SUM(M21:M23)</f>
        <v>4600</v>
      </c>
      <c r="N20" s="19">
        <v>1</v>
      </c>
      <c r="O20" s="13">
        <f t="shared" si="0"/>
        <v>86758</v>
      </c>
    </row>
    <row r="21" spans="1:15" x14ac:dyDescent="0.35">
      <c r="A21" s="6" t="s">
        <v>32</v>
      </c>
      <c r="B21" s="1" t="s">
        <v>33</v>
      </c>
      <c r="C21" s="18">
        <v>6430</v>
      </c>
      <c r="D21" s="19">
        <v>5108</v>
      </c>
      <c r="E21" s="19">
        <v>3688</v>
      </c>
      <c r="F21" s="19">
        <v>7269</v>
      </c>
      <c r="G21" s="19">
        <v>3940</v>
      </c>
      <c r="H21" s="19">
        <v>5249</v>
      </c>
      <c r="I21" s="19">
        <v>4675</v>
      </c>
      <c r="J21" s="19">
        <v>8449</v>
      </c>
      <c r="K21" s="33">
        <v>8443</v>
      </c>
      <c r="L21" s="18">
        <v>6489</v>
      </c>
      <c r="M21" s="26">
        <v>3393</v>
      </c>
      <c r="N21" s="19">
        <v>1</v>
      </c>
      <c r="O21" s="13">
        <f t="shared" si="0"/>
        <v>63134</v>
      </c>
    </row>
    <row r="22" spans="1:15" x14ac:dyDescent="0.35">
      <c r="A22" s="6" t="s">
        <v>34</v>
      </c>
      <c r="B22" s="1" t="s">
        <v>35</v>
      </c>
      <c r="C22" s="18">
        <v>2021</v>
      </c>
      <c r="D22" s="19">
        <v>1812</v>
      </c>
      <c r="E22" s="19">
        <v>1142</v>
      </c>
      <c r="F22" s="19">
        <v>2059</v>
      </c>
      <c r="G22" s="19">
        <v>1031</v>
      </c>
      <c r="H22" s="19">
        <v>2166</v>
      </c>
      <c r="I22" s="19">
        <v>1627</v>
      </c>
      <c r="J22" s="19">
        <v>3166</v>
      </c>
      <c r="K22" s="33">
        <v>2628</v>
      </c>
      <c r="L22" s="18">
        <v>1974</v>
      </c>
      <c r="M22" s="26">
        <v>827</v>
      </c>
      <c r="N22" s="19">
        <v>0</v>
      </c>
      <c r="O22" s="13">
        <f t="shared" si="0"/>
        <v>20453</v>
      </c>
    </row>
    <row r="23" spans="1:15" x14ac:dyDescent="0.35">
      <c r="A23" s="6" t="s">
        <v>36</v>
      </c>
      <c r="B23" s="1" t="s">
        <v>37</v>
      </c>
      <c r="C23" s="18">
        <v>5</v>
      </c>
      <c r="D23" s="19">
        <v>10</v>
      </c>
      <c r="E23" s="19">
        <v>2408</v>
      </c>
      <c r="F23" s="19">
        <v>31</v>
      </c>
      <c r="G23" s="19">
        <v>241</v>
      </c>
      <c r="H23" s="19">
        <v>14</v>
      </c>
      <c r="I23" s="19">
        <v>15</v>
      </c>
      <c r="J23" s="19">
        <v>43</v>
      </c>
      <c r="K23" s="33">
        <v>13</v>
      </c>
      <c r="L23" s="18">
        <v>8</v>
      </c>
      <c r="M23" s="26">
        <v>380</v>
      </c>
      <c r="N23" s="19">
        <v>0</v>
      </c>
      <c r="O23" s="13">
        <f t="shared" si="0"/>
        <v>3168</v>
      </c>
    </row>
    <row r="24" spans="1:15" x14ac:dyDescent="0.35">
      <c r="A24" s="6" t="s">
        <v>38</v>
      </c>
      <c r="B24" s="1" t="s">
        <v>39</v>
      </c>
      <c r="C24" s="18">
        <v>35</v>
      </c>
      <c r="D24" s="19">
        <v>24</v>
      </c>
      <c r="E24" s="19">
        <v>19</v>
      </c>
      <c r="F24" s="19">
        <v>3</v>
      </c>
      <c r="G24" s="19">
        <v>18</v>
      </c>
      <c r="H24" s="19">
        <v>52</v>
      </c>
      <c r="I24" s="19">
        <v>55</v>
      </c>
      <c r="J24" s="19">
        <v>20</v>
      </c>
      <c r="K24" s="33">
        <v>23</v>
      </c>
      <c r="L24" s="18">
        <v>38</v>
      </c>
      <c r="M24" s="26">
        <v>35</v>
      </c>
      <c r="N24" s="19">
        <v>0</v>
      </c>
      <c r="O24" s="13">
        <f t="shared" si="0"/>
        <v>322</v>
      </c>
    </row>
    <row r="25" spans="1:15" x14ac:dyDescent="0.3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/>
      <c r="K25" s="33">
        <v>0</v>
      </c>
      <c r="L25" s="18">
        <v>0</v>
      </c>
      <c r="M25" s="26">
        <v>0</v>
      </c>
      <c r="N25" s="19">
        <v>0</v>
      </c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18">
        <v>0</v>
      </c>
      <c r="D26" s="19">
        <v>1</v>
      </c>
      <c r="E26" s="19">
        <v>0</v>
      </c>
      <c r="F26" s="19">
        <v>0</v>
      </c>
      <c r="G26" s="19">
        <v>0</v>
      </c>
      <c r="H26" s="19">
        <v>0</v>
      </c>
      <c r="I26" s="19">
        <v>2</v>
      </c>
      <c r="J26" s="19"/>
      <c r="K26" s="19">
        <v>1</v>
      </c>
      <c r="L26" s="18">
        <v>8</v>
      </c>
      <c r="M26" s="26">
        <v>0</v>
      </c>
      <c r="N26" s="19">
        <v>0</v>
      </c>
      <c r="O26" s="13">
        <f t="shared" si="0"/>
        <v>12</v>
      </c>
    </row>
    <row r="27" spans="1:15" x14ac:dyDescent="0.35">
      <c r="A27" s="6" t="s">
        <v>44</v>
      </c>
      <c r="B27" s="1" t="s">
        <v>45</v>
      </c>
      <c r="C27" s="18">
        <v>0</v>
      </c>
      <c r="D27" s="19">
        <v>14</v>
      </c>
      <c r="E27" s="19">
        <v>1</v>
      </c>
      <c r="F27" s="19">
        <v>0</v>
      </c>
      <c r="G27" s="19">
        <v>1</v>
      </c>
      <c r="H27" s="19">
        <v>8</v>
      </c>
      <c r="I27" s="19">
        <v>1</v>
      </c>
      <c r="J27" s="19">
        <v>4</v>
      </c>
      <c r="K27" s="19">
        <v>6</v>
      </c>
      <c r="L27" s="18">
        <v>5</v>
      </c>
      <c r="M27" s="26">
        <v>1</v>
      </c>
      <c r="N27" s="19">
        <v>0</v>
      </c>
      <c r="O27" s="13">
        <f t="shared" si="0"/>
        <v>41</v>
      </c>
    </row>
    <row r="28" spans="1:15" x14ac:dyDescent="0.35">
      <c r="A28" s="6" t="s">
        <v>46</v>
      </c>
      <c r="B28" s="1" t="s">
        <v>47</v>
      </c>
      <c r="C28" s="18">
        <v>832</v>
      </c>
      <c r="D28" s="19">
        <v>1181</v>
      </c>
      <c r="E28" s="19">
        <v>90</v>
      </c>
      <c r="F28" s="19">
        <v>28</v>
      </c>
      <c r="G28" s="19">
        <v>193</v>
      </c>
      <c r="H28" s="19">
        <v>1395</v>
      </c>
      <c r="I28" s="19">
        <v>647</v>
      </c>
      <c r="J28" s="19">
        <v>161</v>
      </c>
      <c r="K28" s="19">
        <v>200</v>
      </c>
      <c r="L28" s="18">
        <v>318</v>
      </c>
      <c r="M28" s="26">
        <v>118</v>
      </c>
      <c r="N28" s="19">
        <v>0</v>
      </c>
      <c r="O28" s="13">
        <f t="shared" si="0"/>
        <v>5163</v>
      </c>
    </row>
    <row r="29" spans="1:15" x14ac:dyDescent="0.35">
      <c r="A29" s="6" t="s">
        <v>48</v>
      </c>
      <c r="B29" s="1" t="s">
        <v>49</v>
      </c>
      <c r="C29" s="18">
        <v>17</v>
      </c>
      <c r="D29" s="19">
        <v>0</v>
      </c>
      <c r="E29" s="19">
        <v>5</v>
      </c>
      <c r="F29" s="19">
        <v>0</v>
      </c>
      <c r="G29" s="19">
        <v>0</v>
      </c>
      <c r="H29" s="19">
        <v>4</v>
      </c>
      <c r="I29" s="19">
        <v>716</v>
      </c>
      <c r="J29" s="19"/>
      <c r="K29" s="19">
        <v>214</v>
      </c>
      <c r="L29" s="18">
        <v>0</v>
      </c>
      <c r="M29" s="26">
        <v>2</v>
      </c>
      <c r="N29" s="19">
        <v>0</v>
      </c>
      <c r="O29" s="13">
        <f t="shared" si="0"/>
        <v>958</v>
      </c>
    </row>
    <row r="30" spans="1:15" x14ac:dyDescent="0.3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/>
      <c r="K30" s="19">
        <v>0</v>
      </c>
      <c r="L30" s="18">
        <v>0</v>
      </c>
      <c r="M30" s="26">
        <v>0</v>
      </c>
      <c r="N30" s="19">
        <v>0</v>
      </c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18">
        <v>0</v>
      </c>
      <c r="D31" s="19">
        <v>104</v>
      </c>
      <c r="E31" s="19">
        <v>0</v>
      </c>
      <c r="F31" s="19">
        <v>0</v>
      </c>
      <c r="G31" s="19">
        <v>1</v>
      </c>
      <c r="H31" s="19">
        <v>12</v>
      </c>
      <c r="I31" s="19">
        <v>6</v>
      </c>
      <c r="J31" s="19">
        <v>5</v>
      </c>
      <c r="K31" s="19">
        <v>0</v>
      </c>
      <c r="L31" s="18">
        <v>0</v>
      </c>
      <c r="M31" s="26">
        <v>1</v>
      </c>
      <c r="N31" s="19">
        <v>0</v>
      </c>
      <c r="O31" s="13">
        <f t="shared" si="0"/>
        <v>129</v>
      </c>
    </row>
    <row r="32" spans="1:15" x14ac:dyDescent="0.3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/>
      <c r="K32" s="19">
        <v>0</v>
      </c>
      <c r="L32" s="18">
        <v>0</v>
      </c>
      <c r="M32" s="26">
        <v>0</v>
      </c>
      <c r="N32" s="19">
        <v>0</v>
      </c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18">
        <v>1962</v>
      </c>
      <c r="D33" s="19">
        <v>6326</v>
      </c>
      <c r="E33" s="19">
        <v>833</v>
      </c>
      <c r="F33" s="19">
        <v>446</v>
      </c>
      <c r="G33" s="19">
        <v>1018</v>
      </c>
      <c r="H33" s="19">
        <v>5621</v>
      </c>
      <c r="I33" s="19">
        <v>4591</v>
      </c>
      <c r="J33" s="19">
        <v>2553</v>
      </c>
      <c r="K33" s="19">
        <v>1409</v>
      </c>
      <c r="L33" s="18">
        <v>2085</v>
      </c>
      <c r="M33" s="26">
        <v>1022</v>
      </c>
      <c r="N33" s="19">
        <v>0</v>
      </c>
      <c r="O33" s="13">
        <f t="shared" si="0"/>
        <v>27866</v>
      </c>
    </row>
    <row r="34" spans="1:15" x14ac:dyDescent="0.35">
      <c r="A34" s="7" t="s">
        <v>58</v>
      </c>
      <c r="B34" s="8" t="s">
        <v>59</v>
      </c>
      <c r="C34" s="18">
        <v>14538</v>
      </c>
      <c r="D34" s="30">
        <v>16566</v>
      </c>
      <c r="E34" s="19">
        <v>9620</v>
      </c>
      <c r="F34" s="19">
        <v>10082</v>
      </c>
      <c r="G34" s="19">
        <v>7504</v>
      </c>
      <c r="H34" s="19">
        <v>20916</v>
      </c>
      <c r="I34" s="19">
        <v>16158</v>
      </c>
      <c r="J34" s="20">
        <v>15220</v>
      </c>
      <c r="K34" s="20">
        <v>13942</v>
      </c>
      <c r="L34" s="18">
        <v>12064</v>
      </c>
      <c r="M34" s="27">
        <v>8985</v>
      </c>
      <c r="N34" s="19">
        <f>N3+N5+N10+N13+N19</f>
        <v>75</v>
      </c>
      <c r="O34" s="9">
        <f t="shared" si="0"/>
        <v>145670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60" zoomScaleNormal="6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 x14ac:dyDescent="0.35">
      <c r="A3" s="6" t="s">
        <v>0</v>
      </c>
      <c r="B3" s="1" t="s">
        <v>1</v>
      </c>
      <c r="C3" s="32">
        <v>28</v>
      </c>
      <c r="D3" s="31">
        <v>114</v>
      </c>
      <c r="E3" s="19">
        <v>12</v>
      </c>
      <c r="F3" s="19">
        <v>25</v>
      </c>
      <c r="G3" s="19">
        <v>113</v>
      </c>
      <c r="H3" s="19">
        <v>89</v>
      </c>
      <c r="I3" s="19">
        <v>89</v>
      </c>
      <c r="J3" s="19">
        <v>60</v>
      </c>
      <c r="K3" s="18">
        <v>30</v>
      </c>
      <c r="L3" s="26">
        <v>71</v>
      </c>
      <c r="M3" s="19">
        <v>0</v>
      </c>
      <c r="N3" s="14">
        <f>SUM(C3:M3)</f>
        <v>631</v>
      </c>
    </row>
    <row r="4" spans="1:14" x14ac:dyDescent="0.35">
      <c r="A4" s="6" t="s">
        <v>2</v>
      </c>
      <c r="B4" s="1" t="s">
        <v>3</v>
      </c>
      <c r="C4" s="32">
        <v>1713</v>
      </c>
      <c r="D4" s="31">
        <v>1197</v>
      </c>
      <c r="E4" s="19">
        <v>168</v>
      </c>
      <c r="F4" s="19">
        <v>0</v>
      </c>
      <c r="G4" s="19">
        <v>1948</v>
      </c>
      <c r="H4" s="19">
        <v>582</v>
      </c>
      <c r="I4" s="19">
        <v>1506</v>
      </c>
      <c r="J4" s="19">
        <v>486</v>
      </c>
      <c r="K4" s="18">
        <v>0</v>
      </c>
      <c r="L4" s="26">
        <v>691</v>
      </c>
      <c r="M4" s="19">
        <v>0</v>
      </c>
      <c r="N4" s="14">
        <f t="shared" ref="N4:N34" si="0">SUM(C4:M4)</f>
        <v>8291</v>
      </c>
    </row>
    <row r="5" spans="1:14" x14ac:dyDescent="0.35">
      <c r="A5" s="6" t="s">
        <v>4</v>
      </c>
      <c r="B5" s="1" t="s">
        <v>5</v>
      </c>
      <c r="C5" s="32">
        <v>52</v>
      </c>
      <c r="D5" s="31">
        <v>52</v>
      </c>
      <c r="E5" s="19">
        <v>51</v>
      </c>
      <c r="F5" s="19">
        <v>14</v>
      </c>
      <c r="G5" s="19">
        <v>91</v>
      </c>
      <c r="H5" s="19">
        <v>110</v>
      </c>
      <c r="I5" s="19">
        <v>91</v>
      </c>
      <c r="J5" s="19">
        <v>46</v>
      </c>
      <c r="K5" s="18">
        <v>55</v>
      </c>
      <c r="L5" s="26">
        <v>79</v>
      </c>
      <c r="M5" s="19">
        <v>2</v>
      </c>
      <c r="N5" s="14">
        <f t="shared" si="0"/>
        <v>643</v>
      </c>
    </row>
    <row r="6" spans="1:14" x14ac:dyDescent="0.35">
      <c r="A6" s="6" t="s">
        <v>6</v>
      </c>
      <c r="B6" s="1" t="s">
        <v>7</v>
      </c>
      <c r="C6" s="32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6">
        <v>0</v>
      </c>
      <c r="M6" s="19">
        <v>0</v>
      </c>
      <c r="N6" s="14">
        <f t="shared" si="0"/>
        <v>0</v>
      </c>
    </row>
    <row r="7" spans="1:14" x14ac:dyDescent="0.35">
      <c r="A7" s="6" t="s">
        <v>8</v>
      </c>
      <c r="B7" s="1" t="s">
        <v>9</v>
      </c>
      <c r="C7" s="32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6">
        <v>0</v>
      </c>
      <c r="M7" s="19">
        <v>0</v>
      </c>
      <c r="N7" s="14">
        <f t="shared" si="0"/>
        <v>0</v>
      </c>
    </row>
    <row r="8" spans="1:14" x14ac:dyDescent="0.35">
      <c r="A8" s="6" t="s">
        <v>10</v>
      </c>
      <c r="B8" s="1" t="s">
        <v>11</v>
      </c>
      <c r="C8" s="32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6">
        <v>0</v>
      </c>
      <c r="M8" s="19">
        <v>0</v>
      </c>
      <c r="N8" s="14">
        <f t="shared" si="0"/>
        <v>0</v>
      </c>
    </row>
    <row r="9" spans="1:14" x14ac:dyDescent="0.35">
      <c r="A9" s="6" t="s">
        <v>12</v>
      </c>
      <c r="B9" s="1" t="s">
        <v>13</v>
      </c>
      <c r="C9" s="32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1</v>
      </c>
      <c r="J9" s="19">
        <v>1</v>
      </c>
      <c r="K9" s="18">
        <v>0</v>
      </c>
      <c r="L9" s="26">
        <v>0</v>
      </c>
      <c r="M9" s="19">
        <v>0</v>
      </c>
      <c r="N9" s="14">
        <f t="shared" si="0"/>
        <v>2</v>
      </c>
    </row>
    <row r="10" spans="1:14" x14ac:dyDescent="0.35">
      <c r="A10" s="6" t="s">
        <v>14</v>
      </c>
      <c r="B10" s="1" t="s">
        <v>15</v>
      </c>
      <c r="C10" s="32">
        <v>5</v>
      </c>
      <c r="D10" s="19">
        <f>D11+D12</f>
        <v>31</v>
      </c>
      <c r="E10" s="19">
        <v>1</v>
      </c>
      <c r="F10" s="19">
        <v>0</v>
      </c>
      <c r="G10" s="19">
        <v>11</v>
      </c>
      <c r="H10" s="19">
        <v>11</v>
      </c>
      <c r="I10" s="19">
        <f t="shared" ref="I10" si="1">I11+I12</f>
        <v>4</v>
      </c>
      <c r="J10" s="19">
        <f t="shared" ref="J10" si="2">SUM(J11:J12)</f>
        <v>1</v>
      </c>
      <c r="K10" s="18">
        <v>12</v>
      </c>
      <c r="L10" s="26">
        <f>SUM(L11:L12)</f>
        <v>4</v>
      </c>
      <c r="M10" s="19">
        <v>0</v>
      </c>
      <c r="N10" s="14">
        <f t="shared" si="0"/>
        <v>80</v>
      </c>
    </row>
    <row r="11" spans="1:14" x14ac:dyDescent="0.35">
      <c r="A11" s="6" t="s">
        <v>16</v>
      </c>
      <c r="B11" s="1" t="s">
        <v>17</v>
      </c>
      <c r="C11" s="32">
        <v>1</v>
      </c>
      <c r="D11" s="31">
        <v>26</v>
      </c>
      <c r="E11" s="19">
        <v>1</v>
      </c>
      <c r="F11" s="19">
        <v>0</v>
      </c>
      <c r="G11" s="19">
        <v>0</v>
      </c>
      <c r="H11" s="19">
        <v>5</v>
      </c>
      <c r="I11" s="19">
        <v>3</v>
      </c>
      <c r="J11" s="19">
        <v>0</v>
      </c>
      <c r="K11" s="18">
        <v>10</v>
      </c>
      <c r="L11" s="26">
        <v>0</v>
      </c>
      <c r="M11" s="19">
        <v>0</v>
      </c>
      <c r="N11" s="14">
        <f t="shared" si="0"/>
        <v>46</v>
      </c>
    </row>
    <row r="12" spans="1:14" x14ac:dyDescent="0.35">
      <c r="A12" s="6" t="s">
        <v>18</v>
      </c>
      <c r="B12" s="1" t="s">
        <v>19</v>
      </c>
      <c r="C12" s="32">
        <v>4</v>
      </c>
      <c r="D12" s="31">
        <v>5</v>
      </c>
      <c r="E12" s="19">
        <v>0</v>
      </c>
      <c r="F12" s="19">
        <v>0</v>
      </c>
      <c r="G12" s="19">
        <v>11</v>
      </c>
      <c r="H12" s="19">
        <v>6</v>
      </c>
      <c r="I12" s="19">
        <v>1</v>
      </c>
      <c r="J12" s="19">
        <v>1</v>
      </c>
      <c r="K12" s="18">
        <v>2</v>
      </c>
      <c r="L12" s="26">
        <v>4</v>
      </c>
      <c r="M12" s="19">
        <v>0</v>
      </c>
      <c r="N12" s="14">
        <f t="shared" si="0"/>
        <v>34</v>
      </c>
    </row>
    <row r="13" spans="1:14" x14ac:dyDescent="0.35">
      <c r="A13" s="6" t="s">
        <v>20</v>
      </c>
      <c r="B13" s="1" t="s">
        <v>21</v>
      </c>
      <c r="C13" s="32">
        <v>29</v>
      </c>
      <c r="D13" s="19">
        <f>D14+D15</f>
        <v>8</v>
      </c>
      <c r="E13" s="19">
        <v>30</v>
      </c>
      <c r="F13" s="19">
        <v>0</v>
      </c>
      <c r="G13" s="19">
        <v>112</v>
      </c>
      <c r="H13" s="19">
        <v>101</v>
      </c>
      <c r="I13" s="19">
        <f t="shared" ref="I13" si="3">I14+I15</f>
        <v>78</v>
      </c>
      <c r="J13" s="19">
        <f t="shared" ref="J13" si="4">SUM(J14:J15)</f>
        <v>10</v>
      </c>
      <c r="K13" s="18">
        <v>3</v>
      </c>
      <c r="L13" s="26">
        <f>SUM(L14:L15)</f>
        <v>21</v>
      </c>
      <c r="M13" s="19">
        <f>M14+M15</f>
        <v>1</v>
      </c>
      <c r="N13" s="14">
        <f t="shared" si="0"/>
        <v>393</v>
      </c>
    </row>
    <row r="14" spans="1:14" x14ac:dyDescent="0.35">
      <c r="A14" s="6" t="s">
        <v>16</v>
      </c>
      <c r="B14" s="1" t="s">
        <v>22</v>
      </c>
      <c r="C14" s="32">
        <v>17</v>
      </c>
      <c r="D14" s="19">
        <v>1</v>
      </c>
      <c r="E14" s="19">
        <v>5</v>
      </c>
      <c r="F14" s="19">
        <v>0</v>
      </c>
      <c r="G14" s="19">
        <v>20</v>
      </c>
      <c r="H14" s="19">
        <v>81</v>
      </c>
      <c r="I14" s="19">
        <v>46</v>
      </c>
      <c r="J14" s="19">
        <v>2</v>
      </c>
      <c r="K14" s="18">
        <v>0</v>
      </c>
      <c r="L14" s="26">
        <v>9</v>
      </c>
      <c r="M14" s="19">
        <v>0</v>
      </c>
      <c r="N14" s="14">
        <f t="shared" si="0"/>
        <v>181</v>
      </c>
    </row>
    <row r="15" spans="1:14" x14ac:dyDescent="0.35">
      <c r="A15" s="6" t="s">
        <v>18</v>
      </c>
      <c r="B15" s="1" t="s">
        <v>23</v>
      </c>
      <c r="C15" s="32">
        <v>12</v>
      </c>
      <c r="D15" s="19">
        <v>7</v>
      </c>
      <c r="E15" s="19">
        <v>25</v>
      </c>
      <c r="F15" s="19">
        <v>0</v>
      </c>
      <c r="G15" s="19">
        <v>92</v>
      </c>
      <c r="H15" s="19">
        <v>20</v>
      </c>
      <c r="I15" s="19">
        <v>32</v>
      </c>
      <c r="J15" s="19">
        <v>8</v>
      </c>
      <c r="K15" s="18">
        <v>3</v>
      </c>
      <c r="L15" s="26">
        <v>12</v>
      </c>
      <c r="M15" s="19">
        <v>1</v>
      </c>
      <c r="N15" s="14">
        <f t="shared" si="0"/>
        <v>212</v>
      </c>
    </row>
    <row r="16" spans="1:14" x14ac:dyDescent="0.35">
      <c r="A16" s="6" t="s">
        <v>24</v>
      </c>
      <c r="B16" s="1" t="s">
        <v>25</v>
      </c>
      <c r="C16" s="32">
        <v>34</v>
      </c>
      <c r="D16" s="19">
        <f t="shared" ref="D16:D18" si="5">D10+D13</f>
        <v>39</v>
      </c>
      <c r="E16" s="19">
        <v>31</v>
      </c>
      <c r="F16" s="19">
        <v>0</v>
      </c>
      <c r="G16" s="19">
        <v>123</v>
      </c>
      <c r="H16" s="19">
        <v>112</v>
      </c>
      <c r="I16" s="19">
        <f t="shared" ref="I16" si="6">I17+I18</f>
        <v>82</v>
      </c>
      <c r="J16" s="19">
        <f t="shared" ref="J16" si="7">SUM(J17:J18)</f>
        <v>11</v>
      </c>
      <c r="K16" s="18">
        <v>15</v>
      </c>
      <c r="L16" s="26">
        <f>SUM(L17:L18)</f>
        <v>25</v>
      </c>
      <c r="M16" s="19">
        <f>M17+M18</f>
        <v>1</v>
      </c>
      <c r="N16" s="14">
        <f t="shared" si="0"/>
        <v>473</v>
      </c>
    </row>
    <row r="17" spans="1:14" x14ac:dyDescent="0.35">
      <c r="A17" s="6" t="s">
        <v>16</v>
      </c>
      <c r="B17" s="1" t="s">
        <v>26</v>
      </c>
      <c r="C17" s="32">
        <v>18</v>
      </c>
      <c r="D17" s="31">
        <f t="shared" si="5"/>
        <v>27</v>
      </c>
      <c r="E17" s="19">
        <v>6</v>
      </c>
      <c r="F17" s="19">
        <v>0</v>
      </c>
      <c r="G17" s="19">
        <v>20</v>
      </c>
      <c r="H17" s="19">
        <v>86</v>
      </c>
      <c r="I17" s="19">
        <f t="shared" ref="I17:I18" si="8">I11+I14</f>
        <v>49</v>
      </c>
      <c r="J17" s="19">
        <f t="shared" ref="J17:J18" si="9">J11+J14</f>
        <v>2</v>
      </c>
      <c r="K17" s="18">
        <v>10</v>
      </c>
      <c r="L17" s="26">
        <f t="shared" ref="L17:L18" si="10">L11+L14</f>
        <v>9</v>
      </c>
      <c r="M17" s="19">
        <v>0</v>
      </c>
      <c r="N17" s="14">
        <f t="shared" si="0"/>
        <v>227</v>
      </c>
    </row>
    <row r="18" spans="1:14" x14ac:dyDescent="0.35">
      <c r="A18" s="6" t="s">
        <v>18</v>
      </c>
      <c r="B18" s="1" t="s">
        <v>27</v>
      </c>
      <c r="C18" s="32">
        <v>16</v>
      </c>
      <c r="D18" s="31">
        <f t="shared" si="5"/>
        <v>12</v>
      </c>
      <c r="E18" s="19">
        <v>25</v>
      </c>
      <c r="F18" s="19">
        <v>0</v>
      </c>
      <c r="G18" s="19">
        <v>103</v>
      </c>
      <c r="H18" s="19">
        <v>26</v>
      </c>
      <c r="I18" s="19">
        <f t="shared" si="8"/>
        <v>33</v>
      </c>
      <c r="J18" s="19">
        <f t="shared" si="9"/>
        <v>9</v>
      </c>
      <c r="K18" s="18">
        <v>5</v>
      </c>
      <c r="L18" s="26">
        <f t="shared" si="10"/>
        <v>16</v>
      </c>
      <c r="M18" s="19">
        <f>M15+M12</f>
        <v>1</v>
      </c>
      <c r="N18" s="14">
        <f t="shared" si="0"/>
        <v>246</v>
      </c>
    </row>
    <row r="19" spans="1:14" x14ac:dyDescent="0.35">
      <c r="A19" s="6" t="s">
        <v>28</v>
      </c>
      <c r="B19" s="1" t="s">
        <v>29</v>
      </c>
      <c r="C19" s="32">
        <v>224</v>
      </c>
      <c r="D19" s="19">
        <f>D20+D24+D25</f>
        <v>206</v>
      </c>
      <c r="E19" s="19">
        <v>177</v>
      </c>
      <c r="F19" s="19">
        <v>242</v>
      </c>
      <c r="G19" s="19">
        <v>494</v>
      </c>
      <c r="H19" s="23">
        <f>H20+H24+H25</f>
        <v>226</v>
      </c>
      <c r="I19" s="19">
        <f t="shared" ref="I19" si="11">I20+I24+I25</f>
        <v>234</v>
      </c>
      <c r="J19" s="19">
        <f t="shared" ref="J19" si="12">SUM(J20,J24:J25)</f>
        <v>451</v>
      </c>
      <c r="K19" s="18">
        <v>216</v>
      </c>
      <c r="L19" s="26">
        <f>L20+L24+L25</f>
        <v>210</v>
      </c>
      <c r="M19" s="19">
        <f>M20+M25</f>
        <v>21</v>
      </c>
      <c r="N19" s="14">
        <f t="shared" si="0"/>
        <v>2701</v>
      </c>
    </row>
    <row r="20" spans="1:14" x14ac:dyDescent="0.35">
      <c r="A20" s="6" t="s">
        <v>30</v>
      </c>
      <c r="B20" s="1" t="s">
        <v>31</v>
      </c>
      <c r="C20" s="32">
        <v>220</v>
      </c>
      <c r="D20" s="19">
        <f>SUM(D21:D23)</f>
        <v>206</v>
      </c>
      <c r="E20" s="19">
        <v>177</v>
      </c>
      <c r="F20" s="19">
        <v>242</v>
      </c>
      <c r="G20" s="19">
        <v>494</v>
      </c>
      <c r="H20" s="23">
        <f t="shared" ref="H20:I20" si="13">H21+H22+H23</f>
        <v>221</v>
      </c>
      <c r="I20" s="19">
        <f t="shared" si="13"/>
        <v>233</v>
      </c>
      <c r="J20" s="19">
        <f t="shared" ref="J20" si="14">SUM(J21:J23)</f>
        <v>450</v>
      </c>
      <c r="K20" s="18">
        <v>215</v>
      </c>
      <c r="L20" s="26">
        <f>SUM(L21:L23)</f>
        <v>207</v>
      </c>
      <c r="M20" s="19">
        <f>M21+M22+M23+M24</f>
        <v>21</v>
      </c>
      <c r="N20" s="14">
        <f t="shared" si="0"/>
        <v>2686</v>
      </c>
    </row>
    <row r="21" spans="1:14" x14ac:dyDescent="0.35">
      <c r="A21" s="6" t="s">
        <v>32</v>
      </c>
      <c r="B21" s="1" t="s">
        <v>33</v>
      </c>
      <c r="C21" s="32">
        <v>4</v>
      </c>
      <c r="D21" s="19">
        <v>191</v>
      </c>
      <c r="E21" s="19">
        <v>164</v>
      </c>
      <c r="F21" s="19">
        <v>227</v>
      </c>
      <c r="G21" s="19">
        <v>469</v>
      </c>
      <c r="H21" s="19">
        <v>211</v>
      </c>
      <c r="I21" s="19">
        <v>205</v>
      </c>
      <c r="J21" s="19">
        <v>439</v>
      </c>
      <c r="K21" s="18">
        <v>207</v>
      </c>
      <c r="L21" s="26">
        <v>191</v>
      </c>
      <c r="M21" s="19">
        <v>21</v>
      </c>
      <c r="N21" s="14">
        <f t="shared" si="0"/>
        <v>2329</v>
      </c>
    </row>
    <row r="22" spans="1:14" x14ac:dyDescent="0.35">
      <c r="A22" s="6" t="s">
        <v>34</v>
      </c>
      <c r="B22" s="1" t="s">
        <v>35</v>
      </c>
      <c r="C22" s="32">
        <v>0</v>
      </c>
      <c r="D22" s="19">
        <v>15</v>
      </c>
      <c r="E22" s="19">
        <v>13</v>
      </c>
      <c r="F22" s="19">
        <v>15</v>
      </c>
      <c r="G22" s="19">
        <v>25</v>
      </c>
      <c r="H22" s="19">
        <v>10</v>
      </c>
      <c r="I22" s="19">
        <v>28</v>
      </c>
      <c r="J22" s="19">
        <v>11</v>
      </c>
      <c r="K22" s="18">
        <v>8</v>
      </c>
      <c r="L22" s="26">
        <v>16</v>
      </c>
      <c r="M22" s="19">
        <v>0</v>
      </c>
      <c r="N22" s="14">
        <f t="shared" si="0"/>
        <v>141</v>
      </c>
    </row>
    <row r="23" spans="1:14" x14ac:dyDescent="0.35">
      <c r="A23" s="6" t="s">
        <v>36</v>
      </c>
      <c r="B23" s="1" t="s">
        <v>37</v>
      </c>
      <c r="C23" s="32">
        <v>0</v>
      </c>
      <c r="D23" s="19">
        <v>0</v>
      </c>
      <c r="E23" s="19">
        <v>0</v>
      </c>
      <c r="F23" s="19">
        <v>0</v>
      </c>
      <c r="G23" s="35">
        <v>0</v>
      </c>
      <c r="H23" s="19">
        <v>0</v>
      </c>
      <c r="I23" s="19">
        <v>0</v>
      </c>
      <c r="J23" s="19">
        <v>0</v>
      </c>
      <c r="K23" s="18">
        <v>0</v>
      </c>
      <c r="L23" s="26">
        <v>0</v>
      </c>
      <c r="M23" s="19">
        <v>0</v>
      </c>
      <c r="N23" s="14">
        <f t="shared" si="0"/>
        <v>0</v>
      </c>
    </row>
    <row r="24" spans="1:14" x14ac:dyDescent="0.35">
      <c r="A24" s="6" t="s">
        <v>38</v>
      </c>
      <c r="B24" s="1" t="s">
        <v>39</v>
      </c>
      <c r="C24" s="32">
        <v>0</v>
      </c>
      <c r="D24" s="19">
        <v>0</v>
      </c>
      <c r="E24" s="19">
        <v>0</v>
      </c>
      <c r="F24" s="19">
        <v>0</v>
      </c>
      <c r="G24" s="35">
        <v>0</v>
      </c>
      <c r="H24" s="19">
        <v>5</v>
      </c>
      <c r="I24" s="19">
        <v>1</v>
      </c>
      <c r="J24" s="19">
        <v>1</v>
      </c>
      <c r="K24" s="18">
        <v>1</v>
      </c>
      <c r="L24" s="26">
        <v>3</v>
      </c>
      <c r="M24" s="19">
        <v>0</v>
      </c>
      <c r="N24" s="14">
        <f t="shared" si="0"/>
        <v>11</v>
      </c>
    </row>
    <row r="25" spans="1:14" x14ac:dyDescent="0.35">
      <c r="A25" s="6" t="s">
        <v>40</v>
      </c>
      <c r="B25" s="1" t="s">
        <v>41</v>
      </c>
      <c r="C25" s="32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6">
        <v>0</v>
      </c>
      <c r="M25" s="19">
        <v>0</v>
      </c>
      <c r="N25" s="14">
        <f t="shared" si="0"/>
        <v>0</v>
      </c>
    </row>
    <row r="26" spans="1:14" x14ac:dyDescent="0.35">
      <c r="A26" s="6" t="s">
        <v>42</v>
      </c>
      <c r="B26" s="1" t="s">
        <v>43</v>
      </c>
      <c r="C26" s="32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6">
        <v>0</v>
      </c>
      <c r="M26" s="19">
        <v>0</v>
      </c>
      <c r="N26" s="14">
        <f t="shared" si="0"/>
        <v>0</v>
      </c>
    </row>
    <row r="27" spans="1:14" x14ac:dyDescent="0.35">
      <c r="A27" s="6" t="s">
        <v>44</v>
      </c>
      <c r="B27" s="1" t="s">
        <v>45</v>
      </c>
      <c r="C27" s="32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6">
        <v>0</v>
      </c>
      <c r="M27" s="19">
        <v>0</v>
      </c>
      <c r="N27" s="14">
        <f t="shared" si="0"/>
        <v>0</v>
      </c>
    </row>
    <row r="28" spans="1:14" x14ac:dyDescent="0.35">
      <c r="A28" s="6" t="s">
        <v>46</v>
      </c>
      <c r="B28" s="1" t="s">
        <v>47</v>
      </c>
      <c r="C28" s="32">
        <v>2</v>
      </c>
      <c r="D28" s="19">
        <v>2</v>
      </c>
      <c r="E28" s="19">
        <v>2</v>
      </c>
      <c r="F28" s="19">
        <v>1</v>
      </c>
      <c r="G28" s="19">
        <v>10</v>
      </c>
      <c r="H28" s="19">
        <v>2</v>
      </c>
      <c r="I28" s="19">
        <v>0</v>
      </c>
      <c r="J28" s="19">
        <v>1</v>
      </c>
      <c r="K28" s="18">
        <v>3</v>
      </c>
      <c r="L28" s="26">
        <v>1</v>
      </c>
      <c r="M28" s="19">
        <v>0</v>
      </c>
      <c r="N28" s="14">
        <f t="shared" si="0"/>
        <v>24</v>
      </c>
    </row>
    <row r="29" spans="1:14" x14ac:dyDescent="0.35">
      <c r="A29" s="6" t="s">
        <v>48</v>
      </c>
      <c r="B29" s="1" t="s">
        <v>49</v>
      </c>
      <c r="C29" s="32">
        <v>0</v>
      </c>
      <c r="D29" s="19">
        <v>0</v>
      </c>
      <c r="E29" s="19">
        <v>0</v>
      </c>
      <c r="F29" s="19">
        <v>0</v>
      </c>
      <c r="G29" s="19">
        <v>1</v>
      </c>
      <c r="H29" s="19">
        <v>0</v>
      </c>
      <c r="I29" s="19">
        <v>5</v>
      </c>
      <c r="J29" s="19">
        <v>0</v>
      </c>
      <c r="K29" s="18">
        <v>0</v>
      </c>
      <c r="L29" s="26">
        <v>0</v>
      </c>
      <c r="M29" s="19">
        <v>0</v>
      </c>
      <c r="N29" s="14">
        <f t="shared" si="0"/>
        <v>6</v>
      </c>
    </row>
    <row r="30" spans="1:14" x14ac:dyDescent="0.35">
      <c r="A30" s="6" t="s">
        <v>50</v>
      </c>
      <c r="B30" s="1" t="s">
        <v>51</v>
      </c>
      <c r="C30" s="32">
        <v>0</v>
      </c>
      <c r="D30" s="19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6">
        <v>0</v>
      </c>
      <c r="M30" s="19">
        <v>0</v>
      </c>
      <c r="N30" s="14">
        <f t="shared" si="0"/>
        <v>0</v>
      </c>
    </row>
    <row r="31" spans="1:14" x14ac:dyDescent="0.35">
      <c r="A31" s="6" t="s">
        <v>52</v>
      </c>
      <c r="B31" s="1" t="s">
        <v>53</v>
      </c>
      <c r="C31" s="32">
        <v>0</v>
      </c>
      <c r="D31" s="19"/>
      <c r="E31" s="19">
        <v>0</v>
      </c>
      <c r="F31" s="19">
        <v>0</v>
      </c>
      <c r="G31" s="19">
        <v>4</v>
      </c>
      <c r="H31" s="19">
        <v>0</v>
      </c>
      <c r="I31" s="19">
        <v>0</v>
      </c>
      <c r="J31" s="19">
        <v>0</v>
      </c>
      <c r="K31" s="18">
        <v>0</v>
      </c>
      <c r="L31" s="26">
        <v>0</v>
      </c>
      <c r="M31" s="19">
        <v>0</v>
      </c>
      <c r="N31" s="14">
        <f t="shared" si="0"/>
        <v>4</v>
      </c>
    </row>
    <row r="32" spans="1:14" x14ac:dyDescent="0.35">
      <c r="A32" s="6" t="s">
        <v>54</v>
      </c>
      <c r="B32" s="1" t="s">
        <v>55</v>
      </c>
      <c r="C32" s="32">
        <v>0</v>
      </c>
      <c r="D32" s="19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6">
        <v>0</v>
      </c>
      <c r="M32" s="19">
        <v>0</v>
      </c>
      <c r="N32" s="14">
        <f t="shared" si="0"/>
        <v>0</v>
      </c>
    </row>
    <row r="33" spans="1:14" x14ac:dyDescent="0.35">
      <c r="A33" s="6" t="s">
        <v>56</v>
      </c>
      <c r="B33" s="1" t="s">
        <v>57</v>
      </c>
      <c r="C33" s="32">
        <v>11</v>
      </c>
      <c r="D33" s="19">
        <v>23</v>
      </c>
      <c r="E33" s="19">
        <v>4</v>
      </c>
      <c r="F33" s="19">
        <v>1</v>
      </c>
      <c r="G33" s="19">
        <v>25</v>
      </c>
      <c r="H33" s="19">
        <v>23</v>
      </c>
      <c r="I33" s="19">
        <v>49</v>
      </c>
      <c r="J33" s="19">
        <v>13</v>
      </c>
      <c r="K33" s="18">
        <v>36</v>
      </c>
      <c r="L33" s="26">
        <v>4</v>
      </c>
      <c r="M33" s="19">
        <v>0</v>
      </c>
      <c r="N33" s="14">
        <f t="shared" si="0"/>
        <v>189</v>
      </c>
    </row>
    <row r="34" spans="1:14" x14ac:dyDescent="0.35">
      <c r="A34" s="7" t="s">
        <v>58</v>
      </c>
      <c r="B34" s="8" t="s">
        <v>59</v>
      </c>
      <c r="C34" s="32">
        <v>2064</v>
      </c>
      <c r="D34" s="20">
        <f>D3+D4+D5+D6+D7+D8+D9+D16+D19+D26+D27+D28+D29+D30+D31+D32+D33</f>
        <v>1633</v>
      </c>
      <c r="E34" s="19">
        <v>445</v>
      </c>
      <c r="F34" s="19">
        <v>283</v>
      </c>
      <c r="G34" s="19">
        <v>2809</v>
      </c>
      <c r="H34" s="19">
        <v>1144</v>
      </c>
      <c r="I34" s="19">
        <f>I3+I5+I4+I6+I7+I8+I9+I16+I19+I26+I27+I28+I29+I30+I32+I31+I33</f>
        <v>2057</v>
      </c>
      <c r="J34" s="22">
        <f t="shared" ref="J34" si="15">SUM(J3:J10,J13,J19,J26:J33)</f>
        <v>1069</v>
      </c>
      <c r="K34" s="18">
        <v>355</v>
      </c>
      <c r="L34" s="27">
        <f>SUM(L3:L9)+L16+L19+SUM(L26:L33)</f>
        <v>1081</v>
      </c>
      <c r="M34" s="22">
        <v>24</v>
      </c>
      <c r="N34" s="17">
        <f t="shared" si="0"/>
        <v>12964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O34"/>
  <sheetViews>
    <sheetView tabSelected="1" zoomScale="60" zoomScaleNormal="60" workbookViewId="0">
      <selection activeCell="K3" sqref="K3:M34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80</v>
      </c>
    </row>
    <row r="2" spans="1:15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72</v>
      </c>
      <c r="L2" s="11" t="s">
        <v>68</v>
      </c>
      <c r="M2" s="11" t="s">
        <v>69</v>
      </c>
      <c r="N2" s="16" t="s">
        <v>71</v>
      </c>
      <c r="O2" s="12" t="s">
        <v>70</v>
      </c>
    </row>
    <row r="3" spans="1:15" x14ac:dyDescent="0.35">
      <c r="A3" s="6" t="s">
        <v>0</v>
      </c>
      <c r="B3" s="1" t="s">
        <v>1</v>
      </c>
      <c r="C3" s="18">
        <v>201</v>
      </c>
      <c r="D3" s="19">
        <v>133</v>
      </c>
      <c r="E3" s="19">
        <v>20</v>
      </c>
      <c r="F3" s="19">
        <v>15</v>
      </c>
      <c r="G3" s="19">
        <v>58</v>
      </c>
      <c r="H3" s="19">
        <v>138</v>
      </c>
      <c r="I3" s="19">
        <v>125</v>
      </c>
      <c r="J3" s="19">
        <v>60</v>
      </c>
      <c r="K3" s="19">
        <v>71</v>
      </c>
      <c r="L3" s="18">
        <v>38</v>
      </c>
      <c r="M3" s="26">
        <v>43</v>
      </c>
      <c r="N3" s="19"/>
      <c r="O3" s="13">
        <f>SUM(C3:N3)</f>
        <v>902</v>
      </c>
    </row>
    <row r="4" spans="1:15" x14ac:dyDescent="0.35">
      <c r="A4" s="6" t="s">
        <v>2</v>
      </c>
      <c r="B4" s="1" t="s">
        <v>3</v>
      </c>
      <c r="C4" s="18">
        <v>1584</v>
      </c>
      <c r="D4" s="19">
        <v>839</v>
      </c>
      <c r="E4" s="19">
        <v>174</v>
      </c>
      <c r="F4" s="19">
        <v>0</v>
      </c>
      <c r="G4" s="19">
        <v>1309</v>
      </c>
      <c r="H4" s="19">
        <v>561</v>
      </c>
      <c r="I4" s="19">
        <v>1071</v>
      </c>
      <c r="J4" s="19">
        <v>342</v>
      </c>
      <c r="K4" s="19">
        <v>83</v>
      </c>
      <c r="L4" s="18">
        <v>0</v>
      </c>
      <c r="M4" s="26">
        <v>350</v>
      </c>
      <c r="N4" s="19"/>
      <c r="O4" s="13">
        <f t="shared" ref="O4:O34" si="0">SUM(C4:N4)</f>
        <v>6313</v>
      </c>
    </row>
    <row r="5" spans="1:15" x14ac:dyDescent="0.35">
      <c r="A5" s="6" t="s">
        <v>4</v>
      </c>
      <c r="B5" s="1" t="s">
        <v>5</v>
      </c>
      <c r="C5" s="18">
        <v>60</v>
      </c>
      <c r="D5" s="19">
        <v>57</v>
      </c>
      <c r="E5" s="19">
        <v>62</v>
      </c>
      <c r="F5" s="19">
        <v>15</v>
      </c>
      <c r="G5" s="19">
        <v>39</v>
      </c>
      <c r="H5" s="19">
        <v>129</v>
      </c>
      <c r="I5" s="19">
        <v>121</v>
      </c>
      <c r="J5" s="19">
        <v>51</v>
      </c>
      <c r="K5" s="19">
        <v>56</v>
      </c>
      <c r="L5" s="18">
        <v>58</v>
      </c>
      <c r="M5" s="26">
        <v>80</v>
      </c>
      <c r="N5" s="19"/>
      <c r="O5" s="13">
        <f t="shared" si="0"/>
        <v>728</v>
      </c>
    </row>
    <row r="6" spans="1:15" x14ac:dyDescent="0.35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38"/>
      <c r="K6" s="19">
        <v>0</v>
      </c>
      <c r="L6" s="18">
        <v>0</v>
      </c>
      <c r="M6" s="26">
        <v>0</v>
      </c>
      <c r="N6" s="19"/>
      <c r="O6" s="13">
        <f t="shared" si="0"/>
        <v>0</v>
      </c>
    </row>
    <row r="7" spans="1:15" x14ac:dyDescent="0.35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38"/>
      <c r="K7" s="19">
        <v>0</v>
      </c>
      <c r="L7" s="18">
        <v>0</v>
      </c>
      <c r="M7" s="26">
        <v>0</v>
      </c>
      <c r="N7" s="19"/>
      <c r="O7" s="13">
        <f t="shared" si="0"/>
        <v>0</v>
      </c>
    </row>
    <row r="8" spans="1:15" x14ac:dyDescent="0.35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38"/>
      <c r="K8" s="19">
        <v>0</v>
      </c>
      <c r="L8" s="18">
        <v>0</v>
      </c>
      <c r="M8" s="26">
        <v>0</v>
      </c>
      <c r="N8" s="19"/>
      <c r="O8" s="13">
        <f t="shared" si="0"/>
        <v>0</v>
      </c>
    </row>
    <row r="9" spans="1:15" x14ac:dyDescent="0.35">
      <c r="A9" s="6" t="s">
        <v>12</v>
      </c>
      <c r="B9" s="1" t="s">
        <v>13</v>
      </c>
      <c r="C9" s="18">
        <v>0</v>
      </c>
      <c r="D9" s="19">
        <v>0</v>
      </c>
      <c r="E9" s="19">
        <v>0</v>
      </c>
      <c r="F9" s="19">
        <v>0</v>
      </c>
      <c r="G9" s="19">
        <v>1</v>
      </c>
      <c r="H9" s="19">
        <v>0</v>
      </c>
      <c r="I9" s="19">
        <v>1</v>
      </c>
      <c r="J9" s="19">
        <v>2</v>
      </c>
      <c r="K9" s="19">
        <v>0</v>
      </c>
      <c r="L9" s="18">
        <v>0</v>
      </c>
      <c r="M9" s="26">
        <v>0</v>
      </c>
      <c r="N9" s="19"/>
      <c r="O9" s="13">
        <f t="shared" si="0"/>
        <v>4</v>
      </c>
    </row>
    <row r="10" spans="1:15" x14ac:dyDescent="0.35">
      <c r="A10" s="6" t="s">
        <v>14</v>
      </c>
      <c r="B10" s="1" t="s">
        <v>15</v>
      </c>
      <c r="C10" s="18">
        <v>3</v>
      </c>
      <c r="D10" s="19">
        <f>D11+D12</f>
        <v>30</v>
      </c>
      <c r="E10" s="19">
        <v>0</v>
      </c>
      <c r="F10" s="19">
        <v>1</v>
      </c>
      <c r="G10" s="19">
        <v>8</v>
      </c>
      <c r="H10" s="19">
        <v>9</v>
      </c>
      <c r="I10" s="19">
        <f t="shared" ref="I10" si="1">I11+I12</f>
        <v>2</v>
      </c>
      <c r="J10" s="19">
        <f t="shared" ref="J10" si="2">SUM(J11:J12)</f>
        <v>2</v>
      </c>
      <c r="K10" s="19">
        <f t="shared" ref="K10" si="3">K11+K12</f>
        <v>1</v>
      </c>
      <c r="L10" s="18">
        <v>3</v>
      </c>
      <c r="M10" s="26">
        <f>SUM(M11:M12)</f>
        <v>6</v>
      </c>
      <c r="N10" s="19"/>
      <c r="O10" s="13">
        <f t="shared" si="0"/>
        <v>65</v>
      </c>
    </row>
    <row r="11" spans="1:15" x14ac:dyDescent="0.35">
      <c r="A11" s="6" t="s">
        <v>16</v>
      </c>
      <c r="B11" s="1" t="s">
        <v>17</v>
      </c>
      <c r="C11" s="18">
        <v>0</v>
      </c>
      <c r="D11" s="19">
        <v>25</v>
      </c>
      <c r="E11" s="19">
        <v>0</v>
      </c>
      <c r="F11" s="19">
        <v>1</v>
      </c>
      <c r="G11" s="19">
        <v>2</v>
      </c>
      <c r="H11" s="19">
        <v>5</v>
      </c>
      <c r="I11" s="19">
        <v>2</v>
      </c>
      <c r="J11" s="19"/>
      <c r="K11" s="39">
        <v>0</v>
      </c>
      <c r="L11" s="18">
        <v>3</v>
      </c>
      <c r="M11" s="26">
        <v>2</v>
      </c>
      <c r="N11" s="19"/>
      <c r="O11" s="13">
        <f t="shared" si="0"/>
        <v>40</v>
      </c>
    </row>
    <row r="12" spans="1:15" x14ac:dyDescent="0.35">
      <c r="A12" s="6" t="s">
        <v>18</v>
      </c>
      <c r="B12" s="1" t="s">
        <v>19</v>
      </c>
      <c r="C12" s="18">
        <v>3</v>
      </c>
      <c r="D12" s="19">
        <v>5</v>
      </c>
      <c r="E12" s="19">
        <v>0</v>
      </c>
      <c r="F12" s="19">
        <v>0</v>
      </c>
      <c r="G12" s="19">
        <v>6</v>
      </c>
      <c r="H12" s="19">
        <v>4</v>
      </c>
      <c r="I12" s="19">
        <v>0</v>
      </c>
      <c r="J12" s="19">
        <v>2</v>
      </c>
      <c r="K12" s="39">
        <v>1</v>
      </c>
      <c r="L12" s="18">
        <v>0</v>
      </c>
      <c r="M12" s="26">
        <v>4</v>
      </c>
      <c r="N12" s="19"/>
      <c r="O12" s="13">
        <f t="shared" si="0"/>
        <v>25</v>
      </c>
    </row>
    <row r="13" spans="1:15" x14ac:dyDescent="0.35">
      <c r="A13" s="6" t="s">
        <v>20</v>
      </c>
      <c r="B13" s="1" t="s">
        <v>21</v>
      </c>
      <c r="C13" s="18">
        <v>7</v>
      </c>
      <c r="D13" s="19">
        <f>D14+D15</f>
        <v>23</v>
      </c>
      <c r="E13" s="19">
        <v>8</v>
      </c>
      <c r="F13" s="19">
        <v>1</v>
      </c>
      <c r="G13" s="19">
        <v>101</v>
      </c>
      <c r="H13" s="19">
        <v>90</v>
      </c>
      <c r="I13" s="19">
        <f>I14+I15</f>
        <v>68</v>
      </c>
      <c r="J13" s="19">
        <f t="shared" ref="J13" si="4">SUM(J14:J15)</f>
        <v>22</v>
      </c>
      <c r="K13" s="19">
        <f t="shared" ref="K13" si="5">K14+K15</f>
        <v>46</v>
      </c>
      <c r="L13" s="18">
        <v>17</v>
      </c>
      <c r="M13" s="26">
        <f>SUM(M14:M15)</f>
        <v>14</v>
      </c>
      <c r="N13" s="19"/>
      <c r="O13" s="13">
        <f t="shared" si="0"/>
        <v>397</v>
      </c>
    </row>
    <row r="14" spans="1:15" x14ac:dyDescent="0.35">
      <c r="A14" s="6" t="s">
        <v>16</v>
      </c>
      <c r="B14" s="1" t="s">
        <v>22</v>
      </c>
      <c r="C14" s="18">
        <v>4</v>
      </c>
      <c r="D14" s="19">
        <v>15</v>
      </c>
      <c r="E14" s="19">
        <v>3</v>
      </c>
      <c r="F14" s="19">
        <v>0</v>
      </c>
      <c r="G14" s="19">
        <v>11</v>
      </c>
      <c r="H14" s="19">
        <v>78</v>
      </c>
      <c r="I14" s="19">
        <v>38</v>
      </c>
      <c r="J14" s="19">
        <v>1</v>
      </c>
      <c r="K14" s="39">
        <v>7</v>
      </c>
      <c r="L14" s="18">
        <v>0</v>
      </c>
      <c r="M14" s="26">
        <v>0</v>
      </c>
      <c r="N14" s="19"/>
      <c r="O14" s="13">
        <f t="shared" si="0"/>
        <v>157</v>
      </c>
    </row>
    <row r="15" spans="1:15" x14ac:dyDescent="0.35">
      <c r="A15" s="6" t="s">
        <v>18</v>
      </c>
      <c r="B15" s="1" t="s">
        <v>23</v>
      </c>
      <c r="C15" s="18">
        <v>3</v>
      </c>
      <c r="D15" s="19">
        <v>8</v>
      </c>
      <c r="E15" s="19">
        <v>5</v>
      </c>
      <c r="F15" s="19">
        <v>1</v>
      </c>
      <c r="G15" s="19">
        <v>90</v>
      </c>
      <c r="H15" s="19">
        <v>12</v>
      </c>
      <c r="I15" s="19">
        <v>30</v>
      </c>
      <c r="J15" s="19">
        <v>21</v>
      </c>
      <c r="K15" s="39">
        <v>39</v>
      </c>
      <c r="L15" s="18">
        <v>17</v>
      </c>
      <c r="M15" s="26">
        <v>14</v>
      </c>
      <c r="N15" s="19"/>
      <c r="O15" s="13">
        <f t="shared" si="0"/>
        <v>240</v>
      </c>
    </row>
    <row r="16" spans="1:15" x14ac:dyDescent="0.35">
      <c r="A16" s="6" t="s">
        <v>24</v>
      </c>
      <c r="B16" s="1" t="s">
        <v>25</v>
      </c>
      <c r="C16" s="18">
        <v>10</v>
      </c>
      <c r="D16" s="19">
        <f t="shared" ref="D16:D18" si="6">D10+D13</f>
        <v>53</v>
      </c>
      <c r="E16" s="19">
        <v>8</v>
      </c>
      <c r="F16" s="19">
        <v>2</v>
      </c>
      <c r="G16" s="19">
        <v>109</v>
      </c>
      <c r="H16" s="19">
        <v>99</v>
      </c>
      <c r="I16" s="19">
        <f>I17+I18</f>
        <v>70</v>
      </c>
      <c r="J16" s="19">
        <f t="shared" ref="J16" si="7">SUM(J17:J18)</f>
        <v>24</v>
      </c>
      <c r="K16" s="19">
        <f t="shared" ref="K16" si="8">K17+K18</f>
        <v>47</v>
      </c>
      <c r="L16" s="18">
        <v>20</v>
      </c>
      <c r="M16" s="26">
        <f>SUM(M17:M18)</f>
        <v>20</v>
      </c>
      <c r="N16" s="19"/>
      <c r="O16" s="13">
        <f t="shared" si="0"/>
        <v>462</v>
      </c>
    </row>
    <row r="17" spans="1:15" x14ac:dyDescent="0.35">
      <c r="A17" s="6" t="s">
        <v>16</v>
      </c>
      <c r="B17" s="1" t="s">
        <v>26</v>
      </c>
      <c r="C17" s="18">
        <v>4</v>
      </c>
      <c r="D17" s="19">
        <f t="shared" si="6"/>
        <v>40</v>
      </c>
      <c r="E17" s="19">
        <v>3</v>
      </c>
      <c r="F17" s="19">
        <v>1</v>
      </c>
      <c r="G17" s="19">
        <v>13</v>
      </c>
      <c r="H17" s="19">
        <v>83</v>
      </c>
      <c r="I17" s="19">
        <f t="shared" ref="I17:K18" si="9">I11+I14</f>
        <v>40</v>
      </c>
      <c r="J17" s="19">
        <f t="shared" si="9"/>
        <v>1</v>
      </c>
      <c r="K17" s="40">
        <f t="shared" si="9"/>
        <v>7</v>
      </c>
      <c r="L17" s="18">
        <v>3</v>
      </c>
      <c r="M17" s="26">
        <f t="shared" ref="M17:M18" si="10">M11+M14</f>
        <v>2</v>
      </c>
      <c r="N17" s="19"/>
      <c r="O17" s="13">
        <f t="shared" si="0"/>
        <v>197</v>
      </c>
    </row>
    <row r="18" spans="1:15" x14ac:dyDescent="0.35">
      <c r="A18" s="6" t="s">
        <v>18</v>
      </c>
      <c r="B18" s="1" t="s">
        <v>27</v>
      </c>
      <c r="C18" s="18">
        <v>6</v>
      </c>
      <c r="D18" s="19">
        <f t="shared" si="6"/>
        <v>13</v>
      </c>
      <c r="E18" s="19">
        <v>5</v>
      </c>
      <c r="F18" s="19">
        <v>1</v>
      </c>
      <c r="G18" s="19">
        <v>96</v>
      </c>
      <c r="H18" s="19">
        <v>16</v>
      </c>
      <c r="I18" s="19">
        <f t="shared" si="9"/>
        <v>30</v>
      </c>
      <c r="J18" s="19">
        <f t="shared" si="9"/>
        <v>23</v>
      </c>
      <c r="K18" s="40">
        <f t="shared" si="9"/>
        <v>40</v>
      </c>
      <c r="L18" s="18">
        <v>17</v>
      </c>
      <c r="M18" s="26">
        <f t="shared" si="10"/>
        <v>18</v>
      </c>
      <c r="N18" s="19"/>
      <c r="O18" s="13">
        <f t="shared" si="0"/>
        <v>265</v>
      </c>
    </row>
    <row r="19" spans="1:15" x14ac:dyDescent="0.35">
      <c r="A19" s="6" t="s">
        <v>28</v>
      </c>
      <c r="B19" s="1" t="s">
        <v>29</v>
      </c>
      <c r="C19" s="18">
        <v>287</v>
      </c>
      <c r="D19" s="19">
        <f>D20+D24+D25</f>
        <v>208</v>
      </c>
      <c r="E19" s="19">
        <v>189</v>
      </c>
      <c r="F19" s="19">
        <v>252</v>
      </c>
      <c r="G19" s="19">
        <v>171</v>
      </c>
      <c r="H19" s="23">
        <f>H20+H24+H25</f>
        <v>227</v>
      </c>
      <c r="I19" s="19">
        <f t="shared" ref="I19" si="11">I20+I24+I25</f>
        <v>230</v>
      </c>
      <c r="J19" s="19">
        <f t="shared" ref="J19" si="12">SUM(J20,J24:J25)</f>
        <v>390</v>
      </c>
      <c r="K19" s="19">
        <f t="shared" ref="K19" si="13">SUM(K21:K25)</f>
        <v>349</v>
      </c>
      <c r="L19" s="18">
        <v>226</v>
      </c>
      <c r="M19" s="26">
        <f>M20+M24+M25</f>
        <v>144</v>
      </c>
      <c r="N19" s="19"/>
      <c r="O19" s="13">
        <f t="shared" si="0"/>
        <v>2673</v>
      </c>
    </row>
    <row r="20" spans="1:15" x14ac:dyDescent="0.35">
      <c r="A20" s="6" t="s">
        <v>30</v>
      </c>
      <c r="B20" s="1" t="s">
        <v>31</v>
      </c>
      <c r="C20" s="18">
        <v>287</v>
      </c>
      <c r="D20" s="19">
        <f>SUM(D21:D23)</f>
        <v>207</v>
      </c>
      <c r="E20" s="19">
        <v>188</v>
      </c>
      <c r="F20" s="19">
        <v>252</v>
      </c>
      <c r="G20" s="19">
        <v>171</v>
      </c>
      <c r="H20" s="23">
        <f t="shared" ref="H20:I20" si="14">H21+H22+H23</f>
        <v>223</v>
      </c>
      <c r="I20" s="19">
        <f t="shared" si="14"/>
        <v>228</v>
      </c>
      <c r="J20" s="19">
        <f t="shared" ref="J20" si="15">SUM(J21:J23)</f>
        <v>390</v>
      </c>
      <c r="K20" s="19">
        <f>K21+K22+K23</f>
        <v>349</v>
      </c>
      <c r="L20" s="18">
        <v>226</v>
      </c>
      <c r="M20" s="26">
        <f>SUM(M21:M23)</f>
        <v>143</v>
      </c>
      <c r="N20" s="19"/>
      <c r="O20" s="13">
        <f t="shared" si="0"/>
        <v>2664</v>
      </c>
    </row>
    <row r="21" spans="1:15" x14ac:dyDescent="0.35">
      <c r="A21" s="6" t="s">
        <v>32</v>
      </c>
      <c r="B21" s="1" t="s">
        <v>33</v>
      </c>
      <c r="C21" s="18">
        <v>278</v>
      </c>
      <c r="D21" s="19">
        <v>200</v>
      </c>
      <c r="E21" s="19">
        <v>174</v>
      </c>
      <c r="F21" s="19">
        <v>237</v>
      </c>
      <c r="G21" s="19">
        <v>158</v>
      </c>
      <c r="H21" s="19">
        <v>210</v>
      </c>
      <c r="I21" s="19">
        <v>203</v>
      </c>
      <c r="J21" s="19">
        <v>379</v>
      </c>
      <c r="K21" s="39">
        <v>340</v>
      </c>
      <c r="L21" s="18">
        <v>220</v>
      </c>
      <c r="M21" s="26">
        <v>135</v>
      </c>
      <c r="N21" s="19"/>
      <c r="O21" s="13">
        <f t="shared" si="0"/>
        <v>2534</v>
      </c>
    </row>
    <row r="22" spans="1:15" x14ac:dyDescent="0.35">
      <c r="A22" s="6" t="s">
        <v>34</v>
      </c>
      <c r="B22" s="1" t="s">
        <v>35</v>
      </c>
      <c r="C22" s="18">
        <v>9</v>
      </c>
      <c r="D22" s="19">
        <v>7</v>
      </c>
      <c r="E22" s="19">
        <v>12</v>
      </c>
      <c r="F22" s="19">
        <v>15</v>
      </c>
      <c r="G22" s="19">
        <v>13</v>
      </c>
      <c r="H22" s="19">
        <v>13</v>
      </c>
      <c r="I22" s="19">
        <v>25</v>
      </c>
      <c r="J22" s="19">
        <v>11</v>
      </c>
      <c r="K22" s="39">
        <v>9</v>
      </c>
      <c r="L22" s="18">
        <v>6</v>
      </c>
      <c r="M22" s="26">
        <v>8</v>
      </c>
      <c r="N22" s="19"/>
      <c r="O22" s="13">
        <f t="shared" si="0"/>
        <v>128</v>
      </c>
    </row>
    <row r="23" spans="1:15" x14ac:dyDescent="0.35">
      <c r="A23" s="6" t="s">
        <v>36</v>
      </c>
      <c r="B23" s="1" t="s">
        <v>37</v>
      </c>
      <c r="C23" s="18">
        <v>0</v>
      </c>
      <c r="D23" s="19">
        <v>0</v>
      </c>
      <c r="E23" s="19">
        <v>2</v>
      </c>
      <c r="F23" s="19">
        <v>0</v>
      </c>
      <c r="G23" s="19">
        <v>0</v>
      </c>
      <c r="H23" s="19">
        <v>0</v>
      </c>
      <c r="I23" s="19">
        <v>0</v>
      </c>
      <c r="J23" s="38"/>
      <c r="K23" s="39">
        <v>0</v>
      </c>
      <c r="L23" s="18">
        <v>0</v>
      </c>
      <c r="M23" s="26">
        <v>0</v>
      </c>
      <c r="N23" s="19"/>
      <c r="O23" s="13">
        <f t="shared" si="0"/>
        <v>2</v>
      </c>
    </row>
    <row r="24" spans="1:15" x14ac:dyDescent="0.35">
      <c r="A24" s="6" t="s">
        <v>38</v>
      </c>
      <c r="B24" s="1" t="s">
        <v>39</v>
      </c>
      <c r="C24" s="18">
        <v>0</v>
      </c>
      <c r="D24" s="19">
        <v>1</v>
      </c>
      <c r="E24" s="19">
        <v>1</v>
      </c>
      <c r="F24" s="19">
        <v>0</v>
      </c>
      <c r="G24" s="19">
        <v>0</v>
      </c>
      <c r="H24" s="19">
        <v>4</v>
      </c>
      <c r="I24" s="19">
        <v>2</v>
      </c>
      <c r="J24" s="38"/>
      <c r="K24" s="39">
        <v>0</v>
      </c>
      <c r="L24" s="18">
        <v>0</v>
      </c>
      <c r="M24" s="26">
        <v>1</v>
      </c>
      <c r="N24" s="19"/>
      <c r="O24" s="13">
        <f t="shared" si="0"/>
        <v>9</v>
      </c>
    </row>
    <row r="25" spans="1:15" x14ac:dyDescent="0.35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38"/>
      <c r="K25" s="39">
        <v>0</v>
      </c>
      <c r="L25" s="18">
        <v>0</v>
      </c>
      <c r="M25" s="26">
        <v>0</v>
      </c>
      <c r="N25" s="19"/>
      <c r="O25" s="13">
        <f t="shared" si="0"/>
        <v>0</v>
      </c>
    </row>
    <row r="26" spans="1:15" x14ac:dyDescent="0.35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38"/>
      <c r="K26" s="19">
        <v>0</v>
      </c>
      <c r="L26" s="18">
        <v>0</v>
      </c>
      <c r="M26" s="26">
        <v>0</v>
      </c>
      <c r="N26" s="19"/>
      <c r="O26" s="13">
        <f t="shared" si="0"/>
        <v>0</v>
      </c>
    </row>
    <row r="27" spans="1:15" x14ac:dyDescent="0.35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38"/>
      <c r="K27" s="19">
        <v>0</v>
      </c>
      <c r="L27" s="18">
        <v>0</v>
      </c>
      <c r="M27" s="26">
        <v>0</v>
      </c>
      <c r="N27" s="19"/>
      <c r="O27" s="13">
        <f t="shared" si="0"/>
        <v>0</v>
      </c>
    </row>
    <row r="28" spans="1:15" x14ac:dyDescent="0.35">
      <c r="A28" s="6" t="s">
        <v>46</v>
      </c>
      <c r="B28" s="1" t="s">
        <v>47</v>
      </c>
      <c r="C28" s="18">
        <v>0</v>
      </c>
      <c r="D28" s="19">
        <v>6</v>
      </c>
      <c r="E28" s="19">
        <v>1</v>
      </c>
      <c r="F28" s="19">
        <v>0</v>
      </c>
      <c r="G28" s="19">
        <v>2</v>
      </c>
      <c r="H28" s="19">
        <v>2</v>
      </c>
      <c r="I28" s="19">
        <v>2</v>
      </c>
      <c r="J28" s="38"/>
      <c r="K28" s="19">
        <v>2</v>
      </c>
      <c r="L28" s="18">
        <v>2</v>
      </c>
      <c r="M28" s="26">
        <v>1</v>
      </c>
      <c r="N28" s="19"/>
      <c r="O28" s="13">
        <f t="shared" si="0"/>
        <v>18</v>
      </c>
    </row>
    <row r="29" spans="1:15" x14ac:dyDescent="0.35">
      <c r="A29" s="6" t="s">
        <v>48</v>
      </c>
      <c r="B29" s="1" t="s">
        <v>49</v>
      </c>
      <c r="C29" s="18">
        <v>1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4</v>
      </c>
      <c r="J29" s="38"/>
      <c r="K29" s="19">
        <v>0</v>
      </c>
      <c r="L29" s="18">
        <v>0</v>
      </c>
      <c r="M29" s="26">
        <v>0</v>
      </c>
      <c r="N29" s="19"/>
      <c r="O29" s="13">
        <f t="shared" si="0"/>
        <v>5</v>
      </c>
    </row>
    <row r="30" spans="1:15" x14ac:dyDescent="0.35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38"/>
      <c r="K30" s="19">
        <v>0</v>
      </c>
      <c r="L30" s="18">
        <v>0</v>
      </c>
      <c r="M30" s="26">
        <v>0</v>
      </c>
      <c r="N30" s="19"/>
      <c r="O30" s="13">
        <f t="shared" si="0"/>
        <v>0</v>
      </c>
    </row>
    <row r="31" spans="1:15" x14ac:dyDescent="0.35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38"/>
      <c r="K31" s="19">
        <v>0</v>
      </c>
      <c r="L31" s="18">
        <v>0</v>
      </c>
      <c r="M31" s="26">
        <v>0</v>
      </c>
      <c r="N31" s="19"/>
      <c r="O31" s="13">
        <f t="shared" si="0"/>
        <v>0</v>
      </c>
    </row>
    <row r="32" spans="1:15" x14ac:dyDescent="0.35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38"/>
      <c r="K32" s="19">
        <v>0</v>
      </c>
      <c r="L32" s="18">
        <v>0</v>
      </c>
      <c r="M32" s="26">
        <v>0</v>
      </c>
      <c r="N32" s="19"/>
      <c r="O32" s="13">
        <f t="shared" si="0"/>
        <v>0</v>
      </c>
    </row>
    <row r="33" spans="1:15" x14ac:dyDescent="0.35">
      <c r="A33" s="6" t="s">
        <v>56</v>
      </c>
      <c r="B33" s="1" t="s">
        <v>57</v>
      </c>
      <c r="C33" s="18">
        <v>64</v>
      </c>
      <c r="D33" s="19">
        <v>24</v>
      </c>
      <c r="E33" s="19">
        <v>5</v>
      </c>
      <c r="F33" s="19">
        <v>1</v>
      </c>
      <c r="G33" s="19">
        <v>1</v>
      </c>
      <c r="H33" s="19">
        <v>51</v>
      </c>
      <c r="I33" s="19">
        <v>67</v>
      </c>
      <c r="J33" s="19">
        <v>5</v>
      </c>
      <c r="K33" s="19">
        <v>0</v>
      </c>
      <c r="L33" s="18">
        <v>2</v>
      </c>
      <c r="M33" s="26">
        <v>4</v>
      </c>
      <c r="N33" s="19"/>
      <c r="O33" s="13">
        <f t="shared" si="0"/>
        <v>224</v>
      </c>
    </row>
    <row r="34" spans="1:15" x14ac:dyDescent="0.35">
      <c r="A34" s="7" t="s">
        <v>58</v>
      </c>
      <c r="B34" s="8" t="s">
        <v>59</v>
      </c>
      <c r="C34" s="18">
        <v>2207</v>
      </c>
      <c r="D34" s="20">
        <f>D3+D4+D5+D6+D7+D8+D9+D16+D19+D26+D27+D28+D29+D30+D31+D32+D33</f>
        <v>1320</v>
      </c>
      <c r="E34" s="19">
        <v>459</v>
      </c>
      <c r="F34" s="19">
        <v>285</v>
      </c>
      <c r="G34" s="19">
        <v>1690</v>
      </c>
      <c r="H34" s="19">
        <v>1207</v>
      </c>
      <c r="I34" s="19">
        <f>I3+I5+I4+I6+I7+I8+I9+I16+I19+I26+I27+I28+I29+I30+I32+I31+I33</f>
        <v>1691</v>
      </c>
      <c r="J34" s="20">
        <f t="shared" ref="J34" si="16">SUM(J3:J10,J13,J19,J26:J33)</f>
        <v>874</v>
      </c>
      <c r="K34" s="22">
        <f>SUM(K3:K10)+K13+K19+SUM(K26:K33)</f>
        <v>608</v>
      </c>
      <c r="L34" s="18">
        <v>346</v>
      </c>
      <c r="M34" s="27">
        <f>SUM(M3:M9)+M16+M19+SUM(M26:M33)</f>
        <v>642</v>
      </c>
      <c r="N34" s="19"/>
      <c r="O34" s="9">
        <f t="shared" si="0"/>
        <v>11329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2025-05-13T05:57:43Z</dcterms:modified>
</cp:coreProperties>
</file>