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мај\неживот\"/>
    </mc:Choice>
  </mc:AlternateContent>
  <xr:revisionPtr revIDLastSave="0" documentId="13_ncr:1_{BFB9D142-6EE1-4CD3-8D9B-DAFF8393A013}" xr6:coauthVersionLast="47" xr6:coauthVersionMax="47" xr10:uidLastSave="{00000000-0000-0000-0000-000000000000}"/>
  <bookViews>
    <workbookView xWindow="-110" yWindow="-110" windowWidth="19420" windowHeight="10420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4" l="1"/>
  <c r="H19" i="4" s="1"/>
  <c r="H20" i="3"/>
  <c r="H19" i="3" s="1"/>
  <c r="H20" i="2"/>
  <c r="H19" i="2" s="1"/>
  <c r="H20" i="1"/>
  <c r="H19" i="1"/>
  <c r="M20" i="8"/>
  <c r="K20" i="8"/>
  <c r="J20" i="8"/>
  <c r="I20" i="8"/>
  <c r="I19" i="8" s="1"/>
  <c r="H20" i="8"/>
  <c r="H19" i="8" s="1"/>
  <c r="M19" i="8"/>
  <c r="K19" i="8"/>
  <c r="J19" i="8"/>
  <c r="M18" i="8"/>
  <c r="J18" i="8"/>
  <c r="J16" i="8" s="1"/>
  <c r="I18" i="8"/>
  <c r="I16" i="8" s="1"/>
  <c r="I34" i="8" s="1"/>
  <c r="M17" i="8"/>
  <c r="M16" i="8" s="1"/>
  <c r="M34" i="8" s="1"/>
  <c r="J17" i="8"/>
  <c r="I17" i="8"/>
  <c r="K16" i="8"/>
  <c r="M13" i="8"/>
  <c r="K13" i="8"/>
  <c r="K34" i="8" s="1"/>
  <c r="J13" i="8"/>
  <c r="I13" i="8"/>
  <c r="M10" i="8"/>
  <c r="K10" i="8"/>
  <c r="J10" i="8"/>
  <c r="J34" i="8" s="1"/>
  <c r="I10" i="8"/>
  <c r="D20" i="8"/>
  <c r="D19" i="8" s="1"/>
  <c r="D18" i="8"/>
  <c r="D17" i="8"/>
  <c r="D16" i="8"/>
  <c r="D34" i="8" s="1"/>
  <c r="D13" i="8"/>
  <c r="D10" i="8"/>
  <c r="N20" i="7"/>
  <c r="N19" i="7" s="1"/>
  <c r="M20" i="7"/>
  <c r="J20" i="7"/>
  <c r="I20" i="7"/>
  <c r="H20" i="7"/>
  <c r="M19" i="7"/>
  <c r="J19" i="7"/>
  <c r="I19" i="7"/>
  <c r="H19" i="7"/>
  <c r="I18" i="7"/>
  <c r="I17" i="7"/>
  <c r="N16" i="7"/>
  <c r="M16" i="7"/>
  <c r="J16" i="7"/>
  <c r="I16" i="7"/>
  <c r="M13" i="7"/>
  <c r="J13" i="7"/>
  <c r="I13" i="7"/>
  <c r="M10" i="7"/>
  <c r="J10" i="7"/>
  <c r="I10" i="7"/>
  <c r="D20" i="7"/>
  <c r="D19" i="7" s="1"/>
  <c r="D16" i="7"/>
  <c r="D13" i="7"/>
  <c r="D10" i="7"/>
  <c r="M20" i="6"/>
  <c r="M19" i="6" s="1"/>
  <c r="K20" i="6"/>
  <c r="J20" i="6"/>
  <c r="J19" i="6" s="1"/>
  <c r="I20" i="6"/>
  <c r="I19" i="6" s="1"/>
  <c r="H20" i="6"/>
  <c r="K19" i="6"/>
  <c r="H19" i="6"/>
  <c r="M18" i="6"/>
  <c r="M16" i="6" s="1"/>
  <c r="M34" i="6" s="1"/>
  <c r="J18" i="6"/>
  <c r="J16" i="6" s="1"/>
  <c r="I18" i="6"/>
  <c r="M17" i="6"/>
  <c r="J17" i="6"/>
  <c r="I17" i="6"/>
  <c r="K16" i="6"/>
  <c r="I16" i="6"/>
  <c r="M13" i="6"/>
  <c r="K13" i="6"/>
  <c r="K34" i="6" s="1"/>
  <c r="J13" i="6"/>
  <c r="I13" i="6"/>
  <c r="M10" i="6"/>
  <c r="K10" i="6"/>
  <c r="J10" i="6"/>
  <c r="J34" i="6" s="1"/>
  <c r="I10" i="6"/>
  <c r="D21" i="6"/>
  <c r="D20" i="6"/>
  <c r="D19" i="6" s="1"/>
  <c r="D18" i="6"/>
  <c r="D17" i="6"/>
  <c r="D13" i="6"/>
  <c r="D16" i="6" s="1"/>
  <c r="D34" i="6" s="1"/>
  <c r="D10" i="6"/>
  <c r="N34" i="5"/>
  <c r="M20" i="5"/>
  <c r="J20" i="5"/>
  <c r="I20" i="5"/>
  <c r="H20" i="5"/>
  <c r="M19" i="5"/>
  <c r="J19" i="5"/>
  <c r="I19" i="5"/>
  <c r="H19" i="5"/>
  <c r="M18" i="5"/>
  <c r="J18" i="5"/>
  <c r="I18" i="5"/>
  <c r="M17" i="5"/>
  <c r="M16" i="5" s="1"/>
  <c r="M34" i="5" s="1"/>
  <c r="J17" i="5"/>
  <c r="I17" i="5"/>
  <c r="I16" i="5" s="1"/>
  <c r="I34" i="5" s="1"/>
  <c r="J16" i="5"/>
  <c r="M13" i="5"/>
  <c r="J13" i="5"/>
  <c r="I13" i="5"/>
  <c r="M10" i="5"/>
  <c r="J10" i="5"/>
  <c r="J34" i="5" s="1"/>
  <c r="I10" i="5"/>
  <c r="D21" i="5"/>
  <c r="D20" i="5"/>
  <c r="D19" i="5" s="1"/>
  <c r="D18" i="5"/>
  <c r="D17" i="5"/>
  <c r="D16" i="5" s="1"/>
  <c r="D34" i="5" s="1"/>
  <c r="D13" i="5"/>
  <c r="D10" i="5"/>
  <c r="I34" i="6" l="1"/>
  <c r="M20" i="4" l="1"/>
  <c r="M19" i="4" s="1"/>
  <c r="M18" i="4"/>
  <c r="M13" i="4"/>
  <c r="M20" i="3"/>
  <c r="M19" i="3" s="1"/>
  <c r="M18" i="3"/>
  <c r="M17" i="3"/>
  <c r="M16" i="3"/>
  <c r="M13" i="3"/>
  <c r="M10" i="3"/>
  <c r="M20" i="2"/>
  <c r="M19" i="2"/>
  <c r="M34" i="2" s="1"/>
  <c r="M18" i="2"/>
  <c r="M20" i="1"/>
  <c r="M19" i="1" s="1"/>
  <c r="M18" i="1"/>
  <c r="M17" i="1"/>
  <c r="M13" i="1"/>
  <c r="M10" i="1"/>
  <c r="M16" i="1" s="1"/>
  <c r="M34" i="1" s="1"/>
  <c r="L20" i="4" l="1"/>
  <c r="L19" i="4" s="1"/>
  <c r="L18" i="4"/>
  <c r="L17" i="4"/>
  <c r="L16" i="4"/>
  <c r="L13" i="4"/>
  <c r="L10" i="4"/>
  <c r="L20" i="3"/>
  <c r="L19" i="3"/>
  <c r="L16" i="3"/>
  <c r="L13" i="3"/>
  <c r="L10" i="3"/>
  <c r="L20" i="2"/>
  <c r="L19" i="2" s="1"/>
  <c r="L18" i="2"/>
  <c r="L17" i="2"/>
  <c r="L16" i="2" s="1"/>
  <c r="L13" i="2"/>
  <c r="L10" i="2"/>
  <c r="L20" i="1"/>
  <c r="L19" i="1"/>
  <c r="L18" i="1"/>
  <c r="L17" i="1"/>
  <c r="L16" i="1"/>
  <c r="L34" i="1" s="1"/>
  <c r="L13" i="1"/>
  <c r="L10" i="1"/>
  <c r="L34" i="4" l="1"/>
  <c r="L34" i="2"/>
  <c r="J20" i="4" l="1"/>
  <c r="J19" i="4" s="1"/>
  <c r="J34" i="4" s="1"/>
  <c r="J18" i="4"/>
  <c r="J17" i="4"/>
  <c r="J16" i="4" s="1"/>
  <c r="J13" i="4"/>
  <c r="J10" i="4"/>
  <c r="J20" i="3"/>
  <c r="J19" i="3" s="1"/>
  <c r="J16" i="3"/>
  <c r="J13" i="3"/>
  <c r="J10" i="3"/>
  <c r="J20" i="2"/>
  <c r="J19" i="2"/>
  <c r="J18" i="2"/>
  <c r="J17" i="2"/>
  <c r="J16" i="2"/>
  <c r="J13" i="2"/>
  <c r="J10" i="2"/>
  <c r="J34" i="2" s="1"/>
  <c r="J20" i="1"/>
  <c r="J19" i="1"/>
  <c r="J18" i="1"/>
  <c r="J17" i="1"/>
  <c r="J16" i="1"/>
  <c r="J13" i="1"/>
  <c r="J10" i="1"/>
  <c r="J34" i="1" s="1"/>
  <c r="I20" i="4" l="1"/>
  <c r="I19" i="4"/>
  <c r="I18" i="4"/>
  <c r="I17" i="4"/>
  <c r="I16" i="4" s="1"/>
  <c r="I34" i="4" s="1"/>
  <c r="I13" i="4"/>
  <c r="I10" i="4"/>
  <c r="I20" i="3"/>
  <c r="I19" i="3" s="1"/>
  <c r="I16" i="3"/>
  <c r="I13" i="3"/>
  <c r="I10" i="3"/>
  <c r="I20" i="2"/>
  <c r="I19" i="2" s="1"/>
  <c r="I18" i="2"/>
  <c r="I17" i="2"/>
  <c r="I16" i="2" s="1"/>
  <c r="I13" i="2"/>
  <c r="I10" i="2"/>
  <c r="I20" i="1"/>
  <c r="I19" i="1" s="1"/>
  <c r="I18" i="1"/>
  <c r="I17" i="1"/>
  <c r="I16" i="1"/>
  <c r="I13" i="1"/>
  <c r="I10" i="1"/>
  <c r="I34" i="2" l="1"/>
  <c r="I34" i="1"/>
  <c r="D34" i="4" l="1"/>
  <c r="D34" i="2"/>
  <c r="D34" i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<sst xmlns="http://schemas.openxmlformats.org/spreadsheetml/2006/main" count="620" uniqueCount="81">
  <si>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</si>
  <si>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</si>
  <si>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</si>
  <si>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</si>
  <si>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</si>
  <si>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</si>
  <si>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</si>
  <si>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</si>
  <si>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</si>
  <si>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</si>
  <si>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</si>
  <si>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</si>
  <si>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</si>
  <si>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</si>
  <si>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</si>
  <si>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</si>
  <si>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</si>
  <si>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</si>
  <si>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</si>
  <si>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</si>
  <si>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</si>
  <si>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</si>
  <si>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</si>
  <si>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</si>
  <si>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</si>
  <si>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</si>
  <si>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</si>
  <si>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</si>
  <si>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</si>
  <si>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</si>
  <si>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</si>
  <si>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</si>
  <si>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</si>
  <si>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</si>
  <si>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</si>
  <si>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</si>
  <si>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</si>
  <si>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</si>
  <si>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</si>
  <si>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</si>
  <si>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</si>
  <si>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</si>
  <si>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</si>
  <si>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</si>
  <si>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</si>
  <si>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</si>
  <si>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</si>
  <si>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</si>
  <si>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</si>
  <si>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</si>
  <si>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</si>
  <si>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</si>
  <si>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</si>
  <si>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</si>
  <si>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</si>
  <si>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</si>
  <si>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</si>
  <si>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</si>
  <si>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</si>
  <si>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</si>
  <si>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</si>
  <si>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</si>
  <si>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</si>
  <si>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</si>
  <si>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</si>
  <si>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</si>
  <si>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</si>
  <si>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</si>
  <si>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</si>
  <si>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</si>
  <si>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</si>
  <si>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</si>
  <si>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Винер</t>
  </si>
  <si>
    <t>Бруто полисирана премија, во илјади денари, мај 2025 година</t>
  </si>
  <si>
    <t>Бруто полисирана премија, во илјади денари, мај 2024 година</t>
  </si>
  <si>
    <t>Бруто исплатени штети, во илјади денари, мај 2025 година</t>
  </si>
  <si>
    <t>Бруто исплатени штети, во илјади денари, мај 2024 година</t>
  </si>
  <si>
    <t>Број на склучени договори мај 2025 година</t>
  </si>
  <si>
    <t>Број на склучени договори мај 2024 година</t>
  </si>
  <si>
    <t>Број на ликвидирани штети мај 2025 година</t>
  </si>
  <si>
    <t>Број на ликвидирани штети мај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</si>
</sst>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0"/>
      <color theme="9" tint="-0.249977111117893"/>
      <name val="Calibri"/>
      <family val="2"/>
    </font>
    <font>
      <i/>
      <sz val="8"/>
      <name val="Calibri"/>
      <family val="2"/>
    </font>
    <font>
      <i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164" fontId="7" fillId="4" borderId="11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165" fontId="2" fillId="3" borderId="1" xfId="3" applyNumberFormat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0" fillId="0" borderId="12" xfId="0" applyNumberFormat="1" applyBorder="1"/>
    <xf numFmtId="3" fontId="3" fillId="0" borderId="13" xfId="0" applyNumberFormat="1" applyFont="1" applyBorder="1"/>
  </cellXfs>
  <cellStyles count="4">
    <cellStyle name="Comma" xfId="3" builtinId="3"/>
    <cellStyle name="Normal" xfId="0" builtinId="0"/>
    <cellStyle name="Normal 2" xfId="1" xr:uid="{A3521A09-9228-4AF6-AF9D-D6F5A7B6AD15}"/>
    <cellStyle name="Normal 3" xfId="2" xr:uid="{8B089AE6-DFB8-41B8-BB6D-F35EB01D6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topLeftCell="A21" zoomScale="80" zoomScaleNormal="80" workbookViewId="0">
      <selection activeCell="H34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73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35">
        <v>10704</v>
      </c>
      <c r="D3" s="31">
        <v>5661.03</v>
      </c>
      <c r="E3" s="19">
        <v>5421</v>
      </c>
      <c r="F3" s="19">
        <v>2046.6980000000001</v>
      </c>
      <c r="G3" s="19">
        <v>8125.41</v>
      </c>
      <c r="H3" s="19">
        <v>6588.9299999999994</v>
      </c>
      <c r="I3" s="19">
        <v>3910.0230000000001</v>
      </c>
      <c r="J3" s="19">
        <v>4148</v>
      </c>
      <c r="K3" s="18">
        <v>3390</v>
      </c>
      <c r="L3" s="24">
        <v>12623.17</v>
      </c>
      <c r="M3" s="19">
        <v>193.17500000000001</v>
      </c>
      <c r="N3" s="13">
        <f>SUM(C3:M3)</f>
        <v>62811.436000000002</v>
      </c>
    </row>
    <row r="4" spans="1:14" x14ac:dyDescent="0.35">
      <c r="A4" s="6" t="s">
        <v>2</v>
      </c>
      <c r="B4" s="1" t="s">
        <v>3</v>
      </c>
      <c r="C4" s="35">
        <v>10039</v>
      </c>
      <c r="D4" s="31">
        <v>21438.171999999999</v>
      </c>
      <c r="E4" s="19">
        <v>1574</v>
      </c>
      <c r="F4" s="19">
        <v>0</v>
      </c>
      <c r="G4" s="19">
        <v>14152.96</v>
      </c>
      <c r="H4" s="19">
        <v>7350.5784099999946</v>
      </c>
      <c r="I4" s="19">
        <v>9638.8629999999994</v>
      </c>
      <c r="J4" s="19">
        <v>10422</v>
      </c>
      <c r="K4" s="18">
        <v>0</v>
      </c>
      <c r="L4" s="24">
        <v>4244.7299999999996</v>
      </c>
      <c r="M4" s="19">
        <v>0</v>
      </c>
      <c r="N4" s="13">
        <f t="shared" ref="N4:N34" si="0">SUM(C4:M4)</f>
        <v>78860.303409999979</v>
      </c>
    </row>
    <row r="5" spans="1:14" x14ac:dyDescent="0.35">
      <c r="A5" s="6" t="s">
        <v>4</v>
      </c>
      <c r="B5" s="1" t="s">
        <v>5</v>
      </c>
      <c r="C5" s="35">
        <v>11362</v>
      </c>
      <c r="D5" s="31">
        <v>10834.093000000001</v>
      </c>
      <c r="E5" s="19">
        <v>6670</v>
      </c>
      <c r="F5" s="19">
        <v>2162.5909999999999</v>
      </c>
      <c r="G5" s="19">
        <v>15568.81</v>
      </c>
      <c r="H5" s="19">
        <v>28605.100000000006</v>
      </c>
      <c r="I5" s="19">
        <v>15197.737999999999</v>
      </c>
      <c r="J5" s="19">
        <v>9612</v>
      </c>
      <c r="K5" s="18">
        <v>14477</v>
      </c>
      <c r="L5" s="24">
        <v>10162.1</v>
      </c>
      <c r="M5" s="19">
        <v>483.13</v>
      </c>
      <c r="N5" s="13">
        <f t="shared" si="0"/>
        <v>125134.56200000002</v>
      </c>
    </row>
    <row r="6" spans="1:14" x14ac:dyDescent="0.35">
      <c r="A6" s="6" t="s">
        <v>6</v>
      </c>
      <c r="B6" s="1" t="s">
        <v>7</v>
      </c>
      <c r="C6" s="35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4">
        <v>0</v>
      </c>
      <c r="M6" s="19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35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4">
        <v>0</v>
      </c>
      <c r="M7" s="19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35">
        <v>0</v>
      </c>
      <c r="D8" s="19">
        <v>0</v>
      </c>
      <c r="E8" s="19">
        <v>0</v>
      </c>
      <c r="F8" s="19">
        <v>0</v>
      </c>
      <c r="G8" s="19">
        <v>49.13</v>
      </c>
      <c r="H8" s="19">
        <v>252.809</v>
      </c>
      <c r="I8" s="19">
        <v>0</v>
      </c>
      <c r="J8" s="19">
        <v>0</v>
      </c>
      <c r="K8" s="18">
        <v>74</v>
      </c>
      <c r="L8" s="24">
        <v>20.3</v>
      </c>
      <c r="M8" s="19">
        <v>0</v>
      </c>
      <c r="N8" s="13">
        <f t="shared" si="0"/>
        <v>396.23900000000003</v>
      </c>
    </row>
    <row r="9" spans="1:14" x14ac:dyDescent="0.35">
      <c r="A9" s="6" t="s">
        <v>12</v>
      </c>
      <c r="B9" s="1" t="s">
        <v>13</v>
      </c>
      <c r="C9" s="35">
        <v>1063</v>
      </c>
      <c r="D9" s="19">
        <v>576.70000000000005</v>
      </c>
      <c r="E9" s="19">
        <v>1538</v>
      </c>
      <c r="F9" s="19">
        <v>0</v>
      </c>
      <c r="G9" s="19">
        <v>2090.46</v>
      </c>
      <c r="H9" s="19">
        <v>296.14299999999957</v>
      </c>
      <c r="I9" s="19">
        <v>388.87299999999999</v>
      </c>
      <c r="J9" s="19">
        <v>623</v>
      </c>
      <c r="K9" s="18">
        <v>312</v>
      </c>
      <c r="L9" s="24">
        <v>324.61</v>
      </c>
      <c r="M9" s="19">
        <v>0</v>
      </c>
      <c r="N9" s="13">
        <f t="shared" si="0"/>
        <v>7212.7859999999991</v>
      </c>
    </row>
    <row r="10" spans="1:14" x14ac:dyDescent="0.35">
      <c r="A10" s="6" t="s">
        <v>14</v>
      </c>
      <c r="B10" s="1" t="s">
        <v>15</v>
      </c>
      <c r="C10" s="35">
        <v>7026</v>
      </c>
      <c r="D10" s="19">
        <v>16533.991000000002</v>
      </c>
      <c r="E10" s="19">
        <v>15752</v>
      </c>
      <c r="F10" s="21">
        <v>245.83500000000001</v>
      </c>
      <c r="G10" s="19">
        <v>12559.71</v>
      </c>
      <c r="H10" s="19">
        <v>7667.5165399999969</v>
      </c>
      <c r="I10" s="19">
        <f t="shared" ref="I10" si="1">I11+I12</f>
        <v>3124.4037462562628</v>
      </c>
      <c r="J10" s="19">
        <f t="shared" ref="J10" si="2">SUM(J11:J12)</f>
        <v>3699</v>
      </c>
      <c r="K10" s="18">
        <v>5131</v>
      </c>
      <c r="L10" s="24">
        <f>SUM(L11:L12)</f>
        <v>6668.96</v>
      </c>
      <c r="M10" s="19">
        <f>M11+M12</f>
        <v>4.8280000000000003</v>
      </c>
      <c r="N10" s="13">
        <f t="shared" si="0"/>
        <v>78413.24428625626</v>
      </c>
    </row>
    <row r="11" spans="1:14" x14ac:dyDescent="0.35">
      <c r="A11" s="6" t="s">
        <v>16</v>
      </c>
      <c r="B11" s="1" t="s">
        <v>17</v>
      </c>
      <c r="C11" s="35">
        <v>2810</v>
      </c>
      <c r="D11" s="31">
        <v>1786.4010000000001</v>
      </c>
      <c r="E11" s="19">
        <v>492</v>
      </c>
      <c r="F11" s="19">
        <v>105.38</v>
      </c>
      <c r="G11" s="19">
        <v>1366.52</v>
      </c>
      <c r="H11" s="19">
        <v>2436.7709899999982</v>
      </c>
      <c r="I11" s="19">
        <v>775.17654959508639</v>
      </c>
      <c r="J11" s="19">
        <v>819</v>
      </c>
      <c r="K11" s="18">
        <v>946</v>
      </c>
      <c r="L11" s="24">
        <v>447.19</v>
      </c>
      <c r="M11" s="19">
        <v>4.8280000000000003</v>
      </c>
      <c r="N11" s="13">
        <f t="shared" si="0"/>
        <v>11989.266539595083</v>
      </c>
    </row>
    <row r="12" spans="1:14" x14ac:dyDescent="0.35">
      <c r="A12" s="6" t="s">
        <v>18</v>
      </c>
      <c r="B12" s="1" t="s">
        <v>19</v>
      </c>
      <c r="C12" s="35">
        <v>4216</v>
      </c>
      <c r="D12" s="31">
        <v>14747.59</v>
      </c>
      <c r="E12" s="19">
        <v>15260</v>
      </c>
      <c r="F12" s="19">
        <v>140.45500000000001</v>
      </c>
      <c r="G12" s="19">
        <v>11193.2</v>
      </c>
      <c r="H12" s="19">
        <v>5230.7455500000033</v>
      </c>
      <c r="I12" s="19">
        <v>2349.2271966611765</v>
      </c>
      <c r="J12" s="19">
        <v>2880</v>
      </c>
      <c r="K12" s="18">
        <v>4185</v>
      </c>
      <c r="L12" s="24">
        <v>6221.77</v>
      </c>
      <c r="M12" s="19">
        <v>0</v>
      </c>
      <c r="N12" s="13">
        <f t="shared" si="0"/>
        <v>66423.98774666118</v>
      </c>
    </row>
    <row r="13" spans="1:14" x14ac:dyDescent="0.35">
      <c r="A13" s="6" t="s">
        <v>20</v>
      </c>
      <c r="B13" s="1" t="s">
        <v>21</v>
      </c>
      <c r="C13" s="35">
        <v>5788</v>
      </c>
      <c r="D13" s="19">
        <v>7765.5130000000008</v>
      </c>
      <c r="E13" s="19">
        <v>1773</v>
      </c>
      <c r="F13" s="21">
        <v>89.572000000000003</v>
      </c>
      <c r="G13" s="19">
        <v>18064.900000000001</v>
      </c>
      <c r="H13" s="19">
        <v>23864.990050000008</v>
      </c>
      <c r="I13" s="19">
        <f t="shared" ref="I13" si="3">I14+I15</f>
        <v>34552.609253743743</v>
      </c>
      <c r="J13" s="19">
        <f t="shared" ref="J13" si="4">SUM(J14:J15)</f>
        <v>2582</v>
      </c>
      <c r="K13" s="18">
        <v>2817.45</v>
      </c>
      <c r="L13" s="24">
        <f>SUM(L14:L15)</f>
        <v>17848.53</v>
      </c>
      <c r="M13" s="19">
        <f>M14+M15</f>
        <v>2.23</v>
      </c>
      <c r="N13" s="13">
        <f t="shared" si="0"/>
        <v>115148.79430374375</v>
      </c>
    </row>
    <row r="14" spans="1:14" x14ac:dyDescent="0.35">
      <c r="A14" s="6" t="s">
        <v>16</v>
      </c>
      <c r="B14" s="1" t="s">
        <v>22</v>
      </c>
      <c r="C14" s="35">
        <v>1858</v>
      </c>
      <c r="D14" s="19">
        <v>1528.605</v>
      </c>
      <c r="E14" s="19">
        <v>165</v>
      </c>
      <c r="F14" s="19">
        <v>54.795000000000002</v>
      </c>
      <c r="G14" s="19">
        <v>2198.81</v>
      </c>
      <c r="H14" s="19">
        <v>18386.778230000007</v>
      </c>
      <c r="I14" s="19">
        <v>18649.157450404917</v>
      </c>
      <c r="J14" s="19">
        <v>196</v>
      </c>
      <c r="K14" s="18">
        <v>162</v>
      </c>
      <c r="L14" s="24">
        <v>549.5</v>
      </c>
      <c r="M14" s="19">
        <v>2.23</v>
      </c>
      <c r="N14" s="13">
        <f t="shared" si="0"/>
        <v>43750.875680404926</v>
      </c>
    </row>
    <row r="15" spans="1:14" x14ac:dyDescent="0.35">
      <c r="A15" s="6" t="s">
        <v>18</v>
      </c>
      <c r="B15" s="1" t="s">
        <v>23</v>
      </c>
      <c r="C15" s="35">
        <v>3930</v>
      </c>
      <c r="D15" s="19">
        <v>6236.9080000000004</v>
      </c>
      <c r="E15" s="19">
        <v>1608</v>
      </c>
      <c r="F15" s="19">
        <v>34.777000000000001</v>
      </c>
      <c r="G15" s="19">
        <v>15866.09</v>
      </c>
      <c r="H15" s="19">
        <v>5478.2118200000023</v>
      </c>
      <c r="I15" s="19">
        <v>15903.451803338825</v>
      </c>
      <c r="J15" s="19">
        <v>2386</v>
      </c>
      <c r="K15" s="18">
        <v>2655.45</v>
      </c>
      <c r="L15" s="24">
        <v>17299.03</v>
      </c>
      <c r="M15" s="19">
        <v>0</v>
      </c>
      <c r="N15" s="13">
        <f t="shared" si="0"/>
        <v>71397.918623338832</v>
      </c>
    </row>
    <row r="16" spans="1:14" x14ac:dyDescent="0.35">
      <c r="A16" s="6" t="s">
        <v>24</v>
      </c>
      <c r="B16" s="1" t="s">
        <v>25</v>
      </c>
      <c r="C16" s="35">
        <v>12814</v>
      </c>
      <c r="D16" s="19">
        <v>24299.504000000001</v>
      </c>
      <c r="E16" s="19">
        <v>17525</v>
      </c>
      <c r="F16" s="21">
        <v>335.40700000000004</v>
      </c>
      <c r="G16" s="19">
        <v>30624.62</v>
      </c>
      <c r="H16" s="19">
        <v>31532.50658999999</v>
      </c>
      <c r="I16" s="19">
        <f t="shared" ref="I16" si="5">I17+I18</f>
        <v>37677.013000000006</v>
      </c>
      <c r="J16" s="19">
        <f t="shared" ref="J16" si="6">SUM(J17:J18)</f>
        <v>6281</v>
      </c>
      <c r="K16" s="18">
        <v>7948.45</v>
      </c>
      <c r="L16" s="24">
        <f>SUM(L17:L18)</f>
        <v>24517.489999999998</v>
      </c>
      <c r="M16" s="19">
        <f>M10+M13</f>
        <v>7.0579999999999998</v>
      </c>
      <c r="N16" s="13">
        <f t="shared" si="0"/>
        <v>193562.04858999999</v>
      </c>
    </row>
    <row r="17" spans="1:14" x14ac:dyDescent="0.35">
      <c r="A17" s="6" t="s">
        <v>16</v>
      </c>
      <c r="B17" s="1" t="s">
        <v>26</v>
      </c>
      <c r="C17" s="35">
        <v>4669</v>
      </c>
      <c r="D17" s="31">
        <v>3315.0060000000003</v>
      </c>
      <c r="E17" s="19">
        <v>657</v>
      </c>
      <c r="F17" s="21">
        <v>160.17500000000001</v>
      </c>
      <c r="G17" s="19">
        <v>3565.33</v>
      </c>
      <c r="H17" s="19">
        <v>20823.549219999986</v>
      </c>
      <c r="I17" s="19">
        <f>I11+I14</f>
        <v>19424.334000000003</v>
      </c>
      <c r="J17" s="19">
        <f>J11+J14</f>
        <v>1015</v>
      </c>
      <c r="K17" s="18">
        <v>1108</v>
      </c>
      <c r="L17" s="24">
        <f t="shared" ref="L17:L18" si="7">L11+L14</f>
        <v>996.69</v>
      </c>
      <c r="M17" s="19">
        <f>M11+M14</f>
        <v>7.0579999999999998</v>
      </c>
      <c r="N17" s="13">
        <f t="shared" si="0"/>
        <v>55741.142219999987</v>
      </c>
    </row>
    <row r="18" spans="1:14" x14ac:dyDescent="0.35">
      <c r="A18" s="6" t="s">
        <v>18</v>
      </c>
      <c r="B18" s="1" t="s">
        <v>27</v>
      </c>
      <c r="C18" s="35">
        <v>8146</v>
      </c>
      <c r="D18" s="31">
        <v>20984.498</v>
      </c>
      <c r="E18" s="19">
        <v>16868</v>
      </c>
      <c r="F18" s="21">
        <v>175.23200000000003</v>
      </c>
      <c r="G18" s="19">
        <v>27059.29</v>
      </c>
      <c r="H18" s="19">
        <v>10708.957369999989</v>
      </c>
      <c r="I18" s="19">
        <f>I12+I15</f>
        <v>18252.679</v>
      </c>
      <c r="J18" s="19">
        <f>J12+J15</f>
        <v>5266</v>
      </c>
      <c r="K18" s="18">
        <v>6840.45</v>
      </c>
      <c r="L18" s="24">
        <f t="shared" si="7"/>
        <v>23520.799999999999</v>
      </c>
      <c r="M18" s="19">
        <f>M12+M15</f>
        <v>0</v>
      </c>
      <c r="N18" s="13">
        <f t="shared" si="0"/>
        <v>137821.90636999998</v>
      </c>
    </row>
    <row r="19" spans="1:14" x14ac:dyDescent="0.35">
      <c r="A19" s="6" t="s">
        <v>28</v>
      </c>
      <c r="B19" s="1" t="s">
        <v>29</v>
      </c>
      <c r="C19" s="35">
        <v>58317</v>
      </c>
      <c r="D19" s="19">
        <v>40403.920000000006</v>
      </c>
      <c r="E19" s="19">
        <v>40200</v>
      </c>
      <c r="F19" s="21">
        <v>52268.548980006904</v>
      </c>
      <c r="G19" s="19">
        <v>74801.73</v>
      </c>
      <c r="H19" s="23">
        <f>H20+H24+H25</f>
        <v>51124.536999999975</v>
      </c>
      <c r="I19" s="19">
        <f t="shared" ref="I19" si="8">I20+I24+I25</f>
        <v>43201.737999999998</v>
      </c>
      <c r="J19" s="19">
        <f t="shared" ref="J19" si="9">SUM(J20,J24:J25)</f>
        <v>94577</v>
      </c>
      <c r="K19" s="18">
        <v>53371</v>
      </c>
      <c r="L19" s="24">
        <f>L20+L24+L25</f>
        <v>32120.620000000003</v>
      </c>
      <c r="M19" s="28">
        <f>M20+M25</f>
        <v>4241.5</v>
      </c>
      <c r="N19" s="13">
        <f t="shared" si="0"/>
        <v>544627.59398000687</v>
      </c>
    </row>
    <row r="20" spans="1:14" x14ac:dyDescent="0.35">
      <c r="A20" s="6" t="s">
        <v>30</v>
      </c>
      <c r="B20" s="1" t="s">
        <v>31</v>
      </c>
      <c r="C20" s="35">
        <v>57600</v>
      </c>
      <c r="D20" s="19">
        <v>39540.624000000003</v>
      </c>
      <c r="E20" s="19">
        <v>39335</v>
      </c>
      <c r="F20" s="21">
        <v>52268.548980006904</v>
      </c>
      <c r="G20" s="19">
        <v>73553.36</v>
      </c>
      <c r="H20" s="23">
        <f>H21+H22+H23</f>
        <v>49194.858999999975</v>
      </c>
      <c r="I20" s="19">
        <f t="shared" ref="I20" si="10">I21+I22+I23</f>
        <v>41648.053</v>
      </c>
      <c r="J20" s="19">
        <f t="shared" ref="J20" si="11">SUM(J21:J23)</f>
        <v>93714</v>
      </c>
      <c r="K20" s="18">
        <v>52255</v>
      </c>
      <c r="L20" s="24">
        <f>SUM(L21:L23)</f>
        <v>31669.280000000002</v>
      </c>
      <c r="M20" s="29">
        <f>M21+M22+M23+M24</f>
        <v>4241.5</v>
      </c>
      <c r="N20" s="13">
        <f t="shared" si="0"/>
        <v>535020.22498000693</v>
      </c>
    </row>
    <row r="21" spans="1:14" x14ac:dyDescent="0.35">
      <c r="A21" s="6" t="s">
        <v>32</v>
      </c>
      <c r="B21" s="1" t="s">
        <v>33</v>
      </c>
      <c r="C21" s="35">
        <v>44132</v>
      </c>
      <c r="D21" s="19">
        <v>28304.504000000001</v>
      </c>
      <c r="E21" s="19">
        <v>20961</v>
      </c>
      <c r="F21" s="21">
        <v>38776.744980006901</v>
      </c>
      <c r="G21" s="19">
        <v>55637.23</v>
      </c>
      <c r="H21" s="19">
        <v>35872.765999999974</v>
      </c>
      <c r="I21" s="19">
        <v>29937.787</v>
      </c>
      <c r="J21" s="19">
        <v>69872</v>
      </c>
      <c r="K21" s="18">
        <v>39852</v>
      </c>
      <c r="L21" s="24">
        <v>22150.63</v>
      </c>
      <c r="M21" s="28">
        <v>3096.6019999999999</v>
      </c>
      <c r="N21" s="13">
        <f t="shared" si="0"/>
        <v>388593.26398000692</v>
      </c>
    </row>
    <row r="22" spans="1:14" x14ac:dyDescent="0.35">
      <c r="A22" s="6" t="s">
        <v>34</v>
      </c>
      <c r="B22" s="1" t="s">
        <v>35</v>
      </c>
      <c r="C22" s="35">
        <v>13348</v>
      </c>
      <c r="D22" s="19">
        <v>11089.135</v>
      </c>
      <c r="E22" s="19">
        <v>7701</v>
      </c>
      <c r="F22" s="21">
        <v>12084.135</v>
      </c>
      <c r="G22" s="19">
        <v>17681.22</v>
      </c>
      <c r="H22" s="19">
        <v>13091.505999999999</v>
      </c>
      <c r="I22" s="19">
        <v>11561.436</v>
      </c>
      <c r="J22" s="19">
        <v>23366</v>
      </c>
      <c r="K22" s="18">
        <v>12280</v>
      </c>
      <c r="L22" s="24">
        <v>8050.63</v>
      </c>
      <c r="M22" s="28">
        <v>858.69200000000001</v>
      </c>
      <c r="N22" s="13">
        <f t="shared" si="0"/>
        <v>131111.75400000002</v>
      </c>
    </row>
    <row r="23" spans="1:14" x14ac:dyDescent="0.35">
      <c r="A23" s="6" t="s">
        <v>36</v>
      </c>
      <c r="B23" s="1" t="s">
        <v>37</v>
      </c>
      <c r="C23" s="35">
        <v>120</v>
      </c>
      <c r="D23" s="19">
        <v>146.98500000000001</v>
      </c>
      <c r="E23" s="19">
        <v>10673</v>
      </c>
      <c r="F23" s="21">
        <v>1325.36</v>
      </c>
      <c r="G23" s="19">
        <v>234.92</v>
      </c>
      <c r="H23" s="19">
        <v>230.58699999999996</v>
      </c>
      <c r="I23" s="19">
        <v>148.83000000000001</v>
      </c>
      <c r="J23" s="19">
        <v>476</v>
      </c>
      <c r="K23" s="18">
        <v>123</v>
      </c>
      <c r="L23" s="24">
        <v>1468.02</v>
      </c>
      <c r="M23" s="28">
        <v>248.46</v>
      </c>
      <c r="N23" s="13">
        <f t="shared" si="0"/>
        <v>15195.162</v>
      </c>
    </row>
    <row r="24" spans="1:14" x14ac:dyDescent="0.35">
      <c r="A24" s="6" t="s">
        <v>38</v>
      </c>
      <c r="B24" s="1" t="s">
        <v>39</v>
      </c>
      <c r="C24" s="35">
        <v>717</v>
      </c>
      <c r="D24" s="19">
        <v>863.29600000000005</v>
      </c>
      <c r="E24" s="19">
        <v>865</v>
      </c>
      <c r="F24" s="21">
        <v>82.308999999999997</v>
      </c>
      <c r="G24" s="19">
        <v>1248.3699999999999</v>
      </c>
      <c r="H24" s="19">
        <v>1929.6779999999999</v>
      </c>
      <c r="I24" s="19">
        <v>1553.6849999999999</v>
      </c>
      <c r="J24" s="19">
        <v>863</v>
      </c>
      <c r="K24" s="18">
        <v>1116</v>
      </c>
      <c r="L24" s="24">
        <v>451.34</v>
      </c>
      <c r="M24" s="28">
        <v>37.746000000000002</v>
      </c>
      <c r="N24" s="13">
        <f t="shared" si="0"/>
        <v>9727.4239999999991</v>
      </c>
    </row>
    <row r="25" spans="1:14" x14ac:dyDescent="0.35">
      <c r="A25" s="6" t="s">
        <v>40</v>
      </c>
      <c r="B25" s="1" t="s">
        <v>41</v>
      </c>
      <c r="C25" s="35">
        <v>0</v>
      </c>
      <c r="D25" s="19">
        <v>0</v>
      </c>
      <c r="E25" s="19">
        <v>0</v>
      </c>
      <c r="F25" s="21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4">
        <v>0</v>
      </c>
      <c r="M25" s="19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35">
        <v>0</v>
      </c>
      <c r="D26" s="19">
        <v>0</v>
      </c>
      <c r="E26" s="19">
        <v>0</v>
      </c>
      <c r="F26" s="21">
        <v>0</v>
      </c>
      <c r="G26" s="19">
        <v>24.58</v>
      </c>
      <c r="H26" s="19">
        <v>0</v>
      </c>
      <c r="I26" s="19">
        <v>67.349999999999994</v>
      </c>
      <c r="J26" s="19">
        <v>0</v>
      </c>
      <c r="K26" s="18">
        <v>405</v>
      </c>
      <c r="L26" s="24">
        <v>0</v>
      </c>
      <c r="M26" s="19">
        <v>0</v>
      </c>
      <c r="N26" s="13">
        <f t="shared" si="0"/>
        <v>496.93</v>
      </c>
    </row>
    <row r="27" spans="1:14" x14ac:dyDescent="0.35">
      <c r="A27" s="6" t="s">
        <v>44</v>
      </c>
      <c r="B27" s="1" t="s">
        <v>45</v>
      </c>
      <c r="C27" s="35">
        <v>14</v>
      </c>
      <c r="D27" s="19">
        <v>40.58</v>
      </c>
      <c r="E27" s="19">
        <v>3</v>
      </c>
      <c r="F27" s="21">
        <v>0</v>
      </c>
      <c r="G27" s="19">
        <v>85.28</v>
      </c>
      <c r="H27" s="19">
        <v>76.754000000000033</v>
      </c>
      <c r="I27" s="19">
        <v>39.85</v>
      </c>
      <c r="J27" s="19">
        <v>63</v>
      </c>
      <c r="K27" s="18">
        <v>26</v>
      </c>
      <c r="L27" s="24">
        <v>40.36</v>
      </c>
      <c r="M27" s="19">
        <v>0</v>
      </c>
      <c r="N27" s="13">
        <f t="shared" si="0"/>
        <v>388.82400000000007</v>
      </c>
    </row>
    <row r="28" spans="1:14" x14ac:dyDescent="0.35">
      <c r="A28" s="6" t="s">
        <v>46</v>
      </c>
      <c r="B28" s="1" t="s">
        <v>47</v>
      </c>
      <c r="C28" s="35">
        <v>2054</v>
      </c>
      <c r="D28" s="19">
        <v>4652.1169999999993</v>
      </c>
      <c r="E28" s="19">
        <v>1178</v>
      </c>
      <c r="F28" s="21">
        <v>21.189</v>
      </c>
      <c r="G28" s="19">
        <v>3272.89</v>
      </c>
      <c r="H28" s="19">
        <v>1355.9564099999989</v>
      </c>
      <c r="I28" s="19">
        <v>2433.076</v>
      </c>
      <c r="J28" s="19">
        <v>1554</v>
      </c>
      <c r="K28" s="18">
        <v>1877</v>
      </c>
      <c r="L28" s="24">
        <v>26477.3</v>
      </c>
      <c r="M28" s="19">
        <v>43.749000000000002</v>
      </c>
      <c r="N28" s="13">
        <f t="shared" si="0"/>
        <v>44919.277410000002</v>
      </c>
    </row>
    <row r="29" spans="1:14" x14ac:dyDescent="0.35">
      <c r="A29" s="6" t="s">
        <v>48</v>
      </c>
      <c r="B29" s="1" t="s">
        <v>49</v>
      </c>
      <c r="C29" s="35">
        <v>654</v>
      </c>
      <c r="D29" s="19">
        <v>0</v>
      </c>
      <c r="E29" s="19">
        <v>73</v>
      </c>
      <c r="F29" s="21">
        <v>0</v>
      </c>
      <c r="G29" s="19">
        <v>1621.68</v>
      </c>
      <c r="H29" s="19">
        <v>2215.7799999999997</v>
      </c>
      <c r="I29" s="19">
        <v>7726.415</v>
      </c>
      <c r="J29" s="19">
        <v>0</v>
      </c>
      <c r="K29" s="18">
        <v>0</v>
      </c>
      <c r="L29" s="24">
        <v>8089.93</v>
      </c>
      <c r="M29" s="19">
        <v>0</v>
      </c>
      <c r="N29" s="13">
        <f t="shared" si="0"/>
        <v>20380.805</v>
      </c>
    </row>
    <row r="30" spans="1:14" x14ac:dyDescent="0.35">
      <c r="A30" s="6" t="s">
        <v>50</v>
      </c>
      <c r="B30" s="1" t="s">
        <v>51</v>
      </c>
      <c r="C30" s="35">
        <v>0</v>
      </c>
      <c r="D30" s="19">
        <v>0</v>
      </c>
      <c r="E30" s="19">
        <v>62</v>
      </c>
      <c r="F30" s="21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4">
        <v>73.8</v>
      </c>
      <c r="M30" s="19">
        <v>0</v>
      </c>
      <c r="N30" s="13">
        <f t="shared" si="0"/>
        <v>135.80000000000001</v>
      </c>
    </row>
    <row r="31" spans="1:14" x14ac:dyDescent="0.35">
      <c r="A31" s="6" t="s">
        <v>52</v>
      </c>
      <c r="B31" s="1" t="s">
        <v>53</v>
      </c>
      <c r="C31" s="35">
        <v>213</v>
      </c>
      <c r="D31" s="19">
        <v>469.51299999999998</v>
      </c>
      <c r="E31" s="19">
        <v>0</v>
      </c>
      <c r="F31" s="21">
        <v>0</v>
      </c>
      <c r="G31" s="19">
        <v>263.23</v>
      </c>
      <c r="H31" s="19">
        <v>390.9320000000007</v>
      </c>
      <c r="I31" s="19">
        <v>376.19</v>
      </c>
      <c r="J31" s="19">
        <v>-49</v>
      </c>
      <c r="K31" s="18">
        <v>0</v>
      </c>
      <c r="L31" s="24">
        <v>12772.81</v>
      </c>
      <c r="M31" s="19">
        <v>0</v>
      </c>
      <c r="N31" s="13">
        <f t="shared" si="0"/>
        <v>14436.674999999999</v>
      </c>
    </row>
    <row r="32" spans="1:14" x14ac:dyDescent="0.35">
      <c r="A32" s="6" t="s">
        <v>54</v>
      </c>
      <c r="B32" s="1" t="s">
        <v>55</v>
      </c>
      <c r="C32" s="35">
        <v>0</v>
      </c>
      <c r="D32" s="19">
        <v>0</v>
      </c>
      <c r="E32" s="19">
        <v>0</v>
      </c>
      <c r="F32" s="21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4">
        <v>0</v>
      </c>
      <c r="M32" s="19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35">
        <v>2161</v>
      </c>
      <c r="D33" s="19">
        <v>4315.6850000000004</v>
      </c>
      <c r="E33" s="19">
        <v>785</v>
      </c>
      <c r="F33" s="21">
        <v>523.64138000000139</v>
      </c>
      <c r="G33" s="19">
        <v>1440.06</v>
      </c>
      <c r="H33" s="19">
        <v>4115.2310000000016</v>
      </c>
      <c r="I33" s="19">
        <v>4724.5889999999999</v>
      </c>
      <c r="J33" s="19">
        <v>1708</v>
      </c>
      <c r="K33" s="18">
        <v>1905</v>
      </c>
      <c r="L33" s="24">
        <v>1394.78</v>
      </c>
      <c r="M33" s="19">
        <v>5.53</v>
      </c>
      <c r="N33" s="13">
        <f t="shared" si="0"/>
        <v>23078.516380000001</v>
      </c>
    </row>
    <row r="34" spans="1:14" x14ac:dyDescent="0.35">
      <c r="A34" s="7" t="s">
        <v>58</v>
      </c>
      <c r="B34" s="8" t="s">
        <v>59</v>
      </c>
      <c r="C34" s="35">
        <v>109396</v>
      </c>
      <c r="D34" s="20">
        <f>D3+D4+D5+D6+D7+D8+D9+D16+D19+D26+D27+D28+D29+D30+D31+D32+D33</f>
        <v>112691.314</v>
      </c>
      <c r="E34" s="19">
        <v>75029</v>
      </c>
      <c r="F34" s="21">
        <v>57358.0753600069</v>
      </c>
      <c r="G34" s="19">
        <v>152120.85</v>
      </c>
      <c r="H34" s="19">
        <v>133905.25740999996</v>
      </c>
      <c r="I34" s="19">
        <f t="shared" ref="I34" si="12">I3+I5+I4+I6+I7+I8+I9+I16+I19+I26+I27+I28+I29+I30+I32+I31+I33</f>
        <v>125381.71800000002</v>
      </c>
      <c r="J34" s="22">
        <f>SUM(J3:J10,J13,J19,J26:J33)</f>
        <v>128939</v>
      </c>
      <c r="K34" s="18">
        <v>83785.45</v>
      </c>
      <c r="L34" s="25">
        <f>SUM(L3:L9)+L16+L19+SUM(L26:L33)</f>
        <v>132862</v>
      </c>
      <c r="M34" s="22">
        <f>M3+M5+M16+M20+M28+M33</f>
        <v>4974.1419999999998</v>
      </c>
      <c r="N34" s="9">
        <f t="shared" si="0"/>
        <v>1116442.8067700067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90" zoomScaleNormal="90" workbookViewId="0">
      <selection activeCell="A23" sqref="A23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74</v>
      </c>
    </row>
    <row r="2" spans="1:15" s="15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18">
        <v>10038</v>
      </c>
      <c r="D3" s="19">
        <v>5509</v>
      </c>
      <c r="E3" s="19">
        <v>4495</v>
      </c>
      <c r="F3" s="19">
        <v>1969.076</v>
      </c>
      <c r="G3" s="36">
        <v>3612.13</v>
      </c>
      <c r="H3" s="19">
        <v>7317.2729999999992</v>
      </c>
      <c r="I3" s="19">
        <v>3843.22</v>
      </c>
      <c r="J3" s="19">
        <v>3538</v>
      </c>
      <c r="K3" s="19">
        <v>2974.9940000000001</v>
      </c>
      <c r="L3" s="18">
        <v>3262.2</v>
      </c>
      <c r="M3" s="24">
        <v>12520.75</v>
      </c>
      <c r="N3" s="19">
        <v>229</v>
      </c>
      <c r="O3" s="13">
        <f>SUM(C3:N3)</f>
        <v>59308.642999999996</v>
      </c>
    </row>
    <row r="4" spans="1:15" x14ac:dyDescent="0.35">
      <c r="A4" s="6" t="s">
        <v>2</v>
      </c>
      <c r="B4" s="1" t="s">
        <v>3</v>
      </c>
      <c r="C4" s="18">
        <v>21787</v>
      </c>
      <c r="D4" s="19">
        <v>17086</v>
      </c>
      <c r="E4" s="19">
        <v>4188</v>
      </c>
      <c r="F4" s="19">
        <v>0</v>
      </c>
      <c r="G4" s="36">
        <v>8699.2900000000009</v>
      </c>
      <c r="H4" s="19">
        <v>7027.8220000000001</v>
      </c>
      <c r="I4" s="19">
        <v>11056.837</v>
      </c>
      <c r="J4" s="19">
        <v>8367</v>
      </c>
      <c r="K4" s="19">
        <v>2593.0659999999998</v>
      </c>
      <c r="L4" s="18">
        <v>0</v>
      </c>
      <c r="M4" s="24">
        <v>3121.58</v>
      </c>
      <c r="N4" s="19">
        <v>0</v>
      </c>
      <c r="O4" s="13">
        <f t="shared" ref="O4:O34" si="0">SUM(C4:N4)</f>
        <v>83926.595000000001</v>
      </c>
    </row>
    <row r="5" spans="1:15" x14ac:dyDescent="0.35">
      <c r="A5" s="6" t="s">
        <v>4</v>
      </c>
      <c r="B5" s="1" t="s">
        <v>5</v>
      </c>
      <c r="C5" s="18">
        <v>9241</v>
      </c>
      <c r="D5" s="19">
        <v>10613</v>
      </c>
      <c r="E5" s="19">
        <v>6457</v>
      </c>
      <c r="F5" s="19">
        <v>2292.0569999999998</v>
      </c>
      <c r="G5" s="36">
        <v>5257.25</v>
      </c>
      <c r="H5" s="19">
        <v>24078.186000000005</v>
      </c>
      <c r="I5" s="19">
        <v>13348.511</v>
      </c>
      <c r="J5" s="19">
        <v>8039</v>
      </c>
      <c r="K5" s="19">
        <v>8726.5380000000005</v>
      </c>
      <c r="L5" s="18">
        <v>11053</v>
      </c>
      <c r="M5" s="24">
        <v>10561.6</v>
      </c>
      <c r="N5" s="19">
        <v>1133</v>
      </c>
      <c r="O5" s="13">
        <f t="shared" si="0"/>
        <v>110800.14200000001</v>
      </c>
    </row>
    <row r="6" spans="1:15" x14ac:dyDescent="0.3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36">
        <v>0</v>
      </c>
      <c r="H6" s="19">
        <v>0</v>
      </c>
      <c r="I6" s="19">
        <v>0</v>
      </c>
      <c r="J6" s="19">
        <v>0</v>
      </c>
      <c r="K6" s="19">
        <v>0</v>
      </c>
      <c r="L6" s="18">
        <v>0</v>
      </c>
      <c r="M6" s="24">
        <v>0</v>
      </c>
      <c r="N6" s="19">
        <v>0</v>
      </c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36">
        <v>0</v>
      </c>
      <c r="H7" s="19">
        <v>0</v>
      </c>
      <c r="I7" s="19">
        <v>0</v>
      </c>
      <c r="J7" s="19">
        <v>0</v>
      </c>
      <c r="K7" s="19">
        <v>0</v>
      </c>
      <c r="L7" s="18">
        <v>0</v>
      </c>
      <c r="M7" s="24">
        <v>0</v>
      </c>
      <c r="N7" s="19">
        <v>0</v>
      </c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18">
        <v>0</v>
      </c>
      <c r="D8" s="19">
        <v>48</v>
      </c>
      <c r="E8" s="19">
        <v>0</v>
      </c>
      <c r="F8" s="19">
        <v>0</v>
      </c>
      <c r="G8" s="36">
        <v>0</v>
      </c>
      <c r="H8" s="19">
        <v>159.36100000000002</v>
      </c>
      <c r="I8" s="19">
        <v>0</v>
      </c>
      <c r="J8" s="19">
        <v>0</v>
      </c>
      <c r="K8" s="19">
        <v>0</v>
      </c>
      <c r="L8" s="18">
        <v>104</v>
      </c>
      <c r="M8" s="24">
        <v>0</v>
      </c>
      <c r="N8" s="19">
        <v>0</v>
      </c>
      <c r="O8" s="13">
        <f t="shared" si="0"/>
        <v>311.36099999999999</v>
      </c>
    </row>
    <row r="9" spans="1:15" x14ac:dyDescent="0.35">
      <c r="A9" s="6" t="s">
        <v>12</v>
      </c>
      <c r="B9" s="1" t="s">
        <v>13</v>
      </c>
      <c r="C9" s="18">
        <v>946</v>
      </c>
      <c r="D9" s="19">
        <v>781</v>
      </c>
      <c r="E9" s="19">
        <v>2156</v>
      </c>
      <c r="F9" s="19">
        <v>0</v>
      </c>
      <c r="G9" s="36">
        <v>1394.44</v>
      </c>
      <c r="H9" s="19">
        <v>133.12599999999998</v>
      </c>
      <c r="I9" s="19">
        <v>1114.29</v>
      </c>
      <c r="J9" s="19">
        <v>685</v>
      </c>
      <c r="K9" s="19">
        <v>177.13800000000001</v>
      </c>
      <c r="L9" s="18">
        <v>442</v>
      </c>
      <c r="M9" s="24">
        <v>1197.31</v>
      </c>
      <c r="N9" s="19">
        <v>0</v>
      </c>
      <c r="O9" s="13">
        <f t="shared" si="0"/>
        <v>9026.3040000000001</v>
      </c>
    </row>
    <row r="10" spans="1:15" x14ac:dyDescent="0.35">
      <c r="A10" s="6" t="s">
        <v>14</v>
      </c>
      <c r="B10" s="1" t="s">
        <v>15</v>
      </c>
      <c r="C10" s="18">
        <v>9619</v>
      </c>
      <c r="D10" s="19">
        <f>D11+D12</f>
        <v>18832</v>
      </c>
      <c r="E10" s="19">
        <v>4381</v>
      </c>
      <c r="F10" s="19">
        <v>193.24199999999999</v>
      </c>
      <c r="G10" s="36">
        <v>4366.26</v>
      </c>
      <c r="H10" s="19">
        <v>7437.5877099999998</v>
      </c>
      <c r="I10" s="19">
        <f>I11+I12</f>
        <v>2787.7218466047398</v>
      </c>
      <c r="J10" s="19">
        <f t="shared" ref="J10" si="1">SUM(J11:J12)</f>
        <v>3310</v>
      </c>
      <c r="K10" s="19">
        <v>2808.2289999999998</v>
      </c>
      <c r="L10" s="18">
        <v>6544</v>
      </c>
      <c r="M10" s="24">
        <f>SUM(M11:M12)</f>
        <v>4726.0200000000004</v>
      </c>
      <c r="N10" s="19">
        <v>123</v>
      </c>
      <c r="O10" s="13">
        <f t="shared" si="0"/>
        <v>65128.060556604745</v>
      </c>
    </row>
    <row r="11" spans="1:15" x14ac:dyDescent="0.35">
      <c r="A11" s="6" t="s">
        <v>16</v>
      </c>
      <c r="B11" s="1" t="s">
        <v>17</v>
      </c>
      <c r="C11" s="18">
        <v>3495</v>
      </c>
      <c r="D11" s="19">
        <v>1315</v>
      </c>
      <c r="E11" s="19">
        <v>3243</v>
      </c>
      <c r="F11" s="19">
        <v>103.94799999999999</v>
      </c>
      <c r="G11" s="36">
        <v>1028.79</v>
      </c>
      <c r="H11" s="19">
        <v>2201.8486399999997</v>
      </c>
      <c r="I11" s="19">
        <v>697.88932141064129</v>
      </c>
      <c r="J11" s="19">
        <v>702</v>
      </c>
      <c r="K11" s="33">
        <v>330.029</v>
      </c>
      <c r="L11" s="18">
        <v>859</v>
      </c>
      <c r="M11" s="24">
        <v>266.39</v>
      </c>
      <c r="N11" s="19">
        <v>60</v>
      </c>
      <c r="O11" s="13">
        <f t="shared" si="0"/>
        <v>14302.894961410642</v>
      </c>
    </row>
    <row r="12" spans="1:15" x14ac:dyDescent="0.35">
      <c r="A12" s="6" t="s">
        <v>18</v>
      </c>
      <c r="B12" s="1" t="s">
        <v>19</v>
      </c>
      <c r="C12" s="18">
        <v>6124</v>
      </c>
      <c r="D12" s="19">
        <v>17517</v>
      </c>
      <c r="E12" s="19">
        <v>1138</v>
      </c>
      <c r="F12" s="19">
        <v>89.293999999999997</v>
      </c>
      <c r="G12" s="36">
        <v>3337.47</v>
      </c>
      <c r="H12" s="19">
        <v>5235.7390699999996</v>
      </c>
      <c r="I12" s="19">
        <v>2089.8325251940983</v>
      </c>
      <c r="J12" s="19">
        <v>2608</v>
      </c>
      <c r="K12" s="33">
        <v>2478.1999999999998</v>
      </c>
      <c r="L12" s="18">
        <v>5685</v>
      </c>
      <c r="M12" s="24">
        <v>4459.63</v>
      </c>
      <c r="N12" s="19">
        <v>63</v>
      </c>
      <c r="O12" s="13">
        <f t="shared" si="0"/>
        <v>50825.165595194099</v>
      </c>
    </row>
    <row r="13" spans="1:15" x14ac:dyDescent="0.35">
      <c r="A13" s="6" t="s">
        <v>20</v>
      </c>
      <c r="B13" s="1" t="s">
        <v>21</v>
      </c>
      <c r="C13" s="18">
        <v>8853</v>
      </c>
      <c r="D13" s="19">
        <f>D14+D15</f>
        <v>7130</v>
      </c>
      <c r="E13" s="19">
        <v>12913</v>
      </c>
      <c r="F13" s="19">
        <v>110.871</v>
      </c>
      <c r="G13" s="36">
        <v>6980.42</v>
      </c>
      <c r="H13" s="19">
        <v>27198.096399999991</v>
      </c>
      <c r="I13" s="19">
        <f>I14+I15</f>
        <v>33233.344153395265</v>
      </c>
      <c r="J13" s="19">
        <f t="shared" ref="J13" si="2">SUM(J14:J15)</f>
        <v>8373</v>
      </c>
      <c r="K13" s="19">
        <v>9145.4580000000005</v>
      </c>
      <c r="L13" s="18">
        <v>1627</v>
      </c>
      <c r="M13" s="24">
        <f>SUM(M14:M15)</f>
        <v>2170.0500000000002</v>
      </c>
      <c r="N13" s="19">
        <v>32</v>
      </c>
      <c r="O13" s="13">
        <f t="shared" si="0"/>
        <v>117766.23955339525</v>
      </c>
    </row>
    <row r="14" spans="1:15" x14ac:dyDescent="0.35">
      <c r="A14" s="6" t="s">
        <v>16</v>
      </c>
      <c r="B14" s="1" t="s">
        <v>22</v>
      </c>
      <c r="C14" s="18">
        <v>1272</v>
      </c>
      <c r="D14" s="19">
        <v>1389</v>
      </c>
      <c r="E14" s="19">
        <v>11255</v>
      </c>
      <c r="F14" s="19">
        <v>22.663</v>
      </c>
      <c r="G14" s="36">
        <v>1541.19</v>
      </c>
      <c r="H14" s="19">
        <v>19660.89315</v>
      </c>
      <c r="I14" s="19">
        <v>20799.05367858936</v>
      </c>
      <c r="J14" s="19">
        <v>205</v>
      </c>
      <c r="K14" s="33">
        <v>482.84100000000001</v>
      </c>
      <c r="L14" s="18">
        <v>136</v>
      </c>
      <c r="M14" s="24">
        <v>316.14</v>
      </c>
      <c r="N14" s="19">
        <v>12</v>
      </c>
      <c r="O14" s="13">
        <f t="shared" si="0"/>
        <v>57091.780828589355</v>
      </c>
    </row>
    <row r="15" spans="1:15" x14ac:dyDescent="0.35">
      <c r="A15" s="6" t="s">
        <v>18</v>
      </c>
      <c r="B15" s="1" t="s">
        <v>23</v>
      </c>
      <c r="C15" s="18">
        <v>7581</v>
      </c>
      <c r="D15" s="19">
        <v>5741</v>
      </c>
      <c r="E15" s="19">
        <v>1658</v>
      </c>
      <c r="F15" s="19">
        <v>88.207999999999998</v>
      </c>
      <c r="G15" s="36">
        <v>5439.24</v>
      </c>
      <c r="H15" s="19">
        <v>7537.2032499999987</v>
      </c>
      <c r="I15" s="19">
        <v>12434.290474805903</v>
      </c>
      <c r="J15" s="19">
        <v>8168</v>
      </c>
      <c r="K15" s="33">
        <v>8662.6170000000002</v>
      </c>
      <c r="L15" s="18">
        <v>1491</v>
      </c>
      <c r="M15" s="24">
        <v>1853.91</v>
      </c>
      <c r="N15" s="19">
        <v>19</v>
      </c>
      <c r="O15" s="13">
        <f t="shared" si="0"/>
        <v>60673.468724805905</v>
      </c>
    </row>
    <row r="16" spans="1:15" x14ac:dyDescent="0.35">
      <c r="A16" s="6" t="s">
        <v>24</v>
      </c>
      <c r="B16" s="1" t="s">
        <v>25</v>
      </c>
      <c r="C16" s="18">
        <v>18472</v>
      </c>
      <c r="D16" s="19">
        <f>D17+D18</f>
        <v>25962</v>
      </c>
      <c r="E16" s="19">
        <v>17294</v>
      </c>
      <c r="F16" s="19">
        <v>304.113</v>
      </c>
      <c r="G16" s="36">
        <v>11350.13</v>
      </c>
      <c r="H16" s="19">
        <v>34635.68410999998</v>
      </c>
      <c r="I16" s="19">
        <f t="shared" ref="I16" si="3">I17+I18</f>
        <v>36021.066000000006</v>
      </c>
      <c r="J16" s="19">
        <f t="shared" ref="J16" si="4">SUM(J17:J18)</f>
        <v>11683</v>
      </c>
      <c r="K16" s="19">
        <v>11953.687</v>
      </c>
      <c r="L16" s="18">
        <v>8171</v>
      </c>
      <c r="M16" s="24">
        <f>SUM(M17:M18)</f>
        <v>6896.07</v>
      </c>
      <c r="N16" s="19">
        <v>155</v>
      </c>
      <c r="O16" s="13">
        <f t="shared" si="0"/>
        <v>182897.75010999999</v>
      </c>
    </row>
    <row r="17" spans="1:15" x14ac:dyDescent="0.35">
      <c r="A17" s="6" t="s">
        <v>16</v>
      </c>
      <c r="B17" s="1" t="s">
        <v>26</v>
      </c>
      <c r="C17" s="18">
        <v>4767</v>
      </c>
      <c r="D17" s="19">
        <f t="shared" ref="D17:D18" si="5">D11+D14</f>
        <v>2704</v>
      </c>
      <c r="E17" s="19">
        <v>14498</v>
      </c>
      <c r="F17" s="19">
        <v>126.61099999999999</v>
      </c>
      <c r="G17" s="36">
        <v>2569.9899999999998</v>
      </c>
      <c r="H17" s="19">
        <v>21862.741789999993</v>
      </c>
      <c r="I17" s="19">
        <f>I11+I14</f>
        <v>21496.943000000003</v>
      </c>
      <c r="J17" s="19">
        <f>J11+J14</f>
        <v>907</v>
      </c>
      <c r="K17" s="34">
        <v>812.87</v>
      </c>
      <c r="L17" s="18">
        <v>995</v>
      </c>
      <c r="M17" s="24">
        <f t="shared" ref="M17:M18" si="6">M11+M14</f>
        <v>582.53</v>
      </c>
      <c r="N17" s="19">
        <v>72</v>
      </c>
      <c r="O17" s="13">
        <f t="shared" si="0"/>
        <v>71394.685789999989</v>
      </c>
    </row>
    <row r="18" spans="1:15" x14ac:dyDescent="0.35">
      <c r="A18" s="6" t="s">
        <v>18</v>
      </c>
      <c r="B18" s="1" t="s">
        <v>27</v>
      </c>
      <c r="C18" s="18">
        <v>13705</v>
      </c>
      <c r="D18" s="19">
        <f t="shared" si="5"/>
        <v>23258</v>
      </c>
      <c r="E18" s="19">
        <v>2796</v>
      </c>
      <c r="F18" s="19">
        <v>177.50200000000001</v>
      </c>
      <c r="G18" s="36">
        <v>8780.14</v>
      </c>
      <c r="H18" s="19">
        <v>12772.942320000002</v>
      </c>
      <c r="I18" s="19">
        <f>I12+I15</f>
        <v>14524.123000000001</v>
      </c>
      <c r="J18" s="19">
        <f>J12+J15</f>
        <v>10776</v>
      </c>
      <c r="K18" s="34">
        <v>11140.816999999999</v>
      </c>
      <c r="L18" s="18">
        <v>7176</v>
      </c>
      <c r="M18" s="24">
        <f t="shared" si="6"/>
        <v>6313.54</v>
      </c>
      <c r="N18" s="19">
        <v>82</v>
      </c>
      <c r="O18" s="13">
        <f t="shared" si="0"/>
        <v>111502.06431999999</v>
      </c>
    </row>
    <row r="19" spans="1:15" x14ac:dyDescent="0.35">
      <c r="A19" s="6" t="s">
        <v>28</v>
      </c>
      <c r="B19" s="1" t="s">
        <v>29</v>
      </c>
      <c r="C19" s="18">
        <v>45237</v>
      </c>
      <c r="D19" s="19">
        <f>D20+D24+D25</f>
        <v>36353</v>
      </c>
      <c r="E19" s="19">
        <v>36578</v>
      </c>
      <c r="F19" s="19">
        <v>58133.176760000759</v>
      </c>
      <c r="G19" s="36">
        <v>22705.439999999999</v>
      </c>
      <c r="H19" s="23">
        <f>H20+H24+H25</f>
        <v>47292.06900000001</v>
      </c>
      <c r="I19" s="19">
        <f t="shared" ref="I19" si="7">I20+I24+I25</f>
        <v>42087.416999999994</v>
      </c>
      <c r="J19" s="19">
        <f t="shared" ref="J19" si="8">SUM(J20,J24:J25)</f>
        <v>59532</v>
      </c>
      <c r="K19" s="19">
        <v>65129.455999999998</v>
      </c>
      <c r="L19" s="18">
        <v>45629</v>
      </c>
      <c r="M19" s="24">
        <f>M20+M24+M25</f>
        <v>27903.5</v>
      </c>
      <c r="N19" s="28">
        <v>8434</v>
      </c>
      <c r="O19" s="13">
        <f t="shared" si="0"/>
        <v>495014.0587600008</v>
      </c>
    </row>
    <row r="20" spans="1:15" x14ac:dyDescent="0.35">
      <c r="A20" s="6" t="s">
        <v>30</v>
      </c>
      <c r="B20" s="1" t="s">
        <v>31</v>
      </c>
      <c r="C20" s="18">
        <v>44608</v>
      </c>
      <c r="D20" s="19">
        <f>SUM(D21:D23)</f>
        <v>35559</v>
      </c>
      <c r="E20" s="19">
        <v>35908</v>
      </c>
      <c r="F20" s="19">
        <v>58133.176760000759</v>
      </c>
      <c r="G20" s="36">
        <v>22230.78</v>
      </c>
      <c r="H20" s="23">
        <f t="shared" ref="H20:I20" si="9">H21+H22+H23</f>
        <v>45450.289000000012</v>
      </c>
      <c r="I20" s="19">
        <f t="shared" si="9"/>
        <v>40454.449999999997</v>
      </c>
      <c r="J20" s="19">
        <f t="shared" ref="J20" si="10">SUM(J21:J23)</f>
        <v>59226</v>
      </c>
      <c r="K20" s="19">
        <v>64743.542999999998</v>
      </c>
      <c r="L20" s="18">
        <v>44770</v>
      </c>
      <c r="M20" s="24">
        <f>SUM(M21:M23)</f>
        <v>26765.99</v>
      </c>
      <c r="N20" s="29">
        <v>8434</v>
      </c>
      <c r="O20" s="13">
        <f t="shared" si="0"/>
        <v>486283.22876000078</v>
      </c>
    </row>
    <row r="21" spans="1:15" x14ac:dyDescent="0.35">
      <c r="A21" s="6" t="s">
        <v>32</v>
      </c>
      <c r="B21" s="1" t="s">
        <v>33</v>
      </c>
      <c r="C21" s="18">
        <v>33477</v>
      </c>
      <c r="D21" s="19">
        <f>25915-13</f>
        <v>25902</v>
      </c>
      <c r="E21" s="19">
        <v>20240</v>
      </c>
      <c r="F21" s="19">
        <v>45945.289760000764</v>
      </c>
      <c r="G21" s="36">
        <v>15749.79</v>
      </c>
      <c r="H21" s="19">
        <v>32920.263000000006</v>
      </c>
      <c r="I21" s="19">
        <v>29365.474999999999</v>
      </c>
      <c r="J21" s="19">
        <v>44015</v>
      </c>
      <c r="K21" s="33">
        <v>49621.106</v>
      </c>
      <c r="L21" s="18">
        <v>34004</v>
      </c>
      <c r="M21" s="24">
        <v>19651.2</v>
      </c>
      <c r="N21" s="28">
        <v>6875</v>
      </c>
      <c r="O21" s="13">
        <f t="shared" si="0"/>
        <v>357766.1237600008</v>
      </c>
    </row>
    <row r="22" spans="1:15" x14ac:dyDescent="0.35">
      <c r="A22" s="6" t="s">
        <v>34</v>
      </c>
      <c r="B22" s="1" t="s">
        <v>35</v>
      </c>
      <c r="C22" s="18">
        <v>11029</v>
      </c>
      <c r="D22" s="19">
        <v>9560</v>
      </c>
      <c r="E22" s="19">
        <v>6268</v>
      </c>
      <c r="F22" s="19">
        <v>11994.11</v>
      </c>
      <c r="G22" s="36">
        <v>5485.32</v>
      </c>
      <c r="H22" s="19">
        <v>12368.846000000001</v>
      </c>
      <c r="I22" s="19">
        <v>10847.28</v>
      </c>
      <c r="J22" s="19">
        <v>14947</v>
      </c>
      <c r="K22" s="33">
        <v>14928.097</v>
      </c>
      <c r="L22" s="18">
        <v>10677</v>
      </c>
      <c r="M22" s="24">
        <v>5590.09</v>
      </c>
      <c r="N22" s="28">
        <v>1559</v>
      </c>
      <c r="O22" s="13">
        <f t="shared" si="0"/>
        <v>115253.74299999999</v>
      </c>
    </row>
    <row r="23" spans="1:15" x14ac:dyDescent="0.35">
      <c r="A23" s="6" t="s">
        <v>36</v>
      </c>
      <c r="B23" s="1" t="s">
        <v>37</v>
      </c>
      <c r="C23" s="18">
        <v>102</v>
      </c>
      <c r="D23" s="19">
        <v>97</v>
      </c>
      <c r="E23" s="19">
        <v>9400</v>
      </c>
      <c r="F23" s="19">
        <v>144.55799999999999</v>
      </c>
      <c r="G23" s="36">
        <v>995.65</v>
      </c>
      <c r="H23" s="19">
        <v>161.18</v>
      </c>
      <c r="I23" s="19">
        <v>241.69499999999999</v>
      </c>
      <c r="J23" s="19">
        <v>264</v>
      </c>
      <c r="K23" s="33">
        <v>194.34</v>
      </c>
      <c r="L23" s="18">
        <v>89</v>
      </c>
      <c r="M23" s="24">
        <v>1524.7</v>
      </c>
      <c r="N23" s="28">
        <v>0</v>
      </c>
      <c r="O23" s="13">
        <f t="shared" si="0"/>
        <v>13214.123000000001</v>
      </c>
    </row>
    <row r="24" spans="1:15" x14ac:dyDescent="0.35">
      <c r="A24" s="6" t="s">
        <v>38</v>
      </c>
      <c r="B24" s="1" t="s">
        <v>39</v>
      </c>
      <c r="C24" s="18">
        <v>629</v>
      </c>
      <c r="D24" s="19">
        <v>794</v>
      </c>
      <c r="E24" s="19">
        <v>670</v>
      </c>
      <c r="F24" s="19">
        <v>49.219000000000001</v>
      </c>
      <c r="G24" s="36">
        <v>474.66</v>
      </c>
      <c r="H24" s="19">
        <v>1841.7800000000007</v>
      </c>
      <c r="I24" s="19">
        <v>1632.9670000000001</v>
      </c>
      <c r="J24" s="19">
        <v>306</v>
      </c>
      <c r="K24" s="33">
        <v>385.91300000000001</v>
      </c>
      <c r="L24" s="18">
        <v>859</v>
      </c>
      <c r="M24" s="24">
        <v>1137.51</v>
      </c>
      <c r="N24" s="28">
        <v>0</v>
      </c>
      <c r="O24" s="13">
        <f t="shared" si="0"/>
        <v>8780.0490000000009</v>
      </c>
    </row>
    <row r="25" spans="1:15" x14ac:dyDescent="0.3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36">
        <v>0</v>
      </c>
      <c r="H25" s="19">
        <v>0</v>
      </c>
      <c r="I25" s="19">
        <v>0</v>
      </c>
      <c r="J25" s="19">
        <v>0</v>
      </c>
      <c r="K25" s="33">
        <v>0</v>
      </c>
      <c r="L25" s="18">
        <v>0</v>
      </c>
      <c r="M25" s="24">
        <v>0</v>
      </c>
      <c r="N25" s="19">
        <v>0</v>
      </c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36">
        <v>0</v>
      </c>
      <c r="H26" s="19">
        <v>0</v>
      </c>
      <c r="I26" s="19">
        <v>61.192</v>
      </c>
      <c r="J26" s="19">
        <v>0</v>
      </c>
      <c r="K26" s="19">
        <v>94.084999999999994</v>
      </c>
      <c r="L26" s="18">
        <v>436</v>
      </c>
      <c r="M26" s="24">
        <v>0</v>
      </c>
      <c r="N26" s="19">
        <v>0</v>
      </c>
      <c r="O26" s="13">
        <f t="shared" si="0"/>
        <v>591.27700000000004</v>
      </c>
    </row>
    <row r="27" spans="1:15" x14ac:dyDescent="0.35">
      <c r="A27" s="6" t="s">
        <v>44</v>
      </c>
      <c r="B27" s="1" t="s">
        <v>45</v>
      </c>
      <c r="C27" s="18">
        <v>9</v>
      </c>
      <c r="D27" s="19">
        <v>38</v>
      </c>
      <c r="E27" s="19">
        <v>0</v>
      </c>
      <c r="F27" s="19">
        <v>0</v>
      </c>
      <c r="G27" s="36">
        <v>48.05</v>
      </c>
      <c r="H27" s="19">
        <v>65.899999999999991</v>
      </c>
      <c r="I27" s="19">
        <v>17.600000000000001</v>
      </c>
      <c r="J27" s="19">
        <v>67</v>
      </c>
      <c r="K27" s="19">
        <v>38.746000000000002</v>
      </c>
      <c r="L27" s="18">
        <v>45</v>
      </c>
      <c r="M27" s="24">
        <v>37.51</v>
      </c>
      <c r="N27" s="19">
        <v>0</v>
      </c>
      <c r="O27" s="13">
        <f t="shared" si="0"/>
        <v>366.80599999999998</v>
      </c>
    </row>
    <row r="28" spans="1:15" x14ac:dyDescent="0.35">
      <c r="A28" s="6" t="s">
        <v>46</v>
      </c>
      <c r="B28" s="1" t="s">
        <v>47</v>
      </c>
      <c r="C28" s="18">
        <v>1381</v>
      </c>
      <c r="D28" s="19">
        <v>5711</v>
      </c>
      <c r="E28" s="19">
        <v>689</v>
      </c>
      <c r="F28" s="19">
        <v>34.435000000000002</v>
      </c>
      <c r="G28" s="36">
        <v>2756.71</v>
      </c>
      <c r="H28" s="19">
        <v>2133.1548900000007</v>
      </c>
      <c r="I28" s="19">
        <v>1389.2</v>
      </c>
      <c r="J28" s="19">
        <v>3449</v>
      </c>
      <c r="K28" s="19">
        <v>853.77200000000005</v>
      </c>
      <c r="L28" s="18">
        <v>1810</v>
      </c>
      <c r="M28" s="24">
        <v>404.01</v>
      </c>
      <c r="N28" s="19">
        <v>6</v>
      </c>
      <c r="O28" s="13">
        <f t="shared" si="0"/>
        <v>20617.281890000002</v>
      </c>
    </row>
    <row r="29" spans="1:15" x14ac:dyDescent="0.35">
      <c r="A29" s="6" t="s">
        <v>48</v>
      </c>
      <c r="B29" s="1" t="s">
        <v>49</v>
      </c>
      <c r="C29" s="18">
        <v>163</v>
      </c>
      <c r="D29" s="19">
        <v>0</v>
      </c>
      <c r="E29" s="19">
        <v>254</v>
      </c>
      <c r="F29" s="19">
        <v>0</v>
      </c>
      <c r="G29" s="36">
        <v>159.58000000000001</v>
      </c>
      <c r="H29" s="19">
        <v>217.11400000000003</v>
      </c>
      <c r="I29" s="19">
        <v>2439.7510000000002</v>
      </c>
      <c r="J29" s="19">
        <v>0</v>
      </c>
      <c r="K29" s="19">
        <v>1438.6669999999999</v>
      </c>
      <c r="L29" s="18">
        <v>0</v>
      </c>
      <c r="M29" s="24">
        <v>0</v>
      </c>
      <c r="N29" s="19">
        <v>0</v>
      </c>
      <c r="O29" s="13">
        <f t="shared" si="0"/>
        <v>4672.1120000000001</v>
      </c>
    </row>
    <row r="30" spans="1:15" x14ac:dyDescent="0.35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36">
        <v>0</v>
      </c>
      <c r="H30" s="19">
        <v>0</v>
      </c>
      <c r="I30" s="19">
        <v>0</v>
      </c>
      <c r="J30" s="19">
        <v>0</v>
      </c>
      <c r="K30" s="19">
        <v>0</v>
      </c>
      <c r="L30" s="18">
        <v>0</v>
      </c>
      <c r="M30" s="24">
        <v>36.9</v>
      </c>
      <c r="N30" s="19">
        <v>0</v>
      </c>
      <c r="O30" s="13">
        <f t="shared" si="0"/>
        <v>36.9</v>
      </c>
    </row>
    <row r="31" spans="1:15" x14ac:dyDescent="0.35">
      <c r="A31" s="6" t="s">
        <v>52</v>
      </c>
      <c r="B31" s="1" t="s">
        <v>53</v>
      </c>
      <c r="C31" s="18">
        <v>321</v>
      </c>
      <c r="D31" s="19">
        <v>37</v>
      </c>
      <c r="E31" s="19">
        <v>0</v>
      </c>
      <c r="F31" s="19">
        <v>0</v>
      </c>
      <c r="G31" s="36">
        <v>137.86000000000001</v>
      </c>
      <c r="H31" s="19">
        <v>414.57499999999982</v>
      </c>
      <c r="I31" s="19">
        <v>96.055000000000007</v>
      </c>
      <c r="J31" s="19">
        <v>1207</v>
      </c>
      <c r="K31" s="19">
        <v>0</v>
      </c>
      <c r="L31" s="18">
        <v>0</v>
      </c>
      <c r="M31" s="24">
        <v>274.60000000000002</v>
      </c>
      <c r="N31" s="19">
        <v>0</v>
      </c>
      <c r="O31" s="13">
        <f t="shared" si="0"/>
        <v>2488.0899999999997</v>
      </c>
    </row>
    <row r="32" spans="1:15" x14ac:dyDescent="0.3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36">
        <v>0</v>
      </c>
      <c r="H32" s="19">
        <v>0</v>
      </c>
      <c r="I32" s="19">
        <v>0</v>
      </c>
      <c r="J32" s="19">
        <v>0</v>
      </c>
      <c r="K32" s="19">
        <v>0</v>
      </c>
      <c r="L32" s="18">
        <v>0</v>
      </c>
      <c r="M32" s="24">
        <v>0</v>
      </c>
      <c r="N32" s="19">
        <v>0</v>
      </c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18">
        <v>1926</v>
      </c>
      <c r="D33" s="19">
        <v>3460</v>
      </c>
      <c r="E33" s="19">
        <v>617</v>
      </c>
      <c r="F33" s="19">
        <v>485.45577000002305</v>
      </c>
      <c r="G33" s="36">
        <v>922.89</v>
      </c>
      <c r="H33" s="19">
        <v>3964.7320000000009</v>
      </c>
      <c r="I33" s="19">
        <v>4267.6360000000004</v>
      </c>
      <c r="J33" s="19">
        <v>1574</v>
      </c>
      <c r="K33" s="19">
        <v>753.50400000000002</v>
      </c>
      <c r="L33" s="18">
        <v>1967</v>
      </c>
      <c r="M33" s="24">
        <v>920.69</v>
      </c>
      <c r="N33" s="19">
        <v>0</v>
      </c>
      <c r="O33" s="13">
        <f t="shared" si="0"/>
        <v>20858.907770000023</v>
      </c>
    </row>
    <row r="34" spans="1:15" x14ac:dyDescent="0.35">
      <c r="A34" s="7" t="s">
        <v>58</v>
      </c>
      <c r="B34" s="8" t="s">
        <v>59</v>
      </c>
      <c r="C34" s="18">
        <v>109521</v>
      </c>
      <c r="D34" s="20">
        <f>D3+D4+D5+D6+D7+D8+D9+D16+D19+D26+D27+D28+D29+D30+D31+D32+D33</f>
        <v>105598</v>
      </c>
      <c r="E34" s="19">
        <v>72728</v>
      </c>
      <c r="F34" s="19">
        <v>63218.313530000778</v>
      </c>
      <c r="G34" s="36">
        <v>57040.32</v>
      </c>
      <c r="H34" s="19">
        <v>127438.99699999999</v>
      </c>
      <c r="I34" s="19">
        <f>I3+I5+I4+I6+I7+I8+I9+I16+I19+I26+I27+I28+I29+I30+I32+I31+I33</f>
        <v>115742.77499999999</v>
      </c>
      <c r="J34" s="22">
        <f>SUM(J3:J10,J13,J19,J26:J33)</f>
        <v>98141</v>
      </c>
      <c r="K34" s="22">
        <v>94733.653000000006</v>
      </c>
      <c r="L34" s="18">
        <v>72919.199999999997</v>
      </c>
      <c r="M34" s="25">
        <f>SUM(M3:M9)+M16+M19+SUM(M26:M33)</f>
        <v>63874.52</v>
      </c>
      <c r="N34" s="19">
        <f>N3+N5+N16+N19+N28</f>
        <v>9957</v>
      </c>
      <c r="O34" s="9">
        <f t="shared" si="0"/>
        <v>990912.77853000083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75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35">
        <v>5299</v>
      </c>
      <c r="D3" s="31">
        <v>11474</v>
      </c>
      <c r="E3" s="19">
        <v>1144</v>
      </c>
      <c r="F3" s="19">
        <v>267.33800000000002</v>
      </c>
      <c r="G3" s="19">
        <v>3097.7</v>
      </c>
      <c r="H3" s="19">
        <v>1799.1870000000008</v>
      </c>
      <c r="I3" s="19">
        <v>2572.5520000000001</v>
      </c>
      <c r="J3" s="19">
        <v>2252</v>
      </c>
      <c r="K3" s="18">
        <v>1358</v>
      </c>
      <c r="L3" s="24">
        <v>2595.9299999999998</v>
      </c>
      <c r="M3" s="19">
        <v>0</v>
      </c>
      <c r="N3" s="13">
        <f>SUM(C3:M3)</f>
        <v>31859.707000000002</v>
      </c>
    </row>
    <row r="4" spans="1:14" x14ac:dyDescent="0.35">
      <c r="A4" s="6" t="s">
        <v>2</v>
      </c>
      <c r="B4" s="1" t="s">
        <v>3</v>
      </c>
      <c r="C4" s="35">
        <v>10212</v>
      </c>
      <c r="D4" s="31">
        <v>9686</v>
      </c>
      <c r="E4" s="19">
        <v>847</v>
      </c>
      <c r="F4" s="19">
        <v>0</v>
      </c>
      <c r="G4" s="19">
        <v>13484.76</v>
      </c>
      <c r="H4" s="19">
        <v>7932.1949999999997</v>
      </c>
      <c r="I4" s="19">
        <v>15982.394</v>
      </c>
      <c r="J4" s="19">
        <v>6405</v>
      </c>
      <c r="K4" s="18">
        <v>0</v>
      </c>
      <c r="L4" s="24">
        <v>5905.82</v>
      </c>
      <c r="M4" s="19">
        <v>0</v>
      </c>
      <c r="N4" s="13">
        <f t="shared" ref="N4:N34" si="0">SUM(C4:M4)</f>
        <v>70455.168999999994</v>
      </c>
    </row>
    <row r="5" spans="1:14" x14ac:dyDescent="0.35">
      <c r="A5" s="6" t="s">
        <v>4</v>
      </c>
      <c r="B5" s="1" t="s">
        <v>5</v>
      </c>
      <c r="C5" s="35">
        <v>6033</v>
      </c>
      <c r="D5" s="31">
        <v>3929</v>
      </c>
      <c r="E5" s="19">
        <v>3591</v>
      </c>
      <c r="F5" s="19">
        <v>365.01299999999998</v>
      </c>
      <c r="G5" s="19">
        <v>9889.89</v>
      </c>
      <c r="H5" s="19">
        <v>21447.707999999999</v>
      </c>
      <c r="I5" s="19">
        <v>6420.6459999999997</v>
      </c>
      <c r="J5" s="19">
        <v>5172</v>
      </c>
      <c r="K5" s="18">
        <v>5365</v>
      </c>
      <c r="L5" s="24">
        <v>3834.2</v>
      </c>
      <c r="M5" s="19">
        <v>335.10300000000001</v>
      </c>
      <c r="N5" s="13">
        <f t="shared" si="0"/>
        <v>66382.559999999998</v>
      </c>
    </row>
    <row r="6" spans="1:14" x14ac:dyDescent="0.35">
      <c r="A6" s="6" t="s">
        <v>6</v>
      </c>
      <c r="B6" s="1" t="s">
        <v>7</v>
      </c>
      <c r="C6" s="35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4">
        <v>0</v>
      </c>
      <c r="M6" s="19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35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33.134</v>
      </c>
      <c r="J7" s="19">
        <v>0</v>
      </c>
      <c r="K7" s="18">
        <v>0</v>
      </c>
      <c r="L7" s="24">
        <v>0</v>
      </c>
      <c r="M7" s="19">
        <v>0</v>
      </c>
      <c r="N7" s="13">
        <f t="shared" si="0"/>
        <v>33.134</v>
      </c>
    </row>
    <row r="8" spans="1:14" x14ac:dyDescent="0.35">
      <c r="A8" s="6" t="s">
        <v>10</v>
      </c>
      <c r="B8" s="1" t="s">
        <v>11</v>
      </c>
      <c r="C8" s="35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4">
        <v>1850</v>
      </c>
      <c r="M8" s="19">
        <v>0</v>
      </c>
      <c r="N8" s="13">
        <f t="shared" si="0"/>
        <v>1850</v>
      </c>
    </row>
    <row r="9" spans="1:14" x14ac:dyDescent="0.35">
      <c r="A9" s="6" t="s">
        <v>12</v>
      </c>
      <c r="B9" s="1" t="s">
        <v>13</v>
      </c>
      <c r="C9" s="35">
        <v>0</v>
      </c>
      <c r="D9" s="19">
        <v>0</v>
      </c>
      <c r="E9" s="19">
        <v>0</v>
      </c>
      <c r="F9" s="19">
        <v>0</v>
      </c>
      <c r="G9" s="19">
        <v>97.72</v>
      </c>
      <c r="H9" s="19">
        <v>0</v>
      </c>
      <c r="I9" s="19">
        <v>0</v>
      </c>
      <c r="J9" s="19">
        <v>131</v>
      </c>
      <c r="K9" s="18">
        <v>0</v>
      </c>
      <c r="L9" s="24">
        <v>0</v>
      </c>
      <c r="M9" s="19">
        <v>0</v>
      </c>
      <c r="N9" s="13">
        <f t="shared" si="0"/>
        <v>228.72</v>
      </c>
    </row>
    <row r="10" spans="1:14" x14ac:dyDescent="0.35">
      <c r="A10" s="6" t="s">
        <v>14</v>
      </c>
      <c r="B10" s="1" t="s">
        <v>15</v>
      </c>
      <c r="C10" s="35">
        <v>0</v>
      </c>
      <c r="D10" s="19">
        <v>929</v>
      </c>
      <c r="E10" s="19">
        <v>46</v>
      </c>
      <c r="F10" s="19">
        <v>0</v>
      </c>
      <c r="G10" s="19">
        <v>4331.3</v>
      </c>
      <c r="H10" s="19">
        <v>2223.3059999999969</v>
      </c>
      <c r="I10" s="19">
        <f t="shared" ref="I10" si="1">I11+I12</f>
        <v>1858.848</v>
      </c>
      <c r="J10" s="19">
        <f t="shared" ref="J10" si="2">SUM(J11:J12)</f>
        <v>140</v>
      </c>
      <c r="K10" s="18">
        <v>264</v>
      </c>
      <c r="L10" s="24">
        <f>SUM(L11:L12)</f>
        <v>396.92</v>
      </c>
      <c r="M10" s="19">
        <v>0</v>
      </c>
      <c r="N10" s="13">
        <f t="shared" si="0"/>
        <v>10189.373999999998</v>
      </c>
    </row>
    <row r="11" spans="1:14" x14ac:dyDescent="0.35">
      <c r="A11" s="6" t="s">
        <v>16</v>
      </c>
      <c r="B11" s="1" t="s">
        <v>17</v>
      </c>
      <c r="C11" s="35">
        <v>0</v>
      </c>
      <c r="D11" s="31">
        <v>898</v>
      </c>
      <c r="E11" s="19">
        <v>46</v>
      </c>
      <c r="F11" s="19">
        <v>0</v>
      </c>
      <c r="G11" s="19">
        <v>56.45</v>
      </c>
      <c r="H11" s="19">
        <v>516.95400000000006</v>
      </c>
      <c r="I11" s="19">
        <v>1809.502</v>
      </c>
      <c r="J11" s="19">
        <v>50</v>
      </c>
      <c r="K11" s="18">
        <v>53</v>
      </c>
      <c r="L11" s="24">
        <v>0</v>
      </c>
      <c r="M11" s="19">
        <v>0</v>
      </c>
      <c r="N11" s="13">
        <f t="shared" si="0"/>
        <v>3429.9059999999999</v>
      </c>
    </row>
    <row r="12" spans="1:14" x14ac:dyDescent="0.35">
      <c r="A12" s="6" t="s">
        <v>18</v>
      </c>
      <c r="B12" s="1" t="s">
        <v>19</v>
      </c>
      <c r="C12" s="35">
        <v>0</v>
      </c>
      <c r="D12" s="31">
        <v>31</v>
      </c>
      <c r="E12" s="19">
        <v>0</v>
      </c>
      <c r="F12" s="19">
        <v>0</v>
      </c>
      <c r="G12" s="19">
        <v>4274.8500000000004</v>
      </c>
      <c r="H12" s="19">
        <v>1706.351999999999</v>
      </c>
      <c r="I12" s="19">
        <v>49.345999999999997</v>
      </c>
      <c r="J12" s="19">
        <v>90</v>
      </c>
      <c r="K12" s="18">
        <v>211</v>
      </c>
      <c r="L12" s="24">
        <v>396.92</v>
      </c>
      <c r="M12" s="19">
        <v>0</v>
      </c>
      <c r="N12" s="13">
        <f t="shared" si="0"/>
        <v>6759.4679999999989</v>
      </c>
    </row>
    <row r="13" spans="1:14" x14ac:dyDescent="0.35">
      <c r="A13" s="6" t="s">
        <v>20</v>
      </c>
      <c r="B13" s="1" t="s">
        <v>21</v>
      </c>
      <c r="C13" s="35">
        <v>451</v>
      </c>
      <c r="D13" s="19">
        <v>267</v>
      </c>
      <c r="E13" s="19">
        <v>457</v>
      </c>
      <c r="F13" s="19">
        <v>5.3920000000000003</v>
      </c>
      <c r="G13" s="19">
        <v>7914.48</v>
      </c>
      <c r="H13" s="19">
        <v>7421.969000000001</v>
      </c>
      <c r="I13" s="19">
        <f>I14+I15</f>
        <v>2085.3959999999997</v>
      </c>
      <c r="J13" s="19">
        <f t="shared" ref="J13" si="3">SUM(J14:J15)</f>
        <v>344</v>
      </c>
      <c r="K13" s="18">
        <v>3239</v>
      </c>
      <c r="L13" s="24">
        <f>SUM(L14:L15)</f>
        <v>422.04</v>
      </c>
      <c r="M13" s="19">
        <v>0</v>
      </c>
      <c r="N13" s="13">
        <f t="shared" si="0"/>
        <v>22607.277000000002</v>
      </c>
    </row>
    <row r="14" spans="1:14" x14ac:dyDescent="0.35">
      <c r="A14" s="6" t="s">
        <v>16</v>
      </c>
      <c r="B14" s="1" t="s">
        <v>22</v>
      </c>
      <c r="C14" s="35">
        <v>199</v>
      </c>
      <c r="D14" s="19">
        <v>76</v>
      </c>
      <c r="E14" s="19">
        <v>2</v>
      </c>
      <c r="F14" s="19">
        <v>0</v>
      </c>
      <c r="G14" s="19">
        <v>178.75</v>
      </c>
      <c r="H14" s="19">
        <v>2253.0349999999999</v>
      </c>
      <c r="I14" s="19">
        <v>771.31</v>
      </c>
      <c r="J14" s="19">
        <v>252</v>
      </c>
      <c r="K14" s="18">
        <v>0</v>
      </c>
      <c r="L14" s="24">
        <v>89.98</v>
      </c>
      <c r="M14" s="19">
        <v>0</v>
      </c>
      <c r="N14" s="13">
        <f t="shared" si="0"/>
        <v>3822.0749999999998</v>
      </c>
    </row>
    <row r="15" spans="1:14" x14ac:dyDescent="0.35">
      <c r="A15" s="6" t="s">
        <v>18</v>
      </c>
      <c r="B15" s="1" t="s">
        <v>23</v>
      </c>
      <c r="C15" s="35">
        <v>252</v>
      </c>
      <c r="D15" s="19">
        <v>191</v>
      </c>
      <c r="E15" s="19">
        <v>455</v>
      </c>
      <c r="F15" s="19">
        <v>5</v>
      </c>
      <c r="G15" s="19">
        <v>7735.73</v>
      </c>
      <c r="H15" s="19">
        <v>5168.9340000000011</v>
      </c>
      <c r="I15" s="19">
        <v>1314.086</v>
      </c>
      <c r="J15" s="19">
        <v>92</v>
      </c>
      <c r="K15" s="18">
        <v>3239</v>
      </c>
      <c r="L15" s="24">
        <v>332.06</v>
      </c>
      <c r="M15" s="19">
        <v>0</v>
      </c>
      <c r="N15" s="13">
        <f t="shared" si="0"/>
        <v>18784.810000000001</v>
      </c>
    </row>
    <row r="16" spans="1:14" x14ac:dyDescent="0.35">
      <c r="A16" s="6" t="s">
        <v>24</v>
      </c>
      <c r="B16" s="1" t="s">
        <v>25</v>
      </c>
      <c r="C16" s="35">
        <v>451</v>
      </c>
      <c r="D16" s="19">
        <v>1196</v>
      </c>
      <c r="E16" s="19">
        <v>503</v>
      </c>
      <c r="F16" s="19">
        <v>5.3920000000000003</v>
      </c>
      <c r="G16" s="19">
        <v>12245.78</v>
      </c>
      <c r="H16" s="19">
        <v>9645.2749999999942</v>
      </c>
      <c r="I16" s="19">
        <f t="shared" ref="I16" si="4">I17+I18</f>
        <v>3944.2439999999997</v>
      </c>
      <c r="J16" s="19">
        <f t="shared" ref="J16" si="5">SUM(J17:J18)</f>
        <v>484</v>
      </c>
      <c r="K16" s="18">
        <v>3503</v>
      </c>
      <c r="L16" s="24">
        <f>SUM(L17:L18)</f>
        <v>818.96</v>
      </c>
      <c r="M16" s="19">
        <v>0</v>
      </c>
      <c r="N16" s="13">
        <f t="shared" si="0"/>
        <v>32796.650999999991</v>
      </c>
    </row>
    <row r="17" spans="1:14" x14ac:dyDescent="0.35">
      <c r="A17" s="6" t="s">
        <v>16</v>
      </c>
      <c r="B17" s="1" t="s">
        <v>26</v>
      </c>
      <c r="C17" s="35">
        <v>199</v>
      </c>
      <c r="D17" s="31">
        <v>974</v>
      </c>
      <c r="E17" s="19">
        <v>48</v>
      </c>
      <c r="F17" s="19">
        <v>0</v>
      </c>
      <c r="G17" s="19">
        <v>235.2</v>
      </c>
      <c r="H17" s="19">
        <v>2769.989</v>
      </c>
      <c r="I17" s="19">
        <f t="shared" ref="I17:J18" si="6">I11+I14</f>
        <v>2580.8119999999999</v>
      </c>
      <c r="J17" s="19">
        <f t="shared" si="6"/>
        <v>302</v>
      </c>
      <c r="K17" s="18">
        <v>53</v>
      </c>
      <c r="L17" s="24">
        <f>L11+L14</f>
        <v>89.98</v>
      </c>
      <c r="M17" s="19">
        <v>0</v>
      </c>
      <c r="N17" s="13">
        <f t="shared" si="0"/>
        <v>7251.9809999999998</v>
      </c>
    </row>
    <row r="18" spans="1:14" x14ac:dyDescent="0.35">
      <c r="A18" s="6" t="s">
        <v>18</v>
      </c>
      <c r="B18" s="1" t="s">
        <v>27</v>
      </c>
      <c r="C18" s="35">
        <v>252</v>
      </c>
      <c r="D18" s="31">
        <v>222</v>
      </c>
      <c r="E18" s="19">
        <v>455</v>
      </c>
      <c r="F18" s="19">
        <v>5.3920000000000003</v>
      </c>
      <c r="G18" s="19">
        <v>12010.58</v>
      </c>
      <c r="H18" s="19">
        <v>6875.2859999999928</v>
      </c>
      <c r="I18" s="19">
        <f t="shared" si="6"/>
        <v>1363.432</v>
      </c>
      <c r="J18" s="19">
        <f t="shared" si="6"/>
        <v>182</v>
      </c>
      <c r="K18" s="18">
        <v>3450</v>
      </c>
      <c r="L18" s="24">
        <f>L12+L15</f>
        <v>728.98</v>
      </c>
      <c r="M18" s="19">
        <f>M15+M12</f>
        <v>0</v>
      </c>
      <c r="N18" s="13">
        <f t="shared" si="0"/>
        <v>25544.669999999995</v>
      </c>
    </row>
    <row r="19" spans="1:14" x14ac:dyDescent="0.35">
      <c r="A19" s="6" t="s">
        <v>28</v>
      </c>
      <c r="B19" s="1" t="s">
        <v>29</v>
      </c>
      <c r="C19" s="35">
        <v>14797</v>
      </c>
      <c r="D19" s="19">
        <v>9538</v>
      </c>
      <c r="E19" s="19">
        <v>12690</v>
      </c>
      <c r="F19" s="19">
        <v>19953.210259999996</v>
      </c>
      <c r="G19" s="19">
        <v>45532.56</v>
      </c>
      <c r="H19" s="23">
        <f>H20+H24+H25</f>
        <v>15854.598890000012</v>
      </c>
      <c r="I19" s="19">
        <f t="shared" ref="I19" si="7">I20+I24+I25</f>
        <v>15715.93865</v>
      </c>
      <c r="J19" s="19">
        <f t="shared" ref="J19" si="8">SUM(J20,J24:J25)</f>
        <v>35625</v>
      </c>
      <c r="K19" s="18">
        <v>15796</v>
      </c>
      <c r="L19" s="24">
        <f>L20+L24+L25</f>
        <v>23401.3</v>
      </c>
      <c r="M19" s="28">
        <f>M20+M25</f>
        <v>1447.4839999999999</v>
      </c>
      <c r="N19" s="13">
        <f t="shared" si="0"/>
        <v>210351.09179999999</v>
      </c>
    </row>
    <row r="20" spans="1:14" x14ac:dyDescent="0.35">
      <c r="A20" s="6" t="s">
        <v>30</v>
      </c>
      <c r="B20" s="1" t="s">
        <v>31</v>
      </c>
      <c r="C20" s="35">
        <v>14723</v>
      </c>
      <c r="D20" s="19">
        <v>9538</v>
      </c>
      <c r="E20" s="19">
        <v>12690</v>
      </c>
      <c r="F20" s="19">
        <v>19953.210259999996</v>
      </c>
      <c r="G20" s="19">
        <v>45451.75</v>
      </c>
      <c r="H20" s="23">
        <f>H21+H22+H23</f>
        <v>15692.942890000011</v>
      </c>
      <c r="I20" s="19">
        <f t="shared" ref="I20" si="9">I21+I22+I23</f>
        <v>15668.877689999999</v>
      </c>
      <c r="J20" s="19">
        <f t="shared" ref="J20" si="10">SUM(J21:J23)</f>
        <v>33165</v>
      </c>
      <c r="K20" s="18">
        <v>15796</v>
      </c>
      <c r="L20" s="24">
        <f>SUM(L21:L23)</f>
        <v>23399.53</v>
      </c>
      <c r="M20" s="28">
        <f>M21+M22+M23+M24</f>
        <v>1447.4839999999999</v>
      </c>
      <c r="N20" s="13">
        <f t="shared" si="0"/>
        <v>207525.79483999999</v>
      </c>
    </row>
    <row r="21" spans="1:14" x14ac:dyDescent="0.35">
      <c r="A21" s="6" t="s">
        <v>32</v>
      </c>
      <c r="B21" s="1" t="s">
        <v>33</v>
      </c>
      <c r="C21" s="35">
        <v>12766</v>
      </c>
      <c r="D21" s="19">
        <v>7201</v>
      </c>
      <c r="E21" s="19">
        <v>8655</v>
      </c>
      <c r="F21" s="19">
        <v>16903.673999999999</v>
      </c>
      <c r="G21" s="19">
        <v>41868.36</v>
      </c>
      <c r="H21" s="19">
        <v>14463.947850000011</v>
      </c>
      <c r="I21" s="19">
        <v>13054.179599999999</v>
      </c>
      <c r="J21" s="19">
        <v>30323</v>
      </c>
      <c r="K21" s="18">
        <v>14329</v>
      </c>
      <c r="L21" s="24">
        <v>21374.1</v>
      </c>
      <c r="M21" s="28">
        <v>1447.4839999999999</v>
      </c>
      <c r="N21" s="13">
        <f t="shared" si="0"/>
        <v>182385.74545000002</v>
      </c>
    </row>
    <row r="22" spans="1:14" x14ac:dyDescent="0.35">
      <c r="A22" s="6" t="s">
        <v>34</v>
      </c>
      <c r="B22" s="1" t="s">
        <v>35</v>
      </c>
      <c r="C22" s="35">
        <v>1957</v>
      </c>
      <c r="D22" s="19">
        <v>2337</v>
      </c>
      <c r="E22" s="19">
        <v>4034</v>
      </c>
      <c r="F22" s="19">
        <v>3049.5362599999962</v>
      </c>
      <c r="G22" s="19">
        <v>3467.06</v>
      </c>
      <c r="H22" s="19">
        <v>1228.9950399999998</v>
      </c>
      <c r="I22" s="19">
        <v>2614.6980899999994</v>
      </c>
      <c r="J22" s="19">
        <v>2842</v>
      </c>
      <c r="K22" s="18">
        <v>1467</v>
      </c>
      <c r="L22" s="24">
        <v>2025.43</v>
      </c>
      <c r="M22" s="28">
        <v>0</v>
      </c>
      <c r="N22" s="13">
        <f t="shared" si="0"/>
        <v>25022.719389999995</v>
      </c>
    </row>
    <row r="23" spans="1:14" x14ac:dyDescent="0.35">
      <c r="A23" s="6" t="s">
        <v>36</v>
      </c>
      <c r="B23" s="1" t="s">
        <v>37</v>
      </c>
      <c r="C23" s="35">
        <v>0</v>
      </c>
      <c r="D23" s="19">
        <v>0</v>
      </c>
      <c r="E23" s="19">
        <v>1</v>
      </c>
      <c r="F23" s="19">
        <v>0</v>
      </c>
      <c r="G23" s="19">
        <v>116.33</v>
      </c>
      <c r="H23" s="19">
        <v>0</v>
      </c>
      <c r="I23" s="19">
        <v>0</v>
      </c>
      <c r="J23" s="19">
        <v>0</v>
      </c>
      <c r="K23" s="18">
        <v>0</v>
      </c>
      <c r="L23" s="24">
        <v>0</v>
      </c>
      <c r="M23" s="28">
        <v>0</v>
      </c>
      <c r="N23" s="13">
        <f t="shared" si="0"/>
        <v>117.33</v>
      </c>
    </row>
    <row r="24" spans="1:14" x14ac:dyDescent="0.35">
      <c r="A24" s="6" t="s">
        <v>38</v>
      </c>
      <c r="B24" s="1" t="s">
        <v>39</v>
      </c>
      <c r="C24" s="35">
        <v>74</v>
      </c>
      <c r="D24" s="19">
        <v>0</v>
      </c>
      <c r="E24" s="19">
        <v>0</v>
      </c>
      <c r="F24" s="19">
        <v>0</v>
      </c>
      <c r="G24" s="19">
        <v>80.81</v>
      </c>
      <c r="H24" s="19">
        <v>161.65599999999995</v>
      </c>
      <c r="I24" s="19">
        <v>47.060960000000001</v>
      </c>
      <c r="J24" s="19">
        <v>2460</v>
      </c>
      <c r="K24" s="18">
        <v>0</v>
      </c>
      <c r="L24" s="24">
        <v>1.77</v>
      </c>
      <c r="M24" s="28">
        <v>0</v>
      </c>
      <c r="N24" s="13">
        <f t="shared" si="0"/>
        <v>2825.2969600000001</v>
      </c>
    </row>
    <row r="25" spans="1:14" x14ac:dyDescent="0.35">
      <c r="A25" s="6" t="s">
        <v>40</v>
      </c>
      <c r="B25" s="1" t="s">
        <v>41</v>
      </c>
      <c r="C25" s="35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4">
        <v>0</v>
      </c>
      <c r="M25" s="19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35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4">
        <v>0</v>
      </c>
      <c r="M26" s="19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35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4">
        <v>0</v>
      </c>
      <c r="M27" s="19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35">
        <v>55</v>
      </c>
      <c r="D28" s="19">
        <v>235</v>
      </c>
      <c r="E28" s="19">
        <v>75</v>
      </c>
      <c r="F28" s="19">
        <v>0</v>
      </c>
      <c r="G28" s="19">
        <v>36.619999999999997</v>
      </c>
      <c r="H28" s="19">
        <v>1516.6760000000002</v>
      </c>
      <c r="I28" s="19">
        <v>0</v>
      </c>
      <c r="J28" s="19">
        <v>0</v>
      </c>
      <c r="K28" s="18">
        <v>441</v>
      </c>
      <c r="L28" s="24">
        <v>0</v>
      </c>
      <c r="M28" s="19">
        <v>0</v>
      </c>
      <c r="N28" s="13">
        <f t="shared" si="0"/>
        <v>2359.2960000000003</v>
      </c>
    </row>
    <row r="29" spans="1:14" x14ac:dyDescent="0.35">
      <c r="A29" s="6" t="s">
        <v>48</v>
      </c>
      <c r="B29" s="1" t="s">
        <v>49</v>
      </c>
      <c r="C29" s="35">
        <v>0</v>
      </c>
      <c r="D29" s="19">
        <v>0</v>
      </c>
      <c r="E29" s="19">
        <v>0</v>
      </c>
      <c r="F29" s="19">
        <v>0</v>
      </c>
      <c r="G29" s="19">
        <v>-0.03</v>
      </c>
      <c r="H29" s="19">
        <v>0</v>
      </c>
      <c r="I29" s="19">
        <v>85.77</v>
      </c>
      <c r="J29" s="19">
        <v>0</v>
      </c>
      <c r="K29" s="18">
        <v>0</v>
      </c>
      <c r="L29" s="24">
        <v>0.67</v>
      </c>
      <c r="M29" s="19">
        <v>0</v>
      </c>
      <c r="N29" s="13">
        <f t="shared" si="0"/>
        <v>86.41</v>
      </c>
    </row>
    <row r="30" spans="1:14" x14ac:dyDescent="0.35">
      <c r="A30" s="6" t="s">
        <v>50</v>
      </c>
      <c r="B30" s="1" t="s">
        <v>51</v>
      </c>
      <c r="C30" s="35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4">
        <v>0</v>
      </c>
      <c r="M30" s="19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35">
        <v>0</v>
      </c>
      <c r="D31" s="19">
        <v>0</v>
      </c>
      <c r="E31" s="19">
        <v>0</v>
      </c>
      <c r="F31" s="19">
        <v>0</v>
      </c>
      <c r="G31" s="19">
        <v>0</v>
      </c>
      <c r="H31" s="19">
        <v>376.87600000000003</v>
      </c>
      <c r="I31" s="19">
        <v>0</v>
      </c>
      <c r="J31" s="19">
        <v>11</v>
      </c>
      <c r="K31" s="18">
        <v>0</v>
      </c>
      <c r="L31" s="24">
        <v>0</v>
      </c>
      <c r="M31" s="19">
        <v>0</v>
      </c>
      <c r="N31" s="13">
        <f t="shared" si="0"/>
        <v>387.87600000000003</v>
      </c>
    </row>
    <row r="32" spans="1:14" x14ac:dyDescent="0.35">
      <c r="A32" s="6" t="s">
        <v>54</v>
      </c>
      <c r="B32" s="1" t="s">
        <v>55</v>
      </c>
      <c r="C32" s="35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4">
        <v>0</v>
      </c>
      <c r="M32" s="19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35">
        <v>106</v>
      </c>
      <c r="D33" s="19">
        <v>1398</v>
      </c>
      <c r="E33" s="19">
        <v>73</v>
      </c>
      <c r="F33" s="19">
        <v>0.54700000000000004</v>
      </c>
      <c r="G33" s="19">
        <v>123.67</v>
      </c>
      <c r="H33" s="19">
        <v>2649.7974500000005</v>
      </c>
      <c r="I33" s="19">
        <v>400.49879000000004</v>
      </c>
      <c r="J33" s="19">
        <v>476</v>
      </c>
      <c r="K33" s="18">
        <v>43</v>
      </c>
      <c r="L33" s="24">
        <v>18.239999999999998</v>
      </c>
      <c r="M33" s="19">
        <v>0</v>
      </c>
      <c r="N33" s="13">
        <f t="shared" si="0"/>
        <v>5288.75324</v>
      </c>
    </row>
    <row r="34" spans="1:14" x14ac:dyDescent="0.35">
      <c r="A34" s="7" t="s">
        <v>58</v>
      </c>
      <c r="B34" s="8" t="s">
        <v>59</v>
      </c>
      <c r="C34" s="35">
        <v>36954</v>
      </c>
      <c r="D34" s="20">
        <f>D3+D4+D5+D6+D7+D8+D9+D16+D19+D26+D27+D28+D29+D30+D31+D32+D33</f>
        <v>37456</v>
      </c>
      <c r="E34" s="19">
        <v>18923</v>
      </c>
      <c r="F34" s="19">
        <v>20591.500259999993</v>
      </c>
      <c r="G34" s="19">
        <v>84508.67</v>
      </c>
      <c r="H34" s="19">
        <v>61222.313340000052</v>
      </c>
      <c r="I34" s="19">
        <f>I3+I5+I4+I6+I7+I8+I9+I16+I19+I26+I27+I28+I29+I30+I32+I31+I33</f>
        <v>45155.177439999992</v>
      </c>
      <c r="J34" s="22">
        <f t="shared" ref="J34" si="11">SUM(J3:J10,J13,J19,J26:J33)</f>
        <v>50556</v>
      </c>
      <c r="K34" s="18">
        <v>26506</v>
      </c>
      <c r="L34" s="25">
        <f>SUM(L3:L9)+L16+L19+SUM(L26:L33)</f>
        <v>38425.120000000003</v>
      </c>
      <c r="M34" s="22">
        <f>M5+M15+M19</f>
        <v>1782.587</v>
      </c>
      <c r="N34" s="9">
        <f t="shared" si="0"/>
        <v>422080.36804000003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80" zoomScaleNormal="80" workbookViewId="0">
      <selection activeCell="E3" sqref="E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76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18">
        <v>12467</v>
      </c>
      <c r="D3" s="19">
        <v>7348</v>
      </c>
      <c r="E3" s="19">
        <v>356</v>
      </c>
      <c r="F3" s="19">
        <v>308.39100000000002</v>
      </c>
      <c r="G3" s="36">
        <v>1375.05</v>
      </c>
      <c r="H3" s="19">
        <v>1547.3489999999993</v>
      </c>
      <c r="I3" s="19">
        <v>2455.3330000000001</v>
      </c>
      <c r="J3" s="19">
        <v>1898</v>
      </c>
      <c r="K3" s="19">
        <v>903</v>
      </c>
      <c r="L3" s="18">
        <v>999</v>
      </c>
      <c r="M3" s="24">
        <v>2316.4699999999998</v>
      </c>
      <c r="N3" s="19"/>
      <c r="O3" s="13">
        <f>SUM(C3:N3)</f>
        <v>31973.592999999997</v>
      </c>
    </row>
    <row r="4" spans="1:15" x14ac:dyDescent="0.35">
      <c r="A4" s="6" t="s">
        <v>2</v>
      </c>
      <c r="B4" s="1" t="s">
        <v>3</v>
      </c>
      <c r="C4" s="18">
        <v>10936</v>
      </c>
      <c r="D4" s="19">
        <v>20401</v>
      </c>
      <c r="E4" s="19">
        <v>853</v>
      </c>
      <c r="F4" s="19">
        <v>0</v>
      </c>
      <c r="G4" s="36">
        <v>16638.919999999998</v>
      </c>
      <c r="H4" s="19">
        <v>8566.2140000000018</v>
      </c>
      <c r="I4" s="19">
        <v>8798.4670000000006</v>
      </c>
      <c r="J4" s="19">
        <v>6572</v>
      </c>
      <c r="K4" s="19">
        <v>1387</v>
      </c>
      <c r="L4" s="18">
        <v>0</v>
      </c>
      <c r="M4" s="24">
        <v>2613.92</v>
      </c>
      <c r="N4" s="19"/>
      <c r="O4" s="13">
        <f t="shared" ref="O4:O34" si="0">SUM(C4:N4)</f>
        <v>76766.520999999993</v>
      </c>
    </row>
    <row r="5" spans="1:15" x14ac:dyDescent="0.35">
      <c r="A5" s="6" t="s">
        <v>4</v>
      </c>
      <c r="B5" s="1" t="s">
        <v>5</v>
      </c>
      <c r="C5" s="18">
        <v>3844</v>
      </c>
      <c r="D5" s="19">
        <v>5242</v>
      </c>
      <c r="E5" s="19">
        <v>2607</v>
      </c>
      <c r="F5" s="19">
        <v>299.24700000000001</v>
      </c>
      <c r="G5" s="36">
        <v>3548.55</v>
      </c>
      <c r="H5" s="19">
        <v>10282.736000000006</v>
      </c>
      <c r="I5" s="19">
        <v>6191.2889999999998</v>
      </c>
      <c r="J5" s="19">
        <v>3182</v>
      </c>
      <c r="K5" s="19">
        <v>8928</v>
      </c>
      <c r="L5" s="18">
        <v>4794</v>
      </c>
      <c r="M5" s="24">
        <v>4131.17</v>
      </c>
      <c r="N5" s="19"/>
      <c r="O5" s="13">
        <f t="shared" si="0"/>
        <v>53049.991999999998</v>
      </c>
    </row>
    <row r="6" spans="1:15" x14ac:dyDescent="0.3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36">
        <v>0</v>
      </c>
      <c r="H6" s="19">
        <v>0</v>
      </c>
      <c r="I6" s="19">
        <v>0</v>
      </c>
      <c r="J6" s="19">
        <v>0</v>
      </c>
      <c r="K6" s="19"/>
      <c r="L6" s="18">
        <v>0</v>
      </c>
      <c r="M6" s="24">
        <v>0</v>
      </c>
      <c r="N6" s="19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36">
        <v>0</v>
      </c>
      <c r="H7" s="19">
        <v>0</v>
      </c>
      <c r="I7" s="19">
        <v>0</v>
      </c>
      <c r="J7" s="19">
        <v>0</v>
      </c>
      <c r="K7" s="19"/>
      <c r="L7" s="18">
        <v>0</v>
      </c>
      <c r="M7" s="24">
        <v>0</v>
      </c>
      <c r="N7" s="19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36">
        <v>0</v>
      </c>
      <c r="H8" s="19">
        <v>0</v>
      </c>
      <c r="I8" s="19">
        <v>0</v>
      </c>
      <c r="J8" s="19">
        <v>0</v>
      </c>
      <c r="K8" s="19"/>
      <c r="L8" s="18">
        <v>0</v>
      </c>
      <c r="M8" s="24">
        <v>0</v>
      </c>
      <c r="N8" s="19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36">
        <v>0.02</v>
      </c>
      <c r="H9" s="19">
        <v>0</v>
      </c>
      <c r="I9" s="19">
        <v>0</v>
      </c>
      <c r="J9" s="19">
        <v>259</v>
      </c>
      <c r="K9" s="19"/>
      <c r="L9" s="18">
        <v>0</v>
      </c>
      <c r="M9" s="24">
        <v>0</v>
      </c>
      <c r="N9" s="19"/>
      <c r="O9" s="13">
        <f t="shared" si="0"/>
        <v>259.02</v>
      </c>
    </row>
    <row r="10" spans="1:15" x14ac:dyDescent="0.35">
      <c r="A10" s="6" t="s">
        <v>14</v>
      </c>
      <c r="B10" s="1" t="s">
        <v>15</v>
      </c>
      <c r="C10" s="18">
        <v>4</v>
      </c>
      <c r="D10" s="19">
        <f>D11+D12</f>
        <v>752</v>
      </c>
      <c r="E10" s="19">
        <v>0</v>
      </c>
      <c r="F10" s="19">
        <v>0</v>
      </c>
      <c r="G10" s="36">
        <v>626.70000000000005</v>
      </c>
      <c r="H10" s="19">
        <v>1256.2440000000006</v>
      </c>
      <c r="I10" s="19">
        <f t="shared" ref="I10" si="1">I11+I12</f>
        <v>32.270000000000003</v>
      </c>
      <c r="J10" s="19">
        <f t="shared" ref="J10" si="2">SUM(J11:J12)</f>
        <v>0</v>
      </c>
      <c r="K10" s="19">
        <f>K11+K12</f>
        <v>98</v>
      </c>
      <c r="L10" s="18">
        <v>86</v>
      </c>
      <c r="M10" s="24">
        <f>SUM(M11:M12)</f>
        <v>9.5500000000000007</v>
      </c>
      <c r="N10" s="19"/>
      <c r="O10" s="13">
        <f t="shared" si="0"/>
        <v>2864.7640000000006</v>
      </c>
    </row>
    <row r="11" spans="1:15" x14ac:dyDescent="0.35">
      <c r="A11" s="6" t="s">
        <v>16</v>
      </c>
      <c r="B11" s="1" t="s">
        <v>17</v>
      </c>
      <c r="C11" s="18">
        <v>0</v>
      </c>
      <c r="D11" s="19">
        <v>656</v>
      </c>
      <c r="E11" s="19">
        <v>0</v>
      </c>
      <c r="F11" s="19">
        <v>0</v>
      </c>
      <c r="G11" s="36">
        <v>619.25</v>
      </c>
      <c r="H11" s="19">
        <v>823.15899999999965</v>
      </c>
      <c r="I11" s="19">
        <v>32.270000000000003</v>
      </c>
      <c r="J11" s="19">
        <v>0</v>
      </c>
      <c r="K11" s="33">
        <v>18</v>
      </c>
      <c r="L11" s="18">
        <v>86</v>
      </c>
      <c r="M11" s="24">
        <v>0</v>
      </c>
      <c r="N11" s="19"/>
      <c r="O11" s="13">
        <f t="shared" si="0"/>
        <v>2234.6789999999996</v>
      </c>
    </row>
    <row r="12" spans="1:15" x14ac:dyDescent="0.35">
      <c r="A12" s="6" t="s">
        <v>18</v>
      </c>
      <c r="B12" s="1" t="s">
        <v>19</v>
      </c>
      <c r="C12" s="18">
        <v>4</v>
      </c>
      <c r="D12" s="19">
        <v>96</v>
      </c>
      <c r="E12" s="19">
        <v>0</v>
      </c>
      <c r="F12" s="19">
        <v>0</v>
      </c>
      <c r="G12" s="36">
        <v>7.45</v>
      </c>
      <c r="H12" s="19">
        <v>433.08499999999913</v>
      </c>
      <c r="I12" s="19">
        <v>0</v>
      </c>
      <c r="J12" s="19">
        <v>0</v>
      </c>
      <c r="K12" s="33">
        <v>80</v>
      </c>
      <c r="L12" s="18">
        <v>0</v>
      </c>
      <c r="M12" s="24">
        <v>9.5500000000000007</v>
      </c>
      <c r="N12" s="19"/>
      <c r="O12" s="13">
        <f t="shared" si="0"/>
        <v>630.08499999999913</v>
      </c>
    </row>
    <row r="13" spans="1:15" x14ac:dyDescent="0.35">
      <c r="A13" s="6" t="s">
        <v>20</v>
      </c>
      <c r="B13" s="1" t="s">
        <v>21</v>
      </c>
      <c r="C13" s="18">
        <v>302</v>
      </c>
      <c r="D13" s="19">
        <f>D14+D15</f>
        <v>443</v>
      </c>
      <c r="E13" s="19">
        <v>1713</v>
      </c>
      <c r="F13" s="19">
        <v>0</v>
      </c>
      <c r="G13" s="36">
        <v>1727.9</v>
      </c>
      <c r="H13" s="19">
        <v>4374.1029999999992</v>
      </c>
      <c r="I13" s="19">
        <f>I14+I15</f>
        <v>1331.963</v>
      </c>
      <c r="J13" s="19">
        <f t="shared" ref="J13" si="3">SUM(J14:J15)</f>
        <v>268</v>
      </c>
      <c r="K13" s="19">
        <f t="shared" ref="K13" si="4">K14+K15</f>
        <v>144</v>
      </c>
      <c r="L13" s="18">
        <v>327</v>
      </c>
      <c r="M13" s="24">
        <f>SUM(M14:M15)</f>
        <v>1129.51</v>
      </c>
      <c r="N13" s="19"/>
      <c r="O13" s="13">
        <f t="shared" si="0"/>
        <v>11760.475999999999</v>
      </c>
    </row>
    <row r="14" spans="1:15" x14ac:dyDescent="0.35">
      <c r="A14" s="6" t="s">
        <v>16</v>
      </c>
      <c r="B14" s="1" t="s">
        <v>22</v>
      </c>
      <c r="C14" s="18">
        <v>206</v>
      </c>
      <c r="D14" s="19">
        <v>53</v>
      </c>
      <c r="E14" s="19">
        <v>520</v>
      </c>
      <c r="F14" s="19">
        <v>0</v>
      </c>
      <c r="G14" s="36">
        <v>285.08999999999997</v>
      </c>
      <c r="H14" s="19">
        <v>3286.6790000000001</v>
      </c>
      <c r="I14" s="19">
        <v>833.95600000000002</v>
      </c>
      <c r="J14" s="19">
        <v>152</v>
      </c>
      <c r="K14" s="33">
        <v>26</v>
      </c>
      <c r="L14" s="18">
        <v>0</v>
      </c>
      <c r="M14" s="24">
        <v>988.64</v>
      </c>
      <c r="N14" s="19"/>
      <c r="O14" s="13">
        <f t="shared" si="0"/>
        <v>6351.3650000000007</v>
      </c>
    </row>
    <row r="15" spans="1:15" x14ac:dyDescent="0.35">
      <c r="A15" s="6" t="s">
        <v>18</v>
      </c>
      <c r="B15" s="1" t="s">
        <v>23</v>
      </c>
      <c r="C15" s="18">
        <v>96</v>
      </c>
      <c r="D15" s="19">
        <v>390</v>
      </c>
      <c r="E15" s="19">
        <v>1193</v>
      </c>
      <c r="F15" s="19">
        <v>0</v>
      </c>
      <c r="G15" s="36">
        <v>1442.81</v>
      </c>
      <c r="H15" s="19">
        <v>1087.4239999999991</v>
      </c>
      <c r="I15" s="19">
        <v>498.00700000000001</v>
      </c>
      <c r="J15" s="19">
        <v>116</v>
      </c>
      <c r="K15" s="33">
        <v>118</v>
      </c>
      <c r="L15" s="18">
        <v>327</v>
      </c>
      <c r="M15" s="24">
        <v>140.87</v>
      </c>
      <c r="N15" s="19"/>
      <c r="O15" s="13">
        <f t="shared" si="0"/>
        <v>5409.1109999999981</v>
      </c>
    </row>
    <row r="16" spans="1:15" x14ac:dyDescent="0.35">
      <c r="A16" s="6" t="s">
        <v>24</v>
      </c>
      <c r="B16" s="1" t="s">
        <v>25</v>
      </c>
      <c r="C16" s="18">
        <v>306</v>
      </c>
      <c r="D16" s="19">
        <f t="shared" ref="D16:D18" si="5">D10+D13</f>
        <v>1195</v>
      </c>
      <c r="E16" s="19">
        <v>1713</v>
      </c>
      <c r="F16" s="19">
        <v>0</v>
      </c>
      <c r="G16" s="36">
        <v>2354.6</v>
      </c>
      <c r="H16" s="19">
        <v>5630.3470000000034</v>
      </c>
      <c r="I16" s="19">
        <f t="shared" ref="I16" si="6">I17+I18</f>
        <v>1364.2329999999999</v>
      </c>
      <c r="J16" s="19">
        <f t="shared" ref="J16" si="7">SUM(J17:J18)</f>
        <v>268</v>
      </c>
      <c r="K16" s="19">
        <f>K18+K17</f>
        <v>242</v>
      </c>
      <c r="L16" s="18">
        <v>413</v>
      </c>
      <c r="M16" s="24">
        <f>SUM(M17:M18)</f>
        <v>1139.06</v>
      </c>
      <c r="N16" s="19"/>
      <c r="O16" s="13">
        <f t="shared" si="0"/>
        <v>14625.240000000003</v>
      </c>
    </row>
    <row r="17" spans="1:15" x14ac:dyDescent="0.35">
      <c r="A17" s="6" t="s">
        <v>16</v>
      </c>
      <c r="B17" s="1" t="s">
        <v>26</v>
      </c>
      <c r="C17" s="18">
        <v>206</v>
      </c>
      <c r="D17" s="19">
        <f t="shared" si="5"/>
        <v>709</v>
      </c>
      <c r="E17" s="19">
        <v>520</v>
      </c>
      <c r="F17" s="19">
        <v>0</v>
      </c>
      <c r="G17" s="36">
        <v>904.34</v>
      </c>
      <c r="H17" s="19">
        <v>4109.8379999999997</v>
      </c>
      <c r="I17" s="19">
        <f t="shared" ref="I17:J18" si="8">I11+I14</f>
        <v>866.226</v>
      </c>
      <c r="J17" s="19">
        <f t="shared" si="8"/>
        <v>152</v>
      </c>
      <c r="K17" s="34">
        <v>44</v>
      </c>
      <c r="L17" s="18">
        <v>86</v>
      </c>
      <c r="M17" s="24">
        <f t="shared" ref="M17:M18" si="9">M11+M14</f>
        <v>988.64</v>
      </c>
      <c r="N17" s="19"/>
      <c r="O17" s="13">
        <f t="shared" si="0"/>
        <v>8586.0439999999999</v>
      </c>
    </row>
    <row r="18" spans="1:15" x14ac:dyDescent="0.35">
      <c r="A18" s="6" t="s">
        <v>18</v>
      </c>
      <c r="B18" s="1" t="s">
        <v>27</v>
      </c>
      <c r="C18" s="18">
        <v>100</v>
      </c>
      <c r="D18" s="19">
        <f t="shared" si="5"/>
        <v>486</v>
      </c>
      <c r="E18" s="19">
        <v>1193</v>
      </c>
      <c r="F18" s="19">
        <v>0</v>
      </c>
      <c r="G18" s="36">
        <v>1450.26</v>
      </c>
      <c r="H18" s="19">
        <v>1520.5090000000005</v>
      </c>
      <c r="I18" s="19">
        <f t="shared" si="8"/>
        <v>498.00700000000001</v>
      </c>
      <c r="J18" s="19">
        <f t="shared" si="8"/>
        <v>116</v>
      </c>
      <c r="K18" s="34">
        <v>198</v>
      </c>
      <c r="L18" s="18">
        <v>327</v>
      </c>
      <c r="M18" s="24">
        <f t="shared" si="9"/>
        <v>150.42000000000002</v>
      </c>
      <c r="N18" s="19"/>
      <c r="O18" s="13">
        <f t="shared" si="0"/>
        <v>6039.1959999999999</v>
      </c>
    </row>
    <row r="19" spans="1:15" x14ac:dyDescent="0.35">
      <c r="A19" s="6" t="s">
        <v>28</v>
      </c>
      <c r="B19" s="1" t="s">
        <v>29</v>
      </c>
      <c r="C19" s="18">
        <v>16441</v>
      </c>
      <c r="D19" s="19">
        <f>D20+D24+D25</f>
        <v>15641</v>
      </c>
      <c r="E19" s="19">
        <v>13731</v>
      </c>
      <c r="F19" s="19">
        <v>15711.094509999995</v>
      </c>
      <c r="G19" s="36">
        <v>12734.87</v>
      </c>
      <c r="H19" s="23">
        <f>H20+H24+H25</f>
        <v>18098.899079999996</v>
      </c>
      <c r="I19" s="19">
        <f t="shared" ref="I19" si="10">I20+I24+I25</f>
        <v>13265.537969999998</v>
      </c>
      <c r="J19" s="19">
        <f t="shared" ref="J19" si="11">SUM(J20,J24:J25)</f>
        <v>31860</v>
      </c>
      <c r="K19" s="19">
        <f t="shared" ref="K19" si="12">SUM(K21:K25)</f>
        <v>24754</v>
      </c>
      <c r="L19" s="18">
        <v>10805.8</v>
      </c>
      <c r="M19" s="24">
        <f>M20+M24+M25</f>
        <v>13140.240000000002</v>
      </c>
      <c r="N19" s="19"/>
      <c r="O19" s="13">
        <f t="shared" si="0"/>
        <v>186183.44155999998</v>
      </c>
    </row>
    <row r="20" spans="1:15" x14ac:dyDescent="0.35">
      <c r="A20" s="6" t="s">
        <v>30</v>
      </c>
      <c r="B20" s="1" t="s">
        <v>31</v>
      </c>
      <c r="C20" s="18">
        <v>14637</v>
      </c>
      <c r="D20" s="19">
        <f>SUM(D21:D23)</f>
        <v>15641</v>
      </c>
      <c r="E20" s="19">
        <v>13731</v>
      </c>
      <c r="F20" s="19">
        <v>15711.094509999995</v>
      </c>
      <c r="G20" s="36">
        <v>12592.72</v>
      </c>
      <c r="H20" s="23">
        <f>H21+H22+H23</f>
        <v>17699.866919999997</v>
      </c>
      <c r="I20" s="19">
        <f>I21+I22+I23</f>
        <v>13265.537969999998</v>
      </c>
      <c r="J20" s="19">
        <f t="shared" ref="J20" si="13">SUM(J21:J23)</f>
        <v>31860</v>
      </c>
      <c r="K20" s="19">
        <f t="shared" ref="K20" si="14">K21+K22+K23</f>
        <v>24496</v>
      </c>
      <c r="L20" s="18">
        <v>10805.8</v>
      </c>
      <c r="M20" s="24">
        <f>SUM(M21:M23)</f>
        <v>13140.240000000002</v>
      </c>
      <c r="N20" s="19"/>
      <c r="O20" s="13">
        <f t="shared" si="0"/>
        <v>183580.25939999998</v>
      </c>
    </row>
    <row r="21" spans="1:15" x14ac:dyDescent="0.35">
      <c r="A21" s="6" t="s">
        <v>32</v>
      </c>
      <c r="B21" s="1" t="s">
        <v>33</v>
      </c>
      <c r="C21" s="18">
        <v>13412</v>
      </c>
      <c r="D21" s="19">
        <f>10281-420</f>
        <v>9861</v>
      </c>
      <c r="E21" s="19">
        <v>11758</v>
      </c>
      <c r="F21" s="19">
        <v>14486.446999999993</v>
      </c>
      <c r="G21" s="36">
        <v>8162.03</v>
      </c>
      <c r="H21" s="19">
        <v>14254.768329999997</v>
      </c>
      <c r="I21" s="19">
        <v>7887.6949999999997</v>
      </c>
      <c r="J21" s="19">
        <v>29251</v>
      </c>
      <c r="K21" s="33">
        <v>22504</v>
      </c>
      <c r="L21" s="18">
        <v>10357.799999999999</v>
      </c>
      <c r="M21" s="24">
        <v>11022.36</v>
      </c>
      <c r="N21" s="19"/>
      <c r="O21" s="13">
        <f t="shared" si="0"/>
        <v>152957.10032999999</v>
      </c>
    </row>
    <row r="22" spans="1:15" x14ac:dyDescent="0.35">
      <c r="A22" s="6" t="s">
        <v>34</v>
      </c>
      <c r="B22" s="1" t="s">
        <v>35</v>
      </c>
      <c r="C22" s="18">
        <v>1225</v>
      </c>
      <c r="D22" s="19">
        <v>5780</v>
      </c>
      <c r="E22" s="19">
        <v>1973</v>
      </c>
      <c r="F22" s="19">
        <v>1224.6475100000016</v>
      </c>
      <c r="G22" s="36">
        <v>4430.6899999999996</v>
      </c>
      <c r="H22" s="19">
        <v>3355.0985900000005</v>
      </c>
      <c r="I22" s="19">
        <v>5377.8429699999988</v>
      </c>
      <c r="J22" s="19">
        <v>2609</v>
      </c>
      <c r="K22" s="33">
        <v>1992</v>
      </c>
      <c r="L22" s="18">
        <v>448</v>
      </c>
      <c r="M22" s="24">
        <v>2117.88</v>
      </c>
      <c r="N22" s="19"/>
      <c r="O22" s="13">
        <f t="shared" si="0"/>
        <v>30533.159070000002</v>
      </c>
    </row>
    <row r="23" spans="1:15" x14ac:dyDescent="0.35">
      <c r="A23" s="6" t="s">
        <v>36</v>
      </c>
      <c r="B23" s="1" t="s">
        <v>37</v>
      </c>
      <c r="C23" s="18">
        <v>0</v>
      </c>
      <c r="D23" s="19">
        <v>0</v>
      </c>
      <c r="E23" s="19">
        <v>0</v>
      </c>
      <c r="F23" s="19">
        <v>0</v>
      </c>
      <c r="G23" s="36">
        <v>0</v>
      </c>
      <c r="H23" s="19">
        <v>90.000000000000028</v>
      </c>
      <c r="I23" s="19">
        <v>0</v>
      </c>
      <c r="J23" s="19">
        <v>0</v>
      </c>
      <c r="K23" s="33"/>
      <c r="L23" s="18">
        <v>0</v>
      </c>
      <c r="M23" s="24">
        <v>0</v>
      </c>
      <c r="N23" s="19"/>
      <c r="O23" s="13">
        <f t="shared" si="0"/>
        <v>90.000000000000028</v>
      </c>
    </row>
    <row r="24" spans="1:15" x14ac:dyDescent="0.35">
      <c r="A24" s="6" t="s">
        <v>38</v>
      </c>
      <c r="B24" s="1" t="s">
        <v>39</v>
      </c>
      <c r="C24" s="18">
        <v>1804</v>
      </c>
      <c r="D24" s="19">
        <v>0</v>
      </c>
      <c r="E24" s="19">
        <v>0</v>
      </c>
      <c r="F24" s="19">
        <v>0</v>
      </c>
      <c r="G24" s="36">
        <v>142.15</v>
      </c>
      <c r="H24" s="19">
        <v>399.0321600000002</v>
      </c>
      <c r="I24" s="19">
        <v>0</v>
      </c>
      <c r="J24" s="19">
        <v>0</v>
      </c>
      <c r="K24" s="33">
        <v>258</v>
      </c>
      <c r="L24" s="18">
        <v>0</v>
      </c>
      <c r="M24" s="24">
        <v>0</v>
      </c>
      <c r="N24" s="19"/>
      <c r="O24" s="13">
        <f t="shared" si="0"/>
        <v>2603.1821600000003</v>
      </c>
    </row>
    <row r="25" spans="1:15" x14ac:dyDescent="0.3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36">
        <v>0</v>
      </c>
      <c r="H25" s="19">
        <v>0</v>
      </c>
      <c r="I25" s="19">
        <v>0</v>
      </c>
      <c r="J25" s="19">
        <v>0</v>
      </c>
      <c r="K25" s="33">
        <v>0</v>
      </c>
      <c r="L25" s="18">
        <v>0</v>
      </c>
      <c r="M25" s="24">
        <v>0</v>
      </c>
      <c r="N25" s="19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36">
        <v>0</v>
      </c>
      <c r="H26" s="19">
        <v>0</v>
      </c>
      <c r="I26" s="19">
        <v>0</v>
      </c>
      <c r="J26" s="19">
        <v>0</v>
      </c>
      <c r="K26" s="19">
        <v>0</v>
      </c>
      <c r="L26" s="18">
        <v>0</v>
      </c>
      <c r="M26" s="24">
        <v>0</v>
      </c>
      <c r="N26" s="19"/>
      <c r="O26" s="13">
        <f t="shared" si="0"/>
        <v>0</v>
      </c>
    </row>
    <row r="27" spans="1:15" x14ac:dyDescent="0.35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36">
        <v>0</v>
      </c>
      <c r="H27" s="19">
        <v>0</v>
      </c>
      <c r="I27" s="19">
        <v>0</v>
      </c>
      <c r="J27" s="19">
        <v>0</v>
      </c>
      <c r="K27" s="19">
        <v>0</v>
      </c>
      <c r="L27" s="18">
        <v>0</v>
      </c>
      <c r="M27" s="24">
        <v>0</v>
      </c>
      <c r="N27" s="19"/>
      <c r="O27" s="13">
        <f t="shared" si="0"/>
        <v>0</v>
      </c>
    </row>
    <row r="28" spans="1:15" x14ac:dyDescent="0.35">
      <c r="A28" s="6" t="s">
        <v>46</v>
      </c>
      <c r="B28" s="1" t="s">
        <v>47</v>
      </c>
      <c r="C28" s="18">
        <v>19</v>
      </c>
      <c r="D28" s="19">
        <v>15</v>
      </c>
      <c r="E28" s="19">
        <v>2</v>
      </c>
      <c r="F28" s="19">
        <v>0</v>
      </c>
      <c r="G28" s="36">
        <v>0.37</v>
      </c>
      <c r="H28" s="19">
        <v>255.26800000000003</v>
      </c>
      <c r="I28" s="19">
        <v>4.4400000000000004</v>
      </c>
      <c r="J28" s="19">
        <v>38</v>
      </c>
      <c r="K28" s="19">
        <v>1114</v>
      </c>
      <c r="L28" s="18">
        <v>30</v>
      </c>
      <c r="M28" s="24">
        <v>8.23</v>
      </c>
      <c r="N28" s="19"/>
      <c r="O28" s="13">
        <f t="shared" si="0"/>
        <v>1486.308</v>
      </c>
    </row>
    <row r="29" spans="1:15" x14ac:dyDescent="0.35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36">
        <v>0</v>
      </c>
      <c r="H29" s="19">
        <v>0</v>
      </c>
      <c r="I29" s="19">
        <v>5.0359999999999996</v>
      </c>
      <c r="J29" s="19">
        <v>0</v>
      </c>
      <c r="K29" s="19">
        <v>0</v>
      </c>
      <c r="L29" s="18">
        <v>0</v>
      </c>
      <c r="M29" s="24">
        <v>0</v>
      </c>
      <c r="N29" s="19"/>
      <c r="O29" s="13">
        <f t="shared" si="0"/>
        <v>5.0359999999999996</v>
      </c>
    </row>
    <row r="30" spans="1:15" x14ac:dyDescent="0.35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36">
        <v>0</v>
      </c>
      <c r="H30" s="19">
        <v>0</v>
      </c>
      <c r="I30" s="19">
        <v>0</v>
      </c>
      <c r="J30" s="19">
        <v>0</v>
      </c>
      <c r="K30" s="19"/>
      <c r="L30" s="18">
        <v>0</v>
      </c>
      <c r="M30" s="24">
        <v>0</v>
      </c>
      <c r="N30" s="19"/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36">
        <v>15.56</v>
      </c>
      <c r="H31" s="19">
        <v>37.678000000000111</v>
      </c>
      <c r="I31" s="19">
        <v>0</v>
      </c>
      <c r="J31" s="19">
        <v>0</v>
      </c>
      <c r="K31" s="19">
        <v>0</v>
      </c>
      <c r="L31" s="18">
        <v>0</v>
      </c>
      <c r="M31" s="24">
        <v>0</v>
      </c>
      <c r="N31" s="19"/>
      <c r="O31" s="13">
        <f t="shared" si="0"/>
        <v>53.238000000000113</v>
      </c>
    </row>
    <row r="32" spans="1:15" x14ac:dyDescent="0.3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36">
        <v>0</v>
      </c>
      <c r="H32" s="19">
        <v>0</v>
      </c>
      <c r="I32" s="19">
        <v>0</v>
      </c>
      <c r="J32" s="19">
        <v>0</v>
      </c>
      <c r="K32" s="19">
        <v>0</v>
      </c>
      <c r="L32" s="18">
        <v>0</v>
      </c>
      <c r="M32" s="24">
        <v>0</v>
      </c>
      <c r="N32" s="19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18">
        <v>626</v>
      </c>
      <c r="D33" s="19">
        <v>345</v>
      </c>
      <c r="E33" s="19">
        <v>15</v>
      </c>
      <c r="F33" s="19">
        <v>16.689</v>
      </c>
      <c r="G33" s="36">
        <v>46.24</v>
      </c>
      <c r="H33" s="19">
        <v>3845.9628399999992</v>
      </c>
      <c r="I33" s="19">
        <v>5202.363559999998</v>
      </c>
      <c r="J33" s="19">
        <v>196</v>
      </c>
      <c r="K33" s="19">
        <v>62</v>
      </c>
      <c r="L33" s="18">
        <v>720</v>
      </c>
      <c r="M33" s="24">
        <v>51.72</v>
      </c>
      <c r="N33" s="19"/>
      <c r="O33" s="13">
        <f t="shared" si="0"/>
        <v>11126.975399999998</v>
      </c>
    </row>
    <row r="34" spans="1:15" x14ac:dyDescent="0.35">
      <c r="A34" s="7" t="s">
        <v>58</v>
      </c>
      <c r="B34" s="8" t="s">
        <v>59</v>
      </c>
      <c r="C34" s="18">
        <v>44639</v>
      </c>
      <c r="D34" s="20">
        <f>D3+D4+D5+D6+D7+D8+D9+D16+D19+D26+D27+D28+D29+D30+D31+D32+D33</f>
        <v>50187</v>
      </c>
      <c r="E34" s="19">
        <v>19277</v>
      </c>
      <c r="F34" s="19">
        <v>16335.421509999995</v>
      </c>
      <c r="G34" s="36">
        <v>36714.18</v>
      </c>
      <c r="H34" s="19">
        <v>48264.453919999956</v>
      </c>
      <c r="I34" s="19">
        <f>I3+I5+I4+I6+I7+I8+I9+I16+I19+I26+I27+I28+I29+I30+I32+I31+I33</f>
        <v>37286.699529999998</v>
      </c>
      <c r="J34" s="22">
        <f t="shared" ref="J34" si="15">SUM(J3:J10,J13,J19,J26:J33)</f>
        <v>44273</v>
      </c>
      <c r="K34" s="22">
        <f>SUM(K3:K10)+K13+K19+SUM(K26:K33)</f>
        <v>37390</v>
      </c>
      <c r="L34" s="18">
        <v>17761.8</v>
      </c>
      <c r="M34" s="25">
        <f>SUM(M3:M9)+M16+M19+SUM(M26:M33)</f>
        <v>23400.81</v>
      </c>
      <c r="N34" s="19"/>
      <c r="O34" s="9">
        <f t="shared" si="0"/>
        <v>375529.36495999992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77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35">
        <v>12328</v>
      </c>
      <c r="D3" s="31">
        <v>4710</v>
      </c>
      <c r="E3" s="19">
        <v>2735</v>
      </c>
      <c r="F3" s="19">
        <v>6119</v>
      </c>
      <c r="G3" s="19">
        <v>9152</v>
      </c>
      <c r="H3" s="19">
        <v>12855</v>
      </c>
      <c r="I3" s="19">
        <v>4809</v>
      </c>
      <c r="J3" s="19">
        <v>9373</v>
      </c>
      <c r="K3" s="18">
        <v>6441</v>
      </c>
      <c r="L3" s="26">
        <v>5853</v>
      </c>
      <c r="M3" s="19">
        <v>475</v>
      </c>
      <c r="N3" s="13">
        <f>SUM(C3:M3)</f>
        <v>74850</v>
      </c>
    </row>
    <row r="4" spans="1:14" x14ac:dyDescent="0.35">
      <c r="A4" s="6" t="s">
        <v>2</v>
      </c>
      <c r="B4" s="1" t="s">
        <v>3</v>
      </c>
      <c r="C4" s="35">
        <v>222</v>
      </c>
      <c r="D4" s="31">
        <v>92</v>
      </c>
      <c r="E4" s="19">
        <v>10</v>
      </c>
      <c r="F4" s="19">
        <v>0</v>
      </c>
      <c r="G4" s="19">
        <v>33</v>
      </c>
      <c r="H4" s="19">
        <v>664</v>
      </c>
      <c r="I4" s="19">
        <v>992</v>
      </c>
      <c r="J4" s="19">
        <v>61</v>
      </c>
      <c r="K4" s="18">
        <v>0</v>
      </c>
      <c r="L4" s="26">
        <v>350</v>
      </c>
      <c r="M4" s="19">
        <v>0</v>
      </c>
      <c r="N4" s="13">
        <f t="shared" ref="N4:N34" si="0">SUM(C4:M4)</f>
        <v>2424</v>
      </c>
    </row>
    <row r="5" spans="1:14" x14ac:dyDescent="0.35">
      <c r="A5" s="6" t="s">
        <v>4</v>
      </c>
      <c r="B5" s="1" t="s">
        <v>5</v>
      </c>
      <c r="C5" s="35">
        <v>376</v>
      </c>
      <c r="D5" s="31">
        <v>438</v>
      </c>
      <c r="E5" s="19">
        <v>997</v>
      </c>
      <c r="F5" s="19">
        <v>109</v>
      </c>
      <c r="G5" s="19">
        <v>650</v>
      </c>
      <c r="H5" s="19">
        <v>909</v>
      </c>
      <c r="I5" s="19">
        <v>588</v>
      </c>
      <c r="J5" s="19">
        <v>356</v>
      </c>
      <c r="K5" s="18">
        <v>632</v>
      </c>
      <c r="L5" s="26">
        <v>344</v>
      </c>
      <c r="M5" s="19">
        <v>15</v>
      </c>
      <c r="N5" s="13">
        <f t="shared" si="0"/>
        <v>5414</v>
      </c>
    </row>
    <row r="6" spans="1:14" x14ac:dyDescent="0.35">
      <c r="A6" s="6" t="s">
        <v>6</v>
      </c>
      <c r="B6" s="1" t="s">
        <v>7</v>
      </c>
      <c r="C6" s="35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6">
        <v>0</v>
      </c>
      <c r="M6" s="19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35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6">
        <v>0</v>
      </c>
      <c r="M7" s="19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35">
        <v>0</v>
      </c>
      <c r="D8" s="19">
        <v>0</v>
      </c>
      <c r="E8" s="19">
        <v>0</v>
      </c>
      <c r="F8" s="19">
        <v>0</v>
      </c>
      <c r="G8" s="19">
        <v>1</v>
      </c>
      <c r="H8" s="19">
        <v>3</v>
      </c>
      <c r="I8" s="19">
        <v>0</v>
      </c>
      <c r="J8" s="19">
        <v>0</v>
      </c>
      <c r="K8" s="18">
        <v>3</v>
      </c>
      <c r="L8" s="26">
        <v>1</v>
      </c>
      <c r="M8" s="19">
        <v>0</v>
      </c>
      <c r="N8" s="13">
        <f t="shared" si="0"/>
        <v>8</v>
      </c>
    </row>
    <row r="9" spans="1:14" x14ac:dyDescent="0.35">
      <c r="A9" s="6" t="s">
        <v>12</v>
      </c>
      <c r="B9" s="1" t="s">
        <v>13</v>
      </c>
      <c r="C9" s="35">
        <v>4</v>
      </c>
      <c r="D9" s="19">
        <v>56</v>
      </c>
      <c r="E9" s="19">
        <v>27</v>
      </c>
      <c r="F9" s="19">
        <v>0</v>
      </c>
      <c r="G9" s="19">
        <v>21</v>
      </c>
      <c r="H9" s="19">
        <v>11</v>
      </c>
      <c r="I9" s="19">
        <v>51</v>
      </c>
      <c r="J9" s="19">
        <v>14</v>
      </c>
      <c r="K9" s="18">
        <v>14</v>
      </c>
      <c r="L9" s="26">
        <v>38</v>
      </c>
      <c r="M9" s="19">
        <v>0</v>
      </c>
      <c r="N9" s="13">
        <f t="shared" si="0"/>
        <v>236</v>
      </c>
    </row>
    <row r="10" spans="1:14" x14ac:dyDescent="0.35">
      <c r="A10" s="6" t="s">
        <v>14</v>
      </c>
      <c r="B10" s="1" t="s">
        <v>15</v>
      </c>
      <c r="C10" s="35">
        <v>1710</v>
      </c>
      <c r="D10" s="19">
        <v>1053</v>
      </c>
      <c r="E10" s="19">
        <v>340</v>
      </c>
      <c r="F10" s="21">
        <v>107</v>
      </c>
      <c r="G10" s="19">
        <v>1176</v>
      </c>
      <c r="H10" s="19">
        <v>2393</v>
      </c>
      <c r="I10" s="19">
        <f>I11+I12</f>
        <v>1899</v>
      </c>
      <c r="J10" s="19">
        <f>SUM(J11:J12)</f>
        <v>403</v>
      </c>
      <c r="K10" s="18">
        <v>594</v>
      </c>
      <c r="L10" s="26">
        <f>SUM(L11:L12)</f>
        <v>537</v>
      </c>
      <c r="M10" s="19">
        <f>M11+M12</f>
        <v>2</v>
      </c>
      <c r="N10" s="13">
        <f t="shared" si="0"/>
        <v>10214</v>
      </c>
    </row>
    <row r="11" spans="1:14" x14ac:dyDescent="0.35">
      <c r="A11" s="6" t="s">
        <v>16</v>
      </c>
      <c r="B11" s="1" t="s">
        <v>17</v>
      </c>
      <c r="C11" s="35">
        <v>1583</v>
      </c>
      <c r="D11" s="31">
        <v>805</v>
      </c>
      <c r="E11" s="19">
        <v>279</v>
      </c>
      <c r="F11" s="19">
        <v>86</v>
      </c>
      <c r="G11" s="19">
        <v>929</v>
      </c>
      <c r="H11" s="19">
        <v>1934</v>
      </c>
      <c r="I11" s="19">
        <v>1760</v>
      </c>
      <c r="J11" s="19">
        <v>249</v>
      </c>
      <c r="K11" s="18">
        <v>411</v>
      </c>
      <c r="L11" s="26">
        <v>254</v>
      </c>
      <c r="M11" s="19">
        <v>2</v>
      </c>
      <c r="N11" s="13">
        <f t="shared" si="0"/>
        <v>8292</v>
      </c>
    </row>
    <row r="12" spans="1:14" x14ac:dyDescent="0.35">
      <c r="A12" s="6" t="s">
        <v>18</v>
      </c>
      <c r="B12" s="1" t="s">
        <v>19</v>
      </c>
      <c r="C12" s="35">
        <v>127</v>
      </c>
      <c r="D12" s="31">
        <v>248</v>
      </c>
      <c r="E12" s="19">
        <v>61</v>
      </c>
      <c r="F12" s="19">
        <v>21</v>
      </c>
      <c r="G12" s="19">
        <v>247</v>
      </c>
      <c r="H12" s="19">
        <v>459</v>
      </c>
      <c r="I12" s="19">
        <v>139</v>
      </c>
      <c r="J12" s="19">
        <v>154</v>
      </c>
      <c r="K12" s="18">
        <v>183</v>
      </c>
      <c r="L12" s="26">
        <v>283</v>
      </c>
      <c r="M12" s="19">
        <v>0</v>
      </c>
      <c r="N12" s="13">
        <f t="shared" si="0"/>
        <v>1922</v>
      </c>
    </row>
    <row r="13" spans="1:14" x14ac:dyDescent="0.35">
      <c r="A13" s="6" t="s">
        <v>20</v>
      </c>
      <c r="B13" s="1" t="s">
        <v>21</v>
      </c>
      <c r="C13" s="35">
        <v>1559</v>
      </c>
      <c r="D13" s="19">
        <v>907</v>
      </c>
      <c r="E13" s="19">
        <v>124</v>
      </c>
      <c r="F13" s="21">
        <v>18</v>
      </c>
      <c r="G13" s="19">
        <v>1310</v>
      </c>
      <c r="H13" s="19">
        <v>3995</v>
      </c>
      <c r="I13" s="19">
        <f>I14+I15</f>
        <v>2166</v>
      </c>
      <c r="J13" s="19">
        <f>SUM(J14:J15)</f>
        <v>188</v>
      </c>
      <c r="K13" s="18">
        <v>291</v>
      </c>
      <c r="L13" s="26">
        <f>SUM(L14:L15)</f>
        <v>588</v>
      </c>
      <c r="M13" s="19">
        <f>M14+M15</f>
        <v>2</v>
      </c>
      <c r="N13" s="13">
        <f t="shared" si="0"/>
        <v>11148</v>
      </c>
    </row>
    <row r="14" spans="1:14" x14ac:dyDescent="0.35">
      <c r="A14" s="6" t="s">
        <v>16</v>
      </c>
      <c r="B14" s="1" t="s">
        <v>22</v>
      </c>
      <c r="C14" s="35">
        <v>1469</v>
      </c>
      <c r="D14" s="19">
        <v>732</v>
      </c>
      <c r="E14" s="19">
        <v>93</v>
      </c>
      <c r="F14" s="19">
        <v>11</v>
      </c>
      <c r="G14" s="19">
        <v>933</v>
      </c>
      <c r="H14" s="19">
        <v>3526</v>
      </c>
      <c r="I14" s="19">
        <v>1803</v>
      </c>
      <c r="J14" s="19">
        <v>125</v>
      </c>
      <c r="K14" s="18">
        <v>204</v>
      </c>
      <c r="L14" s="26">
        <v>256</v>
      </c>
      <c r="M14" s="19">
        <v>2</v>
      </c>
      <c r="N14" s="13">
        <f t="shared" si="0"/>
        <v>9154</v>
      </c>
    </row>
    <row r="15" spans="1:14" x14ac:dyDescent="0.35">
      <c r="A15" s="6" t="s">
        <v>18</v>
      </c>
      <c r="B15" s="1" t="s">
        <v>23</v>
      </c>
      <c r="C15" s="35">
        <v>90</v>
      </c>
      <c r="D15" s="19">
        <v>175</v>
      </c>
      <c r="E15" s="19">
        <v>31</v>
      </c>
      <c r="F15" s="19">
        <v>7</v>
      </c>
      <c r="G15" s="19">
        <v>377</v>
      </c>
      <c r="H15" s="19">
        <v>469</v>
      </c>
      <c r="I15" s="19">
        <v>363</v>
      </c>
      <c r="J15" s="19">
        <v>63</v>
      </c>
      <c r="K15" s="18">
        <v>87</v>
      </c>
      <c r="L15" s="26">
        <v>332</v>
      </c>
      <c r="M15" s="19">
        <v>0</v>
      </c>
      <c r="N15" s="13">
        <f t="shared" si="0"/>
        <v>1994</v>
      </c>
    </row>
    <row r="16" spans="1:14" x14ac:dyDescent="0.35">
      <c r="A16" s="6" t="s">
        <v>24</v>
      </c>
      <c r="B16" s="1" t="s">
        <v>25</v>
      </c>
      <c r="C16" s="35">
        <v>1796</v>
      </c>
      <c r="D16" s="19">
        <v>1960</v>
      </c>
      <c r="E16" s="19">
        <v>374</v>
      </c>
      <c r="F16" s="21">
        <v>125</v>
      </c>
      <c r="G16" s="19">
        <v>1310</v>
      </c>
      <c r="H16" s="19">
        <v>4019</v>
      </c>
      <c r="I16" s="19">
        <f>I17+I18</f>
        <v>2166</v>
      </c>
      <c r="J16" s="19">
        <f>SUM(J17:J18)</f>
        <v>438</v>
      </c>
      <c r="K16" s="18">
        <v>665</v>
      </c>
      <c r="L16" s="26">
        <f>SUM(L17:L18)</f>
        <v>592</v>
      </c>
      <c r="M16" s="19">
        <f>M17+M18</f>
        <v>4</v>
      </c>
      <c r="N16" s="13">
        <f t="shared" si="0"/>
        <v>13449</v>
      </c>
    </row>
    <row r="17" spans="1:14" x14ac:dyDescent="0.35">
      <c r="A17" s="6" t="s">
        <v>16</v>
      </c>
      <c r="B17" s="1" t="s">
        <v>26</v>
      </c>
      <c r="C17" s="35">
        <v>1589</v>
      </c>
      <c r="D17" s="31">
        <v>1537</v>
      </c>
      <c r="E17" s="19">
        <v>282</v>
      </c>
      <c r="F17" s="21">
        <v>97</v>
      </c>
      <c r="G17" s="19">
        <v>933</v>
      </c>
      <c r="H17" s="19">
        <v>3528</v>
      </c>
      <c r="I17" s="19">
        <v>1803</v>
      </c>
      <c r="J17" s="19">
        <v>260</v>
      </c>
      <c r="K17" s="18">
        <v>418</v>
      </c>
      <c r="L17" s="26">
        <v>256</v>
      </c>
      <c r="M17" s="19">
        <f>M11+M14</f>
        <v>4</v>
      </c>
      <c r="N17" s="13">
        <f t="shared" si="0"/>
        <v>10707</v>
      </c>
    </row>
    <row r="18" spans="1:14" x14ac:dyDescent="0.35">
      <c r="A18" s="6" t="s">
        <v>18</v>
      </c>
      <c r="B18" s="1" t="s">
        <v>27</v>
      </c>
      <c r="C18" s="35">
        <v>207</v>
      </c>
      <c r="D18" s="31">
        <v>423</v>
      </c>
      <c r="E18" s="19">
        <v>92</v>
      </c>
      <c r="F18" s="21">
        <v>28</v>
      </c>
      <c r="G18" s="19">
        <v>377</v>
      </c>
      <c r="H18" s="19">
        <v>491</v>
      </c>
      <c r="I18" s="19">
        <v>363</v>
      </c>
      <c r="J18" s="19">
        <v>178</v>
      </c>
      <c r="K18" s="18">
        <v>247</v>
      </c>
      <c r="L18" s="26">
        <v>336</v>
      </c>
      <c r="M18" s="19">
        <f>M12+M15</f>
        <v>0</v>
      </c>
      <c r="N18" s="13">
        <f t="shared" si="0"/>
        <v>2742</v>
      </c>
    </row>
    <row r="19" spans="1:14" x14ac:dyDescent="0.35">
      <c r="A19" s="6" t="s">
        <v>28</v>
      </c>
      <c r="B19" s="1" t="s">
        <v>29</v>
      </c>
      <c r="C19" s="35">
        <v>11410</v>
      </c>
      <c r="D19" s="19">
        <v>7603</v>
      </c>
      <c r="E19" s="19">
        <v>8228</v>
      </c>
      <c r="F19" s="21">
        <v>9913</v>
      </c>
      <c r="G19" s="19">
        <v>13206</v>
      </c>
      <c r="H19" s="23">
        <f>H20+H24+H25</f>
        <v>8547</v>
      </c>
      <c r="I19" s="19">
        <f>I20+I24+I25</f>
        <v>7775</v>
      </c>
      <c r="J19" s="19">
        <f>SUM(J20,J24:J25)</f>
        <v>16927</v>
      </c>
      <c r="K19" s="18">
        <v>9597</v>
      </c>
      <c r="L19" s="26">
        <f>L20+L24+L25</f>
        <v>5767</v>
      </c>
      <c r="M19" s="28">
        <f>M20+M25</f>
        <v>790</v>
      </c>
      <c r="N19" s="13">
        <f t="shared" si="0"/>
        <v>99763</v>
      </c>
    </row>
    <row r="20" spans="1:14" x14ac:dyDescent="0.35">
      <c r="A20" s="6" t="s">
        <v>30</v>
      </c>
      <c r="B20" s="1" t="s">
        <v>31</v>
      </c>
      <c r="C20" s="35">
        <v>11381</v>
      </c>
      <c r="D20" s="19">
        <v>7569</v>
      </c>
      <c r="E20" s="19">
        <v>8199</v>
      </c>
      <c r="F20" s="21">
        <v>9913</v>
      </c>
      <c r="G20" s="19">
        <v>13160</v>
      </c>
      <c r="H20" s="23">
        <f>H21+H22+H23</f>
        <v>8468</v>
      </c>
      <c r="I20" s="19">
        <f>I21+I22+I23</f>
        <v>7712</v>
      </c>
      <c r="J20" s="19">
        <f>SUM(J21:J23)</f>
        <v>16892</v>
      </c>
      <c r="K20" s="18">
        <v>9558</v>
      </c>
      <c r="L20" s="26">
        <f>SUM(L21:L23)</f>
        <v>5744</v>
      </c>
      <c r="M20" s="29">
        <f>M21+M22+M23+M24</f>
        <v>790</v>
      </c>
      <c r="N20" s="13">
        <f t="shared" si="0"/>
        <v>99386</v>
      </c>
    </row>
    <row r="21" spans="1:14" x14ac:dyDescent="0.35">
      <c r="A21" s="6" t="s">
        <v>32</v>
      </c>
      <c r="B21" s="1" t="s">
        <v>33</v>
      </c>
      <c r="C21" s="35">
        <v>8640</v>
      </c>
      <c r="D21" s="19">
        <v>5372</v>
      </c>
      <c r="E21" s="19">
        <v>3512</v>
      </c>
      <c r="F21" s="21">
        <v>7055</v>
      </c>
      <c r="G21" s="19">
        <v>9907</v>
      </c>
      <c r="H21" s="19">
        <v>5946</v>
      </c>
      <c r="I21" s="19">
        <v>5547</v>
      </c>
      <c r="J21" s="19">
        <v>12140</v>
      </c>
      <c r="K21" s="18">
        <v>7213</v>
      </c>
      <c r="L21" s="26">
        <v>3887</v>
      </c>
      <c r="M21" s="28">
        <v>541</v>
      </c>
      <c r="N21" s="13">
        <f t="shared" si="0"/>
        <v>69760</v>
      </c>
    </row>
    <row r="22" spans="1:14" x14ac:dyDescent="0.35">
      <c r="A22" s="6" t="s">
        <v>34</v>
      </c>
      <c r="B22" s="1" t="s">
        <v>35</v>
      </c>
      <c r="C22" s="35">
        <v>2728</v>
      </c>
      <c r="D22" s="19">
        <v>2176</v>
      </c>
      <c r="E22" s="19">
        <v>1400</v>
      </c>
      <c r="F22" s="21">
        <v>2500</v>
      </c>
      <c r="G22" s="19">
        <v>3216</v>
      </c>
      <c r="H22" s="19">
        <v>2491</v>
      </c>
      <c r="I22" s="19">
        <v>2149</v>
      </c>
      <c r="J22" s="19">
        <v>4693</v>
      </c>
      <c r="K22" s="18">
        <v>2331</v>
      </c>
      <c r="L22" s="26">
        <v>1415</v>
      </c>
      <c r="M22" s="28">
        <v>168</v>
      </c>
      <c r="N22" s="13">
        <f t="shared" si="0"/>
        <v>25267</v>
      </c>
    </row>
    <row r="23" spans="1:14" x14ac:dyDescent="0.35">
      <c r="A23" s="6" t="s">
        <v>36</v>
      </c>
      <c r="B23" s="1" t="s">
        <v>37</v>
      </c>
      <c r="C23" s="35">
        <v>13</v>
      </c>
      <c r="D23" s="19">
        <v>21</v>
      </c>
      <c r="E23" s="19">
        <v>3287</v>
      </c>
      <c r="F23" s="21">
        <v>353</v>
      </c>
      <c r="G23" s="19">
        <v>37</v>
      </c>
      <c r="H23" s="19">
        <v>31</v>
      </c>
      <c r="I23" s="19">
        <v>16</v>
      </c>
      <c r="J23" s="19">
        <v>59</v>
      </c>
      <c r="K23" s="18">
        <v>14</v>
      </c>
      <c r="L23" s="26">
        <v>442</v>
      </c>
      <c r="M23" s="28">
        <v>80</v>
      </c>
      <c r="N23" s="13">
        <f t="shared" si="0"/>
        <v>4353</v>
      </c>
    </row>
    <row r="24" spans="1:14" x14ac:dyDescent="0.35">
      <c r="A24" s="6" t="s">
        <v>38</v>
      </c>
      <c r="B24" s="1" t="s">
        <v>39</v>
      </c>
      <c r="C24" s="35">
        <v>29</v>
      </c>
      <c r="D24" s="19">
        <v>34</v>
      </c>
      <c r="E24" s="19">
        <v>29</v>
      </c>
      <c r="F24" s="21">
        <v>5</v>
      </c>
      <c r="G24" s="19">
        <v>46</v>
      </c>
      <c r="H24" s="19">
        <v>79</v>
      </c>
      <c r="I24" s="19">
        <v>63</v>
      </c>
      <c r="J24" s="19">
        <v>35</v>
      </c>
      <c r="K24" s="18">
        <v>39</v>
      </c>
      <c r="L24" s="26">
        <v>23</v>
      </c>
      <c r="M24" s="28">
        <v>1</v>
      </c>
      <c r="N24" s="13">
        <f t="shared" si="0"/>
        <v>383</v>
      </c>
    </row>
    <row r="25" spans="1:14" x14ac:dyDescent="0.35">
      <c r="A25" s="6" t="s">
        <v>40</v>
      </c>
      <c r="B25" s="1" t="s">
        <v>41</v>
      </c>
      <c r="C25" s="35">
        <v>0</v>
      </c>
      <c r="D25" s="19">
        <v>0</v>
      </c>
      <c r="E25" s="19">
        <v>0</v>
      </c>
      <c r="F25" s="21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6">
        <v>0</v>
      </c>
      <c r="M25" s="19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35">
        <v>0</v>
      </c>
      <c r="D26" s="19">
        <v>0</v>
      </c>
      <c r="E26" s="19">
        <v>0</v>
      </c>
      <c r="F26" s="21">
        <v>0</v>
      </c>
      <c r="G26" s="19">
        <v>3</v>
      </c>
      <c r="H26" s="19">
        <v>0</v>
      </c>
      <c r="I26" s="19">
        <v>18</v>
      </c>
      <c r="J26" s="19">
        <v>0</v>
      </c>
      <c r="K26" s="18">
        <v>14</v>
      </c>
      <c r="L26" s="26">
        <v>0</v>
      </c>
      <c r="M26" s="19">
        <v>0</v>
      </c>
      <c r="N26" s="13">
        <f t="shared" si="0"/>
        <v>35</v>
      </c>
    </row>
    <row r="27" spans="1:14" x14ac:dyDescent="0.35">
      <c r="A27" s="6" t="s">
        <v>44</v>
      </c>
      <c r="B27" s="1" t="s">
        <v>45</v>
      </c>
      <c r="C27" s="35">
        <v>3</v>
      </c>
      <c r="D27" s="19">
        <v>15</v>
      </c>
      <c r="E27" s="19">
        <v>1</v>
      </c>
      <c r="F27" s="21">
        <v>0</v>
      </c>
      <c r="G27" s="19">
        <v>17</v>
      </c>
      <c r="H27" s="19">
        <v>33</v>
      </c>
      <c r="I27" s="19">
        <v>6</v>
      </c>
      <c r="J27" s="19">
        <v>15</v>
      </c>
      <c r="K27" s="18">
        <v>10</v>
      </c>
      <c r="L27" s="26">
        <v>9</v>
      </c>
      <c r="M27" s="19">
        <v>0</v>
      </c>
      <c r="N27" s="13">
        <f t="shared" si="0"/>
        <v>109</v>
      </c>
    </row>
    <row r="28" spans="1:14" x14ac:dyDescent="0.35">
      <c r="A28" s="6" t="s">
        <v>46</v>
      </c>
      <c r="B28" s="1" t="s">
        <v>47</v>
      </c>
      <c r="C28" s="35">
        <v>1556</v>
      </c>
      <c r="D28" s="19">
        <v>1000</v>
      </c>
      <c r="E28" s="19">
        <v>95</v>
      </c>
      <c r="F28" s="21">
        <v>21</v>
      </c>
      <c r="G28" s="19">
        <v>467</v>
      </c>
      <c r="H28" s="19">
        <v>1473</v>
      </c>
      <c r="I28" s="19">
        <v>697</v>
      </c>
      <c r="J28" s="19">
        <v>161</v>
      </c>
      <c r="K28" s="18">
        <v>337</v>
      </c>
      <c r="L28" s="26">
        <v>270</v>
      </c>
      <c r="M28" s="19">
        <v>4</v>
      </c>
      <c r="N28" s="13">
        <f t="shared" si="0"/>
        <v>6081</v>
      </c>
    </row>
    <row r="29" spans="1:14" x14ac:dyDescent="0.35">
      <c r="A29" s="6" t="s">
        <v>48</v>
      </c>
      <c r="B29" s="1" t="s">
        <v>49</v>
      </c>
      <c r="C29" s="35">
        <v>107</v>
      </c>
      <c r="D29" s="19">
        <v>0</v>
      </c>
      <c r="E29" s="19">
        <v>6</v>
      </c>
      <c r="F29" s="21">
        <v>0</v>
      </c>
      <c r="G29" s="19">
        <v>172</v>
      </c>
      <c r="H29" s="19">
        <v>5</v>
      </c>
      <c r="I29" s="19">
        <v>1669</v>
      </c>
      <c r="J29" s="19">
        <v>0</v>
      </c>
      <c r="K29" s="18">
        <v>0</v>
      </c>
      <c r="L29" s="26">
        <v>398</v>
      </c>
      <c r="M29" s="19">
        <v>0</v>
      </c>
      <c r="N29" s="13">
        <f t="shared" si="0"/>
        <v>2357</v>
      </c>
    </row>
    <row r="30" spans="1:14" x14ac:dyDescent="0.35">
      <c r="A30" s="6" t="s">
        <v>50</v>
      </c>
      <c r="B30" s="1" t="s">
        <v>51</v>
      </c>
      <c r="C30" s="35">
        <v>0</v>
      </c>
      <c r="D30" s="19">
        <v>0</v>
      </c>
      <c r="E30" s="19">
        <v>1</v>
      </c>
      <c r="F30" s="21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6">
        <v>2</v>
      </c>
      <c r="M30" s="19">
        <v>0</v>
      </c>
      <c r="N30" s="13">
        <f t="shared" si="0"/>
        <v>3</v>
      </c>
    </row>
    <row r="31" spans="1:14" x14ac:dyDescent="0.35">
      <c r="A31" s="6" t="s">
        <v>52</v>
      </c>
      <c r="B31" s="1" t="s">
        <v>53</v>
      </c>
      <c r="C31" s="35">
        <v>2</v>
      </c>
      <c r="D31" s="19">
        <v>90</v>
      </c>
      <c r="E31" s="19">
        <v>0</v>
      </c>
      <c r="F31" s="21">
        <v>0</v>
      </c>
      <c r="G31" s="19">
        <v>1</v>
      </c>
      <c r="H31" s="19">
        <v>13</v>
      </c>
      <c r="I31" s="19">
        <v>3</v>
      </c>
      <c r="J31" s="19">
        <v>0</v>
      </c>
      <c r="K31" s="18">
        <v>0</v>
      </c>
      <c r="L31" s="26">
        <v>6</v>
      </c>
      <c r="M31" s="19">
        <v>0</v>
      </c>
      <c r="N31" s="13">
        <f t="shared" si="0"/>
        <v>115</v>
      </c>
    </row>
    <row r="32" spans="1:14" x14ac:dyDescent="0.35">
      <c r="A32" s="6" t="s">
        <v>54</v>
      </c>
      <c r="B32" s="1" t="s">
        <v>55</v>
      </c>
      <c r="C32" s="35">
        <v>0</v>
      </c>
      <c r="D32" s="19">
        <v>0</v>
      </c>
      <c r="E32" s="19">
        <v>0</v>
      </c>
      <c r="F32" s="21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6">
        <v>0</v>
      </c>
      <c r="M32" s="19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35">
        <v>2507</v>
      </c>
      <c r="D33" s="19">
        <v>6918</v>
      </c>
      <c r="E33" s="19">
        <v>1184</v>
      </c>
      <c r="F33" s="21">
        <v>723</v>
      </c>
      <c r="G33" s="19">
        <v>2403</v>
      </c>
      <c r="H33" s="19">
        <v>6732</v>
      </c>
      <c r="I33" s="19">
        <v>7814</v>
      </c>
      <c r="J33" s="19">
        <v>2942</v>
      </c>
      <c r="K33" s="18">
        <v>2327</v>
      </c>
      <c r="L33" s="26">
        <v>1542</v>
      </c>
      <c r="M33" s="19">
        <v>13</v>
      </c>
      <c r="N33" s="13">
        <f t="shared" si="0"/>
        <v>35105</v>
      </c>
    </row>
    <row r="34" spans="1:14" x14ac:dyDescent="0.35">
      <c r="A34" s="7" t="s">
        <v>58</v>
      </c>
      <c r="B34" s="8" t="s">
        <v>59</v>
      </c>
      <c r="C34" s="35">
        <v>21424</v>
      </c>
      <c r="D34" s="20">
        <v>17551</v>
      </c>
      <c r="E34" s="19">
        <v>10964</v>
      </c>
      <c r="F34" s="21">
        <v>10827</v>
      </c>
      <c r="G34" s="19">
        <v>18439</v>
      </c>
      <c r="H34" s="19">
        <v>21922</v>
      </c>
      <c r="I34" s="19">
        <v>21125</v>
      </c>
      <c r="J34" s="20">
        <v>20680</v>
      </c>
      <c r="K34" s="18">
        <v>13505</v>
      </c>
      <c r="L34" s="27">
        <v>11324</v>
      </c>
      <c r="M34" s="22">
        <v>824</v>
      </c>
      <c r="N34" s="9">
        <f t="shared" si="0"/>
        <v>168585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90" zoomScaleNormal="90" workbookViewId="0">
      <selection activeCell="E3" sqref="E3:N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78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18">
        <v>10919</v>
      </c>
      <c r="D3" s="19">
        <v>4664</v>
      </c>
      <c r="E3" s="19">
        <v>2565</v>
      </c>
      <c r="F3" s="19">
        <v>6506</v>
      </c>
      <c r="G3" s="36">
        <v>2833</v>
      </c>
      <c r="H3" s="19">
        <v>12109</v>
      </c>
      <c r="I3" s="19">
        <v>4380</v>
      </c>
      <c r="J3" s="19">
        <v>5591</v>
      </c>
      <c r="K3" s="19">
        <v>7071</v>
      </c>
      <c r="L3" s="18">
        <v>5521</v>
      </c>
      <c r="M3" s="26">
        <v>5498</v>
      </c>
      <c r="N3" s="19">
        <v>950</v>
      </c>
      <c r="O3" s="13">
        <f>SUM(C3:N3)</f>
        <v>68607</v>
      </c>
    </row>
    <row r="4" spans="1:15" x14ac:dyDescent="0.35">
      <c r="A4" s="6" t="s">
        <v>2</v>
      </c>
      <c r="B4" s="1" t="s">
        <v>3</v>
      </c>
      <c r="C4" s="18">
        <v>356</v>
      </c>
      <c r="D4" s="19">
        <v>113</v>
      </c>
      <c r="E4" s="19">
        <v>22</v>
      </c>
      <c r="F4" s="19">
        <v>0</v>
      </c>
      <c r="G4" s="36">
        <v>18</v>
      </c>
      <c r="H4" s="19">
        <v>625</v>
      </c>
      <c r="I4" s="19">
        <v>1042</v>
      </c>
      <c r="J4" s="19">
        <v>43</v>
      </c>
      <c r="K4" s="19">
        <v>33</v>
      </c>
      <c r="L4" s="18">
        <v>0</v>
      </c>
      <c r="M4" s="26">
        <v>7</v>
      </c>
      <c r="N4" s="19">
        <v>0</v>
      </c>
      <c r="O4" s="13">
        <f t="shared" ref="O4:O34" si="0">SUM(C4:N4)</f>
        <v>2259</v>
      </c>
    </row>
    <row r="5" spans="1:15" x14ac:dyDescent="0.35">
      <c r="A5" s="6" t="s">
        <v>4</v>
      </c>
      <c r="B5" s="1" t="s">
        <v>5</v>
      </c>
      <c r="C5" s="18">
        <v>378</v>
      </c>
      <c r="D5" s="19">
        <v>430</v>
      </c>
      <c r="E5" s="19">
        <v>789</v>
      </c>
      <c r="F5" s="19">
        <v>110</v>
      </c>
      <c r="G5" s="36">
        <v>247</v>
      </c>
      <c r="H5" s="19">
        <v>762</v>
      </c>
      <c r="I5" s="19">
        <v>545</v>
      </c>
      <c r="J5" s="19">
        <v>269</v>
      </c>
      <c r="K5" s="19">
        <v>377</v>
      </c>
      <c r="L5" s="18">
        <v>531</v>
      </c>
      <c r="M5" s="26">
        <v>392</v>
      </c>
      <c r="N5" s="19">
        <v>42</v>
      </c>
      <c r="O5" s="13">
        <f t="shared" si="0"/>
        <v>4872</v>
      </c>
    </row>
    <row r="6" spans="1:15" x14ac:dyDescent="0.3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36">
        <v>0</v>
      </c>
      <c r="H6" s="19">
        <v>0</v>
      </c>
      <c r="I6" s="19">
        <v>0</v>
      </c>
      <c r="J6" s="19">
        <v>0</v>
      </c>
      <c r="K6" s="19">
        <v>0</v>
      </c>
      <c r="L6" s="18">
        <v>0</v>
      </c>
      <c r="M6" s="26">
        <v>0</v>
      </c>
      <c r="N6" s="19">
        <v>0</v>
      </c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36">
        <v>0</v>
      </c>
      <c r="H7" s="19">
        <v>0</v>
      </c>
      <c r="I7" s="19">
        <v>0</v>
      </c>
      <c r="J7" s="19">
        <v>0</v>
      </c>
      <c r="K7" s="19">
        <v>0</v>
      </c>
      <c r="L7" s="18">
        <v>0</v>
      </c>
      <c r="M7" s="26">
        <v>0</v>
      </c>
      <c r="N7" s="19">
        <v>0</v>
      </c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18">
        <v>0</v>
      </c>
      <c r="D8" s="19">
        <v>2</v>
      </c>
      <c r="E8" s="19">
        <v>0</v>
      </c>
      <c r="F8" s="19">
        <v>0</v>
      </c>
      <c r="G8" s="36">
        <v>0</v>
      </c>
      <c r="H8" s="19">
        <v>3</v>
      </c>
      <c r="I8" s="19">
        <v>0</v>
      </c>
      <c r="J8" s="19">
        <v>0</v>
      </c>
      <c r="K8" s="19">
        <v>0</v>
      </c>
      <c r="L8" s="18">
        <v>1</v>
      </c>
      <c r="M8" s="26">
        <v>0</v>
      </c>
      <c r="N8" s="19">
        <v>0</v>
      </c>
      <c r="O8" s="13">
        <f t="shared" si="0"/>
        <v>6</v>
      </c>
    </row>
    <row r="9" spans="1:15" x14ac:dyDescent="0.35">
      <c r="A9" s="6" t="s">
        <v>12</v>
      </c>
      <c r="B9" s="1" t="s">
        <v>13</v>
      </c>
      <c r="C9" s="18">
        <v>2</v>
      </c>
      <c r="D9" s="19">
        <v>56</v>
      </c>
      <c r="E9" s="19">
        <v>27</v>
      </c>
      <c r="F9" s="19">
        <v>0</v>
      </c>
      <c r="G9" s="36">
        <v>12</v>
      </c>
      <c r="H9" s="19">
        <v>12</v>
      </c>
      <c r="I9" s="19">
        <v>83</v>
      </c>
      <c r="J9" s="19">
        <v>13</v>
      </c>
      <c r="K9" s="19">
        <v>16</v>
      </c>
      <c r="L9" s="18">
        <v>21</v>
      </c>
      <c r="M9" s="26">
        <v>3</v>
      </c>
      <c r="N9" s="19">
        <v>0</v>
      </c>
      <c r="O9" s="13">
        <f t="shared" si="0"/>
        <v>245</v>
      </c>
    </row>
    <row r="10" spans="1:15" x14ac:dyDescent="0.35">
      <c r="A10" s="6" t="s">
        <v>14</v>
      </c>
      <c r="B10" s="1" t="s">
        <v>15</v>
      </c>
      <c r="C10" s="18">
        <v>2160</v>
      </c>
      <c r="D10" s="19">
        <f>D11+D12</f>
        <v>1047</v>
      </c>
      <c r="E10" s="19">
        <v>373</v>
      </c>
      <c r="F10" s="19">
        <v>109</v>
      </c>
      <c r="G10" s="36">
        <v>818</v>
      </c>
      <c r="H10" s="19">
        <v>1976</v>
      </c>
      <c r="I10" s="19">
        <f>I11+I12</f>
        <v>1851</v>
      </c>
      <c r="J10" s="19">
        <f>SUM(J11:J12)</f>
        <v>290</v>
      </c>
      <c r="K10" s="19">
        <v>409</v>
      </c>
      <c r="L10" s="18">
        <v>488</v>
      </c>
      <c r="M10" s="26">
        <f>SUM(M11:M12)</f>
        <v>536</v>
      </c>
      <c r="N10" s="19">
        <v>28</v>
      </c>
      <c r="O10" s="13">
        <f t="shared" si="0"/>
        <v>10085</v>
      </c>
    </row>
    <row r="11" spans="1:15" x14ac:dyDescent="0.35">
      <c r="A11" s="6" t="s">
        <v>16</v>
      </c>
      <c r="B11" s="1" t="s">
        <v>17</v>
      </c>
      <c r="C11" s="18">
        <v>2053</v>
      </c>
      <c r="D11" s="19">
        <v>795</v>
      </c>
      <c r="E11" s="19">
        <v>311</v>
      </c>
      <c r="F11" s="19">
        <v>93</v>
      </c>
      <c r="G11" s="36">
        <v>670</v>
      </c>
      <c r="H11" s="19">
        <v>1557</v>
      </c>
      <c r="I11" s="19">
        <v>1674</v>
      </c>
      <c r="J11" s="19">
        <v>203</v>
      </c>
      <c r="K11" s="33">
        <v>277</v>
      </c>
      <c r="L11" s="18">
        <v>346</v>
      </c>
      <c r="M11" s="26">
        <v>164</v>
      </c>
      <c r="N11" s="19">
        <v>17</v>
      </c>
      <c r="O11" s="13">
        <f t="shared" si="0"/>
        <v>8160</v>
      </c>
    </row>
    <row r="12" spans="1:15" x14ac:dyDescent="0.35">
      <c r="A12" s="6" t="s">
        <v>18</v>
      </c>
      <c r="B12" s="1" t="s">
        <v>19</v>
      </c>
      <c r="C12" s="18">
        <v>107</v>
      </c>
      <c r="D12" s="19">
        <v>252</v>
      </c>
      <c r="E12" s="19">
        <v>62</v>
      </c>
      <c r="F12" s="19">
        <v>16</v>
      </c>
      <c r="G12" s="36">
        <v>148</v>
      </c>
      <c r="H12" s="19">
        <v>419</v>
      </c>
      <c r="I12" s="19">
        <v>177</v>
      </c>
      <c r="J12" s="19">
        <v>87</v>
      </c>
      <c r="K12" s="33">
        <v>132</v>
      </c>
      <c r="L12" s="18">
        <v>142</v>
      </c>
      <c r="M12" s="26">
        <v>372</v>
      </c>
      <c r="N12" s="19">
        <v>11</v>
      </c>
      <c r="O12" s="13">
        <f t="shared" si="0"/>
        <v>1925</v>
      </c>
    </row>
    <row r="13" spans="1:15" x14ac:dyDescent="0.35">
      <c r="A13" s="6" t="s">
        <v>20</v>
      </c>
      <c r="B13" s="1" t="s">
        <v>21</v>
      </c>
      <c r="C13" s="18">
        <v>1202</v>
      </c>
      <c r="D13" s="19">
        <f>D14+D15</f>
        <v>883</v>
      </c>
      <c r="E13" s="19">
        <v>189</v>
      </c>
      <c r="F13" s="19">
        <v>22</v>
      </c>
      <c r="G13" s="36">
        <v>900</v>
      </c>
      <c r="H13" s="19">
        <v>3242</v>
      </c>
      <c r="I13" s="19">
        <f>I14+I15</f>
        <v>2091</v>
      </c>
      <c r="J13" s="19">
        <f>SUM(J14:J15)</f>
        <v>142</v>
      </c>
      <c r="K13" s="19">
        <v>499</v>
      </c>
      <c r="L13" s="18">
        <v>240</v>
      </c>
      <c r="M13" s="26">
        <f>SUM(M14:M15)</f>
        <v>549</v>
      </c>
      <c r="N13" s="19">
        <v>15</v>
      </c>
      <c r="O13" s="13">
        <f t="shared" si="0"/>
        <v>9974</v>
      </c>
    </row>
    <row r="14" spans="1:15" x14ac:dyDescent="0.35">
      <c r="A14" s="6" t="s">
        <v>16</v>
      </c>
      <c r="B14" s="1" t="s">
        <v>22</v>
      </c>
      <c r="C14" s="18">
        <v>1127</v>
      </c>
      <c r="D14" s="19">
        <v>711</v>
      </c>
      <c r="E14" s="19">
        <v>155</v>
      </c>
      <c r="F14" s="19">
        <v>14</v>
      </c>
      <c r="G14" s="36">
        <v>679</v>
      </c>
      <c r="H14" s="19">
        <v>2811</v>
      </c>
      <c r="I14" s="19">
        <v>1711</v>
      </c>
      <c r="J14" s="19">
        <v>95</v>
      </c>
      <c r="K14" s="33">
        <v>277</v>
      </c>
      <c r="L14" s="18">
        <v>180</v>
      </c>
      <c r="M14" s="26">
        <v>165</v>
      </c>
      <c r="N14" s="19">
        <v>13</v>
      </c>
      <c r="O14" s="13">
        <f t="shared" si="0"/>
        <v>7938</v>
      </c>
    </row>
    <row r="15" spans="1:15" x14ac:dyDescent="0.35">
      <c r="A15" s="6" t="s">
        <v>18</v>
      </c>
      <c r="B15" s="1" t="s">
        <v>23</v>
      </c>
      <c r="C15" s="18">
        <v>75</v>
      </c>
      <c r="D15" s="19">
        <v>172</v>
      </c>
      <c r="E15" s="19">
        <v>34</v>
      </c>
      <c r="F15" s="19">
        <v>8</v>
      </c>
      <c r="G15" s="36">
        <v>221</v>
      </c>
      <c r="H15" s="19">
        <v>431</v>
      </c>
      <c r="I15" s="19">
        <v>380</v>
      </c>
      <c r="J15" s="19">
        <v>47</v>
      </c>
      <c r="K15" s="33">
        <v>222</v>
      </c>
      <c r="L15" s="18">
        <v>60</v>
      </c>
      <c r="M15" s="26">
        <v>384</v>
      </c>
      <c r="N15" s="19">
        <v>2</v>
      </c>
      <c r="O15" s="13">
        <f t="shared" si="0"/>
        <v>2036</v>
      </c>
    </row>
    <row r="16" spans="1:15" x14ac:dyDescent="0.35">
      <c r="A16" s="6" t="s">
        <v>24</v>
      </c>
      <c r="B16" s="1" t="s">
        <v>25</v>
      </c>
      <c r="C16" s="18">
        <v>2222</v>
      </c>
      <c r="D16" s="19">
        <f>D17+D18</f>
        <v>1082</v>
      </c>
      <c r="E16" s="19">
        <v>407</v>
      </c>
      <c r="F16" s="19">
        <v>131</v>
      </c>
      <c r="G16" s="36">
        <v>900</v>
      </c>
      <c r="H16" s="19">
        <v>3267</v>
      </c>
      <c r="I16" s="19">
        <f>I17+I18</f>
        <v>2091</v>
      </c>
      <c r="J16" s="19">
        <f>SUM(J17:J18)</f>
        <v>333</v>
      </c>
      <c r="K16" s="20">
        <v>908</v>
      </c>
      <c r="L16" s="18">
        <v>534</v>
      </c>
      <c r="M16" s="26">
        <f>SUM(M17:M18)</f>
        <v>550</v>
      </c>
      <c r="N16" s="19">
        <f>N17+N18</f>
        <v>30</v>
      </c>
      <c r="O16" s="13">
        <f t="shared" si="0"/>
        <v>12455</v>
      </c>
    </row>
    <row r="17" spans="1:15" x14ac:dyDescent="0.35">
      <c r="A17" s="6" t="s">
        <v>16</v>
      </c>
      <c r="B17" s="1" t="s">
        <v>26</v>
      </c>
      <c r="C17" s="18">
        <v>2058</v>
      </c>
      <c r="D17" s="19">
        <v>801</v>
      </c>
      <c r="E17" s="19">
        <v>312</v>
      </c>
      <c r="F17" s="19">
        <v>107</v>
      </c>
      <c r="G17" s="36">
        <v>679</v>
      </c>
      <c r="H17" s="19">
        <v>2815</v>
      </c>
      <c r="I17" s="19">
        <f>I14</f>
        <v>1711</v>
      </c>
      <c r="J17" s="19">
        <v>214</v>
      </c>
      <c r="K17" s="34">
        <v>554</v>
      </c>
      <c r="L17" s="18">
        <v>347</v>
      </c>
      <c r="M17" s="26">
        <v>165</v>
      </c>
      <c r="N17" s="19">
        <v>17</v>
      </c>
      <c r="O17" s="13">
        <f t="shared" si="0"/>
        <v>9780</v>
      </c>
    </row>
    <row r="18" spans="1:15" x14ac:dyDescent="0.35">
      <c r="A18" s="6" t="s">
        <v>18</v>
      </c>
      <c r="B18" s="1" t="s">
        <v>27</v>
      </c>
      <c r="C18" s="18">
        <v>164</v>
      </c>
      <c r="D18" s="19">
        <v>281</v>
      </c>
      <c r="E18" s="19">
        <v>95</v>
      </c>
      <c r="F18" s="19">
        <v>24</v>
      </c>
      <c r="G18" s="36">
        <v>221</v>
      </c>
      <c r="H18" s="19">
        <v>452</v>
      </c>
      <c r="I18" s="19">
        <f>I15</f>
        <v>380</v>
      </c>
      <c r="J18" s="19">
        <v>119</v>
      </c>
      <c r="K18" s="34">
        <v>354</v>
      </c>
      <c r="L18" s="18">
        <v>187</v>
      </c>
      <c r="M18" s="26">
        <v>385</v>
      </c>
      <c r="N18" s="19">
        <v>13</v>
      </c>
      <c r="O18" s="13">
        <f t="shared" si="0"/>
        <v>2675</v>
      </c>
    </row>
    <row r="19" spans="1:15" x14ac:dyDescent="0.35">
      <c r="A19" s="6" t="s">
        <v>28</v>
      </c>
      <c r="B19" s="1" t="s">
        <v>29</v>
      </c>
      <c r="C19" s="18">
        <v>8512</v>
      </c>
      <c r="D19" s="19">
        <f>D20+D24+D25</f>
        <v>7243</v>
      </c>
      <c r="E19" s="19">
        <v>7224</v>
      </c>
      <c r="F19" s="19">
        <v>10481</v>
      </c>
      <c r="G19" s="36">
        <v>4257</v>
      </c>
      <c r="H19" s="23">
        <f>H20+H24+H25</f>
        <v>7796</v>
      </c>
      <c r="I19" s="19">
        <f>I20+I24+I25</f>
        <v>7232</v>
      </c>
      <c r="J19" s="19">
        <f>SUM(J20,J24:J25)</f>
        <v>10754</v>
      </c>
      <c r="K19" s="19">
        <v>11520</v>
      </c>
      <c r="L19" s="18">
        <v>8240</v>
      </c>
      <c r="M19" s="26">
        <f>M20+M24+M25</f>
        <v>4853</v>
      </c>
      <c r="N19" s="28">
        <f>N20+N25</f>
        <v>1366</v>
      </c>
      <c r="O19" s="13">
        <f t="shared" si="0"/>
        <v>89478</v>
      </c>
    </row>
    <row r="20" spans="1:15" x14ac:dyDescent="0.35">
      <c r="A20" s="6" t="s">
        <v>30</v>
      </c>
      <c r="B20" s="1" t="s">
        <v>31</v>
      </c>
      <c r="C20" s="18">
        <v>8485</v>
      </c>
      <c r="D20" s="19">
        <f>SUM(D21:D23)</f>
        <v>7205</v>
      </c>
      <c r="E20" s="19">
        <v>7200</v>
      </c>
      <c r="F20" s="19">
        <v>10481</v>
      </c>
      <c r="G20" s="36">
        <v>4238</v>
      </c>
      <c r="H20" s="23">
        <f>H21+H22+H23</f>
        <v>7714</v>
      </c>
      <c r="I20" s="19">
        <f>I21+I22+I23</f>
        <v>7162</v>
      </c>
      <c r="J20" s="19">
        <f>SUM(J21:J23)</f>
        <v>10742</v>
      </c>
      <c r="K20" s="19">
        <v>11499</v>
      </c>
      <c r="L20" s="18">
        <v>8202</v>
      </c>
      <c r="M20" s="26">
        <f>SUM(M21:M23)</f>
        <v>4801</v>
      </c>
      <c r="N20" s="29">
        <f>N21+N22</f>
        <v>1366</v>
      </c>
      <c r="O20" s="13">
        <f t="shared" si="0"/>
        <v>89095</v>
      </c>
    </row>
    <row r="21" spans="1:15" x14ac:dyDescent="0.35">
      <c r="A21" s="6" t="s">
        <v>32</v>
      </c>
      <c r="B21" s="1" t="s">
        <v>33</v>
      </c>
      <c r="C21" s="18">
        <v>6231</v>
      </c>
      <c r="D21" s="19">
        <v>5193</v>
      </c>
      <c r="E21" s="19">
        <v>3256</v>
      </c>
      <c r="F21" s="19">
        <v>8016</v>
      </c>
      <c r="G21" s="36">
        <v>2972</v>
      </c>
      <c r="H21" s="19">
        <v>5385</v>
      </c>
      <c r="I21" s="19">
        <v>5134</v>
      </c>
      <c r="J21" s="19">
        <v>7608</v>
      </c>
      <c r="K21" s="33">
        <v>8570</v>
      </c>
      <c r="L21" s="18">
        <v>6188</v>
      </c>
      <c r="M21" s="26">
        <v>3403</v>
      </c>
      <c r="N21" s="28">
        <v>1086</v>
      </c>
      <c r="O21" s="13">
        <f t="shared" si="0"/>
        <v>63042</v>
      </c>
    </row>
    <row r="22" spans="1:15" x14ac:dyDescent="0.35">
      <c r="A22" s="6" t="s">
        <v>34</v>
      </c>
      <c r="B22" s="1" t="s">
        <v>35</v>
      </c>
      <c r="C22" s="18">
        <v>2240</v>
      </c>
      <c r="D22" s="19">
        <v>1999</v>
      </c>
      <c r="E22" s="19">
        <v>1125</v>
      </c>
      <c r="F22" s="19">
        <v>2431</v>
      </c>
      <c r="G22" s="36">
        <v>1001</v>
      </c>
      <c r="H22" s="19">
        <v>2307</v>
      </c>
      <c r="I22" s="19">
        <v>2003</v>
      </c>
      <c r="J22" s="19">
        <v>3096</v>
      </c>
      <c r="K22" s="33">
        <v>2896</v>
      </c>
      <c r="L22" s="18">
        <v>2004</v>
      </c>
      <c r="M22" s="26">
        <v>922</v>
      </c>
      <c r="N22" s="28">
        <v>280</v>
      </c>
      <c r="O22" s="13">
        <f t="shared" si="0"/>
        <v>22304</v>
      </c>
    </row>
    <row r="23" spans="1:15" x14ac:dyDescent="0.35">
      <c r="A23" s="6" t="s">
        <v>36</v>
      </c>
      <c r="B23" s="1" t="s">
        <v>37</v>
      </c>
      <c r="C23" s="18">
        <v>14</v>
      </c>
      <c r="D23" s="19">
        <v>13</v>
      </c>
      <c r="E23" s="19">
        <v>2819</v>
      </c>
      <c r="F23" s="19">
        <v>32</v>
      </c>
      <c r="G23" s="36">
        <v>265</v>
      </c>
      <c r="H23" s="19">
        <v>22</v>
      </c>
      <c r="I23" s="19">
        <v>25</v>
      </c>
      <c r="J23" s="19">
        <v>38</v>
      </c>
      <c r="K23" s="33">
        <v>33</v>
      </c>
      <c r="L23" s="18">
        <v>10</v>
      </c>
      <c r="M23" s="26">
        <v>476</v>
      </c>
      <c r="N23" s="28">
        <v>0</v>
      </c>
      <c r="O23" s="13">
        <f t="shared" si="0"/>
        <v>3747</v>
      </c>
    </row>
    <row r="24" spans="1:15" x14ac:dyDescent="0.35">
      <c r="A24" s="6" t="s">
        <v>38</v>
      </c>
      <c r="B24" s="1" t="s">
        <v>39</v>
      </c>
      <c r="C24" s="18">
        <v>27</v>
      </c>
      <c r="D24" s="19">
        <v>38</v>
      </c>
      <c r="E24" s="19">
        <v>24</v>
      </c>
      <c r="F24" s="19">
        <v>2</v>
      </c>
      <c r="G24" s="36">
        <v>19</v>
      </c>
      <c r="H24" s="19">
        <v>82</v>
      </c>
      <c r="I24" s="19">
        <v>70</v>
      </c>
      <c r="J24" s="19">
        <v>12</v>
      </c>
      <c r="K24" s="33">
        <v>21</v>
      </c>
      <c r="L24" s="18">
        <v>38</v>
      </c>
      <c r="M24" s="26">
        <v>52</v>
      </c>
      <c r="N24" s="28">
        <v>0</v>
      </c>
      <c r="O24" s="13">
        <f t="shared" si="0"/>
        <v>385</v>
      </c>
    </row>
    <row r="25" spans="1:15" x14ac:dyDescent="0.3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36">
        <v>0</v>
      </c>
      <c r="H25" s="19">
        <v>0</v>
      </c>
      <c r="I25" s="19">
        <v>0</v>
      </c>
      <c r="J25" s="19">
        <v>0</v>
      </c>
      <c r="K25" s="33">
        <v>0</v>
      </c>
      <c r="L25" s="18">
        <v>0</v>
      </c>
      <c r="M25" s="26">
        <v>0</v>
      </c>
      <c r="N25" s="19">
        <v>0</v>
      </c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36">
        <v>0</v>
      </c>
      <c r="H26" s="19">
        <v>0</v>
      </c>
      <c r="I26" s="19">
        <v>5</v>
      </c>
      <c r="J26" s="19">
        <v>0</v>
      </c>
      <c r="K26" s="19">
        <v>6</v>
      </c>
      <c r="L26" s="18">
        <v>8</v>
      </c>
      <c r="M26" s="26">
        <v>0</v>
      </c>
      <c r="N26" s="19">
        <v>0</v>
      </c>
      <c r="O26" s="13">
        <f t="shared" si="0"/>
        <v>19</v>
      </c>
    </row>
    <row r="27" spans="1:15" x14ac:dyDescent="0.35">
      <c r="A27" s="6" t="s">
        <v>44</v>
      </c>
      <c r="B27" s="1" t="s">
        <v>45</v>
      </c>
      <c r="C27" s="18">
        <v>2</v>
      </c>
      <c r="D27" s="19">
        <v>9</v>
      </c>
      <c r="E27" s="19">
        <v>0</v>
      </c>
      <c r="F27" s="19">
        <v>0</v>
      </c>
      <c r="G27" s="36">
        <v>9</v>
      </c>
      <c r="H27" s="19">
        <v>17</v>
      </c>
      <c r="I27" s="19">
        <v>3</v>
      </c>
      <c r="J27" s="19">
        <v>14</v>
      </c>
      <c r="K27" s="19">
        <v>9</v>
      </c>
      <c r="L27" s="18">
        <v>13</v>
      </c>
      <c r="M27" s="26">
        <v>8</v>
      </c>
      <c r="N27" s="19">
        <v>0</v>
      </c>
      <c r="O27" s="13">
        <f t="shared" si="0"/>
        <v>84</v>
      </c>
    </row>
    <row r="28" spans="1:15" x14ac:dyDescent="0.35">
      <c r="A28" s="6" t="s">
        <v>46</v>
      </c>
      <c r="B28" s="1" t="s">
        <v>47</v>
      </c>
      <c r="C28" s="18">
        <v>1199</v>
      </c>
      <c r="D28" s="19">
        <v>969</v>
      </c>
      <c r="E28" s="19">
        <v>78</v>
      </c>
      <c r="F28" s="19">
        <v>22</v>
      </c>
      <c r="G28" s="36">
        <v>283</v>
      </c>
      <c r="H28" s="19">
        <v>1168</v>
      </c>
      <c r="I28" s="19">
        <v>566</v>
      </c>
      <c r="J28" s="19">
        <v>123</v>
      </c>
      <c r="K28" s="19">
        <v>197</v>
      </c>
      <c r="L28" s="18">
        <v>318</v>
      </c>
      <c r="M28" s="26">
        <v>24</v>
      </c>
      <c r="N28" s="19">
        <v>13</v>
      </c>
      <c r="O28" s="13">
        <f t="shared" si="0"/>
        <v>4960</v>
      </c>
    </row>
    <row r="29" spans="1:15" x14ac:dyDescent="0.35">
      <c r="A29" s="6" t="s">
        <v>48</v>
      </c>
      <c r="B29" s="1" t="s">
        <v>49</v>
      </c>
      <c r="C29" s="18">
        <v>23</v>
      </c>
      <c r="D29" s="19">
        <v>0</v>
      </c>
      <c r="E29" s="19">
        <v>6</v>
      </c>
      <c r="F29" s="19">
        <v>0</v>
      </c>
      <c r="G29" s="36">
        <v>0</v>
      </c>
      <c r="H29" s="19">
        <v>3</v>
      </c>
      <c r="I29" s="19">
        <v>987</v>
      </c>
      <c r="J29" s="19">
        <v>0</v>
      </c>
      <c r="K29" s="19">
        <v>183</v>
      </c>
      <c r="L29" s="18">
        <v>0</v>
      </c>
      <c r="M29" s="26">
        <v>0</v>
      </c>
      <c r="N29" s="19">
        <v>0</v>
      </c>
      <c r="O29" s="13">
        <f t="shared" si="0"/>
        <v>1202</v>
      </c>
    </row>
    <row r="30" spans="1:15" x14ac:dyDescent="0.35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36">
        <v>0</v>
      </c>
      <c r="H30" s="19">
        <v>0</v>
      </c>
      <c r="I30" s="19">
        <v>0</v>
      </c>
      <c r="J30" s="19">
        <v>0</v>
      </c>
      <c r="K30" s="19">
        <v>0</v>
      </c>
      <c r="L30" s="18">
        <v>0</v>
      </c>
      <c r="M30" s="26">
        <v>1</v>
      </c>
      <c r="N30" s="19">
        <v>0</v>
      </c>
      <c r="O30" s="13">
        <f t="shared" si="0"/>
        <v>1</v>
      </c>
    </row>
    <row r="31" spans="1:15" x14ac:dyDescent="0.35">
      <c r="A31" s="6" t="s">
        <v>52</v>
      </c>
      <c r="B31" s="1" t="s">
        <v>53</v>
      </c>
      <c r="C31" s="18">
        <v>3</v>
      </c>
      <c r="D31" s="19">
        <v>111</v>
      </c>
      <c r="E31" s="19">
        <v>0</v>
      </c>
      <c r="F31" s="19">
        <v>0</v>
      </c>
      <c r="G31" s="36">
        <v>4</v>
      </c>
      <c r="H31" s="19">
        <v>17</v>
      </c>
      <c r="I31" s="19">
        <v>3</v>
      </c>
      <c r="J31" s="19">
        <v>1</v>
      </c>
      <c r="K31" s="19">
        <v>0</v>
      </c>
      <c r="L31" s="18">
        <v>0</v>
      </c>
      <c r="M31" s="26">
        <v>2</v>
      </c>
      <c r="N31" s="19">
        <v>0</v>
      </c>
      <c r="O31" s="13">
        <f t="shared" si="0"/>
        <v>141</v>
      </c>
    </row>
    <row r="32" spans="1:15" x14ac:dyDescent="0.3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36">
        <v>0</v>
      </c>
      <c r="H32" s="19">
        <v>0</v>
      </c>
      <c r="I32" s="19">
        <v>0</v>
      </c>
      <c r="J32" s="19">
        <v>0</v>
      </c>
      <c r="K32" s="19">
        <v>0</v>
      </c>
      <c r="L32" s="18">
        <v>0</v>
      </c>
      <c r="M32" s="26">
        <v>0</v>
      </c>
      <c r="N32" s="19">
        <v>0</v>
      </c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18">
        <v>2545</v>
      </c>
      <c r="D33" s="19">
        <v>6371</v>
      </c>
      <c r="E33" s="19">
        <v>889</v>
      </c>
      <c r="F33" s="19">
        <v>713</v>
      </c>
      <c r="G33" s="36">
        <v>1032</v>
      </c>
      <c r="H33" s="19">
        <v>6472</v>
      </c>
      <c r="I33" s="19">
        <v>7040</v>
      </c>
      <c r="J33" s="19">
        <v>2472</v>
      </c>
      <c r="K33" s="19">
        <v>1315</v>
      </c>
      <c r="L33" s="18">
        <v>2611</v>
      </c>
      <c r="M33" s="26">
        <v>1276</v>
      </c>
      <c r="N33" s="19">
        <v>0</v>
      </c>
      <c r="O33" s="13">
        <f t="shared" si="0"/>
        <v>32736</v>
      </c>
    </row>
    <row r="34" spans="1:15" x14ac:dyDescent="0.35">
      <c r="A34" s="7" t="s">
        <v>58</v>
      </c>
      <c r="B34" s="8" t="s">
        <v>59</v>
      </c>
      <c r="C34" s="18">
        <v>19869</v>
      </c>
      <c r="D34" s="30">
        <v>16776</v>
      </c>
      <c r="E34" s="19">
        <v>9493</v>
      </c>
      <c r="F34" s="19">
        <v>11384</v>
      </c>
      <c r="G34" s="36">
        <v>6686</v>
      </c>
      <c r="H34" s="19">
        <v>20329</v>
      </c>
      <c r="I34" s="19">
        <v>18929</v>
      </c>
      <c r="J34" s="20">
        <v>13891</v>
      </c>
      <c r="K34" s="22">
        <v>14227</v>
      </c>
      <c r="L34" s="18">
        <v>12192</v>
      </c>
      <c r="M34" s="27">
        <v>9515</v>
      </c>
      <c r="N34" s="19">
        <v>1455</v>
      </c>
      <c r="O34" s="9">
        <f t="shared" si="0"/>
        <v>154746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topLeftCell="A8"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79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35">
        <v>84</v>
      </c>
      <c r="D3" s="31">
        <v>130</v>
      </c>
      <c r="E3" s="19">
        <v>26</v>
      </c>
      <c r="F3" s="19">
        <v>22</v>
      </c>
      <c r="G3" s="19">
        <v>65</v>
      </c>
      <c r="H3" s="19">
        <v>81</v>
      </c>
      <c r="I3" s="19">
        <v>52</v>
      </c>
      <c r="J3" s="19">
        <v>56</v>
      </c>
      <c r="K3" s="18">
        <v>32</v>
      </c>
      <c r="L3" s="26">
        <v>47</v>
      </c>
      <c r="M3" s="19">
        <v>0</v>
      </c>
      <c r="N3" s="14">
        <f>SUM(C3:M3)</f>
        <v>595</v>
      </c>
    </row>
    <row r="4" spans="1:14" x14ac:dyDescent="0.35">
      <c r="A4" s="6" t="s">
        <v>2</v>
      </c>
      <c r="B4" s="1" t="s">
        <v>3</v>
      </c>
      <c r="C4" s="35">
        <v>1376</v>
      </c>
      <c r="D4" s="31">
        <v>995</v>
      </c>
      <c r="E4" s="19">
        <v>121</v>
      </c>
      <c r="F4" s="19">
        <v>0</v>
      </c>
      <c r="G4" s="19">
        <v>1535</v>
      </c>
      <c r="H4" s="19">
        <v>600</v>
      </c>
      <c r="I4" s="19">
        <v>1352</v>
      </c>
      <c r="J4" s="19">
        <v>573</v>
      </c>
      <c r="K4" s="18">
        <v>0</v>
      </c>
      <c r="L4" s="26">
        <v>565</v>
      </c>
      <c r="M4" s="19">
        <v>0</v>
      </c>
      <c r="N4" s="14">
        <f t="shared" ref="N4:N34" si="0">SUM(C4:M4)</f>
        <v>7117</v>
      </c>
    </row>
    <row r="5" spans="1:14" x14ac:dyDescent="0.35">
      <c r="A5" s="6" t="s">
        <v>4</v>
      </c>
      <c r="B5" s="1" t="s">
        <v>5</v>
      </c>
      <c r="C5" s="35">
        <v>48</v>
      </c>
      <c r="D5" s="31">
        <v>55</v>
      </c>
      <c r="E5" s="19">
        <v>45</v>
      </c>
      <c r="F5" s="19">
        <v>12</v>
      </c>
      <c r="G5" s="19">
        <v>94</v>
      </c>
      <c r="H5" s="19">
        <v>138</v>
      </c>
      <c r="I5" s="19">
        <v>87</v>
      </c>
      <c r="J5" s="19">
        <v>65</v>
      </c>
      <c r="K5" s="18">
        <v>63</v>
      </c>
      <c r="L5" s="26">
        <v>77</v>
      </c>
      <c r="M5" s="19">
        <v>4</v>
      </c>
      <c r="N5" s="14">
        <f t="shared" si="0"/>
        <v>688</v>
      </c>
    </row>
    <row r="6" spans="1:14" x14ac:dyDescent="0.35">
      <c r="A6" s="6" t="s">
        <v>6</v>
      </c>
      <c r="B6" s="1" t="s">
        <v>7</v>
      </c>
      <c r="C6" s="35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6">
        <v>0</v>
      </c>
      <c r="M6" s="19">
        <v>0</v>
      </c>
      <c r="N6" s="14">
        <f t="shared" si="0"/>
        <v>0</v>
      </c>
    </row>
    <row r="7" spans="1:14" x14ac:dyDescent="0.35">
      <c r="A7" s="6" t="s">
        <v>8</v>
      </c>
      <c r="B7" s="1" t="s">
        <v>9</v>
      </c>
      <c r="C7" s="35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6">
        <v>0</v>
      </c>
      <c r="M7" s="19">
        <v>0</v>
      </c>
      <c r="N7" s="14">
        <f t="shared" si="0"/>
        <v>0</v>
      </c>
    </row>
    <row r="8" spans="1:14" x14ac:dyDescent="0.35">
      <c r="A8" s="6" t="s">
        <v>10</v>
      </c>
      <c r="B8" s="1" t="s">
        <v>11</v>
      </c>
      <c r="C8" s="35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6">
        <v>1</v>
      </c>
      <c r="M8" s="19">
        <v>0</v>
      </c>
      <c r="N8" s="14">
        <f t="shared" si="0"/>
        <v>1</v>
      </c>
    </row>
    <row r="9" spans="1:14" x14ac:dyDescent="0.35">
      <c r="A9" s="6" t="s">
        <v>12</v>
      </c>
      <c r="B9" s="1" t="s">
        <v>13</v>
      </c>
      <c r="C9" s="35">
        <v>0</v>
      </c>
      <c r="D9" s="19">
        <v>0</v>
      </c>
      <c r="E9" s="19">
        <v>0</v>
      </c>
      <c r="F9" s="19">
        <v>0</v>
      </c>
      <c r="G9" s="19">
        <v>3</v>
      </c>
      <c r="H9" s="19">
        <v>0</v>
      </c>
      <c r="I9" s="19">
        <v>0</v>
      </c>
      <c r="J9" s="19">
        <v>7</v>
      </c>
      <c r="K9" s="18">
        <v>0</v>
      </c>
      <c r="L9" s="26">
        <v>0</v>
      </c>
      <c r="M9" s="19">
        <v>0</v>
      </c>
      <c r="N9" s="14">
        <f t="shared" si="0"/>
        <v>10</v>
      </c>
    </row>
    <row r="10" spans="1:14" x14ac:dyDescent="0.35">
      <c r="A10" s="6" t="s">
        <v>14</v>
      </c>
      <c r="B10" s="1" t="s">
        <v>15</v>
      </c>
      <c r="C10" s="35">
        <v>0</v>
      </c>
      <c r="D10" s="19">
        <v>37</v>
      </c>
      <c r="E10" s="19">
        <v>1</v>
      </c>
      <c r="F10" s="19">
        <v>0</v>
      </c>
      <c r="G10" s="19">
        <v>6</v>
      </c>
      <c r="H10" s="19">
        <v>17</v>
      </c>
      <c r="I10" s="19">
        <f t="shared" ref="I10" si="1">I11+I12</f>
        <v>6</v>
      </c>
      <c r="J10" s="19">
        <f t="shared" ref="J10" si="2">SUM(J11:J12)</f>
        <v>2</v>
      </c>
      <c r="K10" s="18">
        <v>6</v>
      </c>
      <c r="L10" s="26">
        <f>SUM(L11:L12)</f>
        <v>2</v>
      </c>
      <c r="M10" s="19">
        <v>0</v>
      </c>
      <c r="N10" s="14">
        <f t="shared" si="0"/>
        <v>77</v>
      </c>
    </row>
    <row r="11" spans="1:14" x14ac:dyDescent="0.35">
      <c r="A11" s="6" t="s">
        <v>16</v>
      </c>
      <c r="B11" s="1" t="s">
        <v>17</v>
      </c>
      <c r="C11" s="35">
        <v>0</v>
      </c>
      <c r="D11" s="31">
        <v>36</v>
      </c>
      <c r="E11" s="19">
        <v>1</v>
      </c>
      <c r="F11" s="19">
        <v>0</v>
      </c>
      <c r="G11" s="19">
        <v>2</v>
      </c>
      <c r="H11" s="19">
        <v>10</v>
      </c>
      <c r="I11" s="19">
        <v>5</v>
      </c>
      <c r="J11" s="19">
        <v>1</v>
      </c>
      <c r="K11" s="18">
        <v>2</v>
      </c>
      <c r="L11" s="26">
        <v>0</v>
      </c>
      <c r="M11" s="19">
        <v>0</v>
      </c>
      <c r="N11" s="14">
        <f t="shared" si="0"/>
        <v>57</v>
      </c>
    </row>
    <row r="12" spans="1:14" x14ac:dyDescent="0.35">
      <c r="A12" s="6" t="s">
        <v>18</v>
      </c>
      <c r="B12" s="1" t="s">
        <v>19</v>
      </c>
      <c r="C12" s="35">
        <v>0</v>
      </c>
      <c r="D12" s="31">
        <v>1</v>
      </c>
      <c r="E12" s="19">
        <v>0</v>
      </c>
      <c r="F12" s="19">
        <v>0</v>
      </c>
      <c r="G12" s="19">
        <v>4</v>
      </c>
      <c r="H12" s="19">
        <v>7</v>
      </c>
      <c r="I12" s="19">
        <v>1</v>
      </c>
      <c r="J12" s="19">
        <v>1</v>
      </c>
      <c r="K12" s="18">
        <v>4</v>
      </c>
      <c r="L12" s="26">
        <v>2</v>
      </c>
      <c r="M12" s="19">
        <v>0</v>
      </c>
      <c r="N12" s="14">
        <f t="shared" si="0"/>
        <v>20</v>
      </c>
    </row>
    <row r="13" spans="1:14" x14ac:dyDescent="0.35">
      <c r="A13" s="6" t="s">
        <v>20</v>
      </c>
      <c r="B13" s="1" t="s">
        <v>21</v>
      </c>
      <c r="C13" s="35">
        <v>22</v>
      </c>
      <c r="D13" s="19">
        <v>10</v>
      </c>
      <c r="E13" s="19">
        <v>29</v>
      </c>
      <c r="F13" s="19">
        <v>1</v>
      </c>
      <c r="G13" s="19">
        <v>86</v>
      </c>
      <c r="H13" s="19">
        <v>80</v>
      </c>
      <c r="I13" s="19">
        <f t="shared" ref="I13" si="3">I14+I15</f>
        <v>64</v>
      </c>
      <c r="J13" s="19">
        <f t="shared" ref="J13" si="4">SUM(J14:J15)</f>
        <v>11</v>
      </c>
      <c r="K13" s="18">
        <v>33</v>
      </c>
      <c r="L13" s="26">
        <f>SUM(L14:L15)</f>
        <v>15</v>
      </c>
      <c r="M13" s="19">
        <f>M14+M15</f>
        <v>0</v>
      </c>
      <c r="N13" s="14">
        <f t="shared" si="0"/>
        <v>351</v>
      </c>
    </row>
    <row r="14" spans="1:14" x14ac:dyDescent="0.35">
      <c r="A14" s="6" t="s">
        <v>16</v>
      </c>
      <c r="B14" s="1" t="s">
        <v>22</v>
      </c>
      <c r="C14" s="35">
        <v>15</v>
      </c>
      <c r="D14" s="19">
        <v>2</v>
      </c>
      <c r="E14" s="19">
        <v>0</v>
      </c>
      <c r="F14" s="19">
        <v>0</v>
      </c>
      <c r="G14" s="19">
        <v>13</v>
      </c>
      <c r="H14" s="19">
        <v>62</v>
      </c>
      <c r="I14" s="19">
        <v>25</v>
      </c>
      <c r="J14" s="19">
        <v>7</v>
      </c>
      <c r="K14" s="18">
        <v>0</v>
      </c>
      <c r="L14" s="26">
        <v>4</v>
      </c>
      <c r="M14" s="19">
        <v>0</v>
      </c>
      <c r="N14" s="14">
        <f t="shared" si="0"/>
        <v>128</v>
      </c>
    </row>
    <row r="15" spans="1:14" x14ac:dyDescent="0.35">
      <c r="A15" s="6" t="s">
        <v>18</v>
      </c>
      <c r="B15" s="1" t="s">
        <v>23</v>
      </c>
      <c r="C15" s="35">
        <v>7</v>
      </c>
      <c r="D15" s="19">
        <v>8</v>
      </c>
      <c r="E15" s="19">
        <v>29</v>
      </c>
      <c r="F15" s="19">
        <v>1</v>
      </c>
      <c r="G15" s="19">
        <v>73</v>
      </c>
      <c r="H15" s="19">
        <v>18</v>
      </c>
      <c r="I15" s="19">
        <v>39</v>
      </c>
      <c r="J15" s="19">
        <v>4</v>
      </c>
      <c r="K15" s="18">
        <v>33</v>
      </c>
      <c r="L15" s="26">
        <v>11</v>
      </c>
      <c r="M15" s="19">
        <v>0</v>
      </c>
      <c r="N15" s="14">
        <f t="shared" si="0"/>
        <v>223</v>
      </c>
    </row>
    <row r="16" spans="1:14" x14ac:dyDescent="0.35">
      <c r="A16" s="6" t="s">
        <v>24</v>
      </c>
      <c r="B16" s="1" t="s">
        <v>25</v>
      </c>
      <c r="C16" s="35">
        <v>22</v>
      </c>
      <c r="D16" s="19">
        <v>47</v>
      </c>
      <c r="E16" s="19">
        <v>30</v>
      </c>
      <c r="F16" s="19">
        <v>1</v>
      </c>
      <c r="G16" s="19">
        <v>92</v>
      </c>
      <c r="H16" s="19">
        <v>97</v>
      </c>
      <c r="I16" s="19">
        <f t="shared" ref="I16" si="5">I17+I18</f>
        <v>70</v>
      </c>
      <c r="J16" s="19">
        <f t="shared" ref="J16" si="6">SUM(J17:J18)</f>
        <v>13</v>
      </c>
      <c r="K16" s="18">
        <v>39</v>
      </c>
      <c r="L16" s="26">
        <f>SUM(L17:L18)</f>
        <v>17</v>
      </c>
      <c r="M16" s="19">
        <v>0</v>
      </c>
      <c r="N16" s="14">
        <f t="shared" si="0"/>
        <v>428</v>
      </c>
    </row>
    <row r="17" spans="1:14" x14ac:dyDescent="0.35">
      <c r="A17" s="6" t="s">
        <v>16</v>
      </c>
      <c r="B17" s="1" t="s">
        <v>26</v>
      </c>
      <c r="C17" s="35">
        <v>15</v>
      </c>
      <c r="D17" s="31">
        <v>38</v>
      </c>
      <c r="E17" s="19">
        <v>1</v>
      </c>
      <c r="F17" s="19">
        <v>0</v>
      </c>
      <c r="G17" s="19">
        <v>15</v>
      </c>
      <c r="H17" s="19">
        <v>72</v>
      </c>
      <c r="I17" s="19">
        <f t="shared" ref="I17:J18" si="7">I11+I14</f>
        <v>30</v>
      </c>
      <c r="J17" s="19">
        <f t="shared" si="7"/>
        <v>8</v>
      </c>
      <c r="K17" s="18">
        <v>2</v>
      </c>
      <c r="L17" s="26">
        <f t="shared" ref="L17:L18" si="8">L11+L14</f>
        <v>4</v>
      </c>
      <c r="M17" s="19">
        <v>0</v>
      </c>
      <c r="N17" s="14">
        <f t="shared" si="0"/>
        <v>185</v>
      </c>
    </row>
    <row r="18" spans="1:14" x14ac:dyDescent="0.35">
      <c r="A18" s="6" t="s">
        <v>18</v>
      </c>
      <c r="B18" s="1" t="s">
        <v>27</v>
      </c>
      <c r="C18" s="35">
        <v>7</v>
      </c>
      <c r="D18" s="31">
        <v>9</v>
      </c>
      <c r="E18" s="19">
        <v>29</v>
      </c>
      <c r="F18" s="19">
        <v>1</v>
      </c>
      <c r="G18" s="19">
        <v>77</v>
      </c>
      <c r="H18" s="19">
        <v>25</v>
      </c>
      <c r="I18" s="19">
        <f t="shared" si="7"/>
        <v>40</v>
      </c>
      <c r="J18" s="19">
        <f t="shared" si="7"/>
        <v>5</v>
      </c>
      <c r="K18" s="18">
        <v>37</v>
      </c>
      <c r="L18" s="26">
        <f t="shared" si="8"/>
        <v>13</v>
      </c>
      <c r="M18" s="19">
        <f>M15+M12</f>
        <v>0</v>
      </c>
      <c r="N18" s="14">
        <f t="shared" si="0"/>
        <v>243</v>
      </c>
    </row>
    <row r="19" spans="1:14" x14ac:dyDescent="0.35">
      <c r="A19" s="6" t="s">
        <v>28</v>
      </c>
      <c r="B19" s="1" t="s">
        <v>29</v>
      </c>
      <c r="C19" s="35">
        <v>258</v>
      </c>
      <c r="D19" s="19">
        <v>192</v>
      </c>
      <c r="E19" s="19">
        <v>173</v>
      </c>
      <c r="F19" s="19">
        <v>349</v>
      </c>
      <c r="G19" s="19">
        <v>398</v>
      </c>
      <c r="H19" s="23">
        <f>H20+H24+H25</f>
        <v>254</v>
      </c>
      <c r="I19" s="19">
        <f t="shared" ref="I19" si="9">I20+I24+I25</f>
        <v>242</v>
      </c>
      <c r="J19" s="19">
        <f t="shared" ref="J19" si="10">SUM(J20,J24:J25)</f>
        <v>511</v>
      </c>
      <c r="K19" s="18">
        <v>217</v>
      </c>
      <c r="L19" s="26">
        <f>L20+L24+L25</f>
        <v>210</v>
      </c>
      <c r="M19" s="28">
        <f>M20+M25</f>
        <v>17</v>
      </c>
      <c r="N19" s="14">
        <f t="shared" si="0"/>
        <v>2821</v>
      </c>
    </row>
    <row r="20" spans="1:14" x14ac:dyDescent="0.35">
      <c r="A20" s="6" t="s">
        <v>30</v>
      </c>
      <c r="B20" s="1" t="s">
        <v>31</v>
      </c>
      <c r="C20" s="35">
        <v>257</v>
      </c>
      <c r="D20" s="19">
        <v>192</v>
      </c>
      <c r="E20" s="19">
        <v>173</v>
      </c>
      <c r="F20" s="19">
        <v>349</v>
      </c>
      <c r="G20" s="19">
        <v>397</v>
      </c>
      <c r="H20" s="23">
        <f t="shared" ref="H20" si="11">H21+H22+H23</f>
        <v>252</v>
      </c>
      <c r="I20" s="19">
        <f t="shared" ref="I20" si="12">I21+I22+I23</f>
        <v>241</v>
      </c>
      <c r="J20" s="19">
        <f t="shared" ref="J20" si="13">SUM(J21:J23)</f>
        <v>510</v>
      </c>
      <c r="K20" s="18">
        <v>217</v>
      </c>
      <c r="L20" s="26">
        <f>SUM(L21:L23)</f>
        <v>210</v>
      </c>
      <c r="M20" s="28">
        <f>M21+M22+M23+M24</f>
        <v>17</v>
      </c>
      <c r="N20" s="14">
        <f t="shared" si="0"/>
        <v>2815</v>
      </c>
    </row>
    <row r="21" spans="1:14" x14ac:dyDescent="0.35">
      <c r="A21" s="6" t="s">
        <v>32</v>
      </c>
      <c r="B21" s="1" t="s">
        <v>33</v>
      </c>
      <c r="C21" s="35">
        <v>242</v>
      </c>
      <c r="D21" s="19">
        <v>186</v>
      </c>
      <c r="E21" s="19">
        <v>167</v>
      </c>
      <c r="F21" s="19">
        <v>340</v>
      </c>
      <c r="G21" s="19">
        <v>380</v>
      </c>
      <c r="H21" s="19">
        <v>247</v>
      </c>
      <c r="I21" s="19">
        <v>223</v>
      </c>
      <c r="J21" s="19">
        <v>494</v>
      </c>
      <c r="K21" s="18">
        <v>214</v>
      </c>
      <c r="L21" s="26">
        <v>203</v>
      </c>
      <c r="M21" s="28">
        <v>17</v>
      </c>
      <c r="N21" s="14">
        <f t="shared" si="0"/>
        <v>2713</v>
      </c>
    </row>
    <row r="22" spans="1:14" x14ac:dyDescent="0.35">
      <c r="A22" s="6" t="s">
        <v>34</v>
      </c>
      <c r="B22" s="1" t="s">
        <v>35</v>
      </c>
      <c r="C22" s="35">
        <v>15</v>
      </c>
      <c r="D22" s="19">
        <v>6</v>
      </c>
      <c r="E22" s="19">
        <v>6</v>
      </c>
      <c r="F22" s="19">
        <v>9</v>
      </c>
      <c r="G22" s="19">
        <v>16</v>
      </c>
      <c r="H22" s="19">
        <v>5</v>
      </c>
      <c r="I22" s="19">
        <v>18</v>
      </c>
      <c r="J22" s="19">
        <v>16</v>
      </c>
      <c r="K22" s="18">
        <v>3</v>
      </c>
      <c r="L22" s="26">
        <v>7</v>
      </c>
      <c r="M22" s="28">
        <v>0</v>
      </c>
      <c r="N22" s="14">
        <f t="shared" si="0"/>
        <v>101</v>
      </c>
    </row>
    <row r="23" spans="1:14" x14ac:dyDescent="0.35">
      <c r="A23" s="6" t="s">
        <v>36</v>
      </c>
      <c r="B23" s="1" t="s">
        <v>37</v>
      </c>
      <c r="C23" s="35">
        <v>0</v>
      </c>
      <c r="D23" s="19">
        <v>0</v>
      </c>
      <c r="E23" s="19">
        <v>0</v>
      </c>
      <c r="F23" s="19">
        <v>0</v>
      </c>
      <c r="G23" s="32">
        <v>1</v>
      </c>
      <c r="H23" s="19">
        <v>0</v>
      </c>
      <c r="I23" s="19">
        <v>0</v>
      </c>
      <c r="J23" s="19">
        <v>0</v>
      </c>
      <c r="K23" s="18">
        <v>0</v>
      </c>
      <c r="L23" s="26">
        <v>0</v>
      </c>
      <c r="M23" s="28">
        <v>0</v>
      </c>
      <c r="N23" s="14">
        <f t="shared" si="0"/>
        <v>1</v>
      </c>
    </row>
    <row r="24" spans="1:14" x14ac:dyDescent="0.35">
      <c r="A24" s="6" t="s">
        <v>38</v>
      </c>
      <c r="B24" s="1" t="s">
        <v>39</v>
      </c>
      <c r="C24" s="35">
        <v>1</v>
      </c>
      <c r="D24" s="19">
        <v>0</v>
      </c>
      <c r="E24" s="19">
        <v>0</v>
      </c>
      <c r="F24" s="19">
        <v>0</v>
      </c>
      <c r="G24" s="32">
        <v>1</v>
      </c>
      <c r="H24" s="19">
        <v>2</v>
      </c>
      <c r="I24" s="19">
        <v>1</v>
      </c>
      <c r="J24" s="19">
        <v>1</v>
      </c>
      <c r="K24" s="18">
        <v>0</v>
      </c>
      <c r="L24" s="26">
        <v>0</v>
      </c>
      <c r="M24" s="28">
        <v>0</v>
      </c>
      <c r="N24" s="14">
        <f t="shared" si="0"/>
        <v>6</v>
      </c>
    </row>
    <row r="25" spans="1:14" x14ac:dyDescent="0.35">
      <c r="A25" s="6" t="s">
        <v>40</v>
      </c>
      <c r="B25" s="1" t="s">
        <v>41</v>
      </c>
      <c r="C25" s="35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6">
        <v>0</v>
      </c>
      <c r="M25" s="19">
        <v>0</v>
      </c>
      <c r="N25" s="14">
        <f t="shared" si="0"/>
        <v>0</v>
      </c>
    </row>
    <row r="26" spans="1:14" x14ac:dyDescent="0.35">
      <c r="A26" s="6" t="s">
        <v>42</v>
      </c>
      <c r="B26" s="1" t="s">
        <v>43</v>
      </c>
      <c r="C26" s="35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6">
        <v>0</v>
      </c>
      <c r="M26" s="19">
        <v>0</v>
      </c>
      <c r="N26" s="14">
        <f t="shared" si="0"/>
        <v>0</v>
      </c>
    </row>
    <row r="27" spans="1:14" x14ac:dyDescent="0.35">
      <c r="A27" s="6" t="s">
        <v>44</v>
      </c>
      <c r="B27" s="1" t="s">
        <v>45</v>
      </c>
      <c r="C27" s="35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6">
        <v>0</v>
      </c>
      <c r="M27" s="19">
        <v>0</v>
      </c>
      <c r="N27" s="14">
        <f t="shared" si="0"/>
        <v>0</v>
      </c>
    </row>
    <row r="28" spans="1:14" x14ac:dyDescent="0.35">
      <c r="A28" s="6" t="s">
        <v>46</v>
      </c>
      <c r="B28" s="1" t="s">
        <v>47</v>
      </c>
      <c r="C28" s="35">
        <v>2</v>
      </c>
      <c r="D28" s="19">
        <v>10</v>
      </c>
      <c r="E28" s="19">
        <v>3</v>
      </c>
      <c r="F28" s="19">
        <v>0</v>
      </c>
      <c r="G28" s="19">
        <v>3</v>
      </c>
      <c r="H28" s="19">
        <v>4</v>
      </c>
      <c r="I28" s="19">
        <v>0</v>
      </c>
      <c r="J28" s="19">
        <v>0</v>
      </c>
      <c r="K28" s="18">
        <v>7</v>
      </c>
      <c r="L28" s="26">
        <v>0</v>
      </c>
      <c r="M28" s="19">
        <v>0</v>
      </c>
      <c r="N28" s="14">
        <f t="shared" si="0"/>
        <v>29</v>
      </c>
    </row>
    <row r="29" spans="1:14" x14ac:dyDescent="0.35">
      <c r="A29" s="6" t="s">
        <v>48</v>
      </c>
      <c r="B29" s="1" t="s">
        <v>49</v>
      </c>
      <c r="C29" s="35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2</v>
      </c>
      <c r="J29" s="19">
        <v>0</v>
      </c>
      <c r="K29" s="18">
        <v>0</v>
      </c>
      <c r="L29" s="26">
        <v>0</v>
      </c>
      <c r="M29" s="19">
        <v>0</v>
      </c>
      <c r="N29" s="14">
        <f t="shared" si="0"/>
        <v>2</v>
      </c>
    </row>
    <row r="30" spans="1:14" x14ac:dyDescent="0.35">
      <c r="A30" s="6" t="s">
        <v>50</v>
      </c>
      <c r="B30" s="1" t="s">
        <v>51</v>
      </c>
      <c r="C30" s="35">
        <v>0</v>
      </c>
      <c r="D30" s="19"/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6">
        <v>0</v>
      </c>
      <c r="M30" s="19">
        <v>0</v>
      </c>
      <c r="N30" s="14">
        <f t="shared" si="0"/>
        <v>0</v>
      </c>
    </row>
    <row r="31" spans="1:14" x14ac:dyDescent="0.35">
      <c r="A31" s="6" t="s">
        <v>52</v>
      </c>
      <c r="B31" s="1" t="s">
        <v>53</v>
      </c>
      <c r="C31" s="35">
        <v>0</v>
      </c>
      <c r="D31" s="19"/>
      <c r="E31" s="19">
        <v>0</v>
      </c>
      <c r="F31" s="19">
        <v>0</v>
      </c>
      <c r="G31" s="19">
        <v>0</v>
      </c>
      <c r="H31" s="19">
        <v>1</v>
      </c>
      <c r="I31" s="19">
        <v>0</v>
      </c>
      <c r="J31" s="19">
        <v>0</v>
      </c>
      <c r="K31" s="18">
        <v>0</v>
      </c>
      <c r="L31" s="26">
        <v>0</v>
      </c>
      <c r="M31" s="19">
        <v>0</v>
      </c>
      <c r="N31" s="14">
        <f t="shared" si="0"/>
        <v>1</v>
      </c>
    </row>
    <row r="32" spans="1:14" x14ac:dyDescent="0.35">
      <c r="A32" s="6" t="s">
        <v>54</v>
      </c>
      <c r="B32" s="1" t="s">
        <v>55</v>
      </c>
      <c r="C32" s="35">
        <v>0</v>
      </c>
      <c r="D32" s="19"/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6">
        <v>0</v>
      </c>
      <c r="M32" s="19">
        <v>0</v>
      </c>
      <c r="N32" s="14">
        <f t="shared" si="0"/>
        <v>0</v>
      </c>
    </row>
    <row r="33" spans="1:14" x14ac:dyDescent="0.35">
      <c r="A33" s="6" t="s">
        <v>56</v>
      </c>
      <c r="B33" s="1" t="s">
        <v>57</v>
      </c>
      <c r="C33" s="35">
        <v>9</v>
      </c>
      <c r="D33" s="19">
        <v>31</v>
      </c>
      <c r="E33" s="19">
        <v>4</v>
      </c>
      <c r="F33" s="19">
        <v>1</v>
      </c>
      <c r="G33" s="19">
        <v>5</v>
      </c>
      <c r="H33" s="19">
        <v>28</v>
      </c>
      <c r="I33" s="19">
        <v>28</v>
      </c>
      <c r="J33" s="19">
        <v>5</v>
      </c>
      <c r="K33" s="18">
        <v>4</v>
      </c>
      <c r="L33" s="26">
        <v>3</v>
      </c>
      <c r="M33" s="19">
        <v>0</v>
      </c>
      <c r="N33" s="14">
        <f t="shared" si="0"/>
        <v>118</v>
      </c>
    </row>
    <row r="34" spans="1:14" x14ac:dyDescent="0.35">
      <c r="A34" s="7" t="s">
        <v>58</v>
      </c>
      <c r="B34" s="8" t="s">
        <v>59</v>
      </c>
      <c r="C34" s="35">
        <v>1799</v>
      </c>
      <c r="D34" s="20">
        <f>D3+D4+D5+D6+D7+D8+D9+D16+D19+D26+D27+D28+D29+D30+D31+D32+D33</f>
        <v>1460</v>
      </c>
      <c r="E34" s="19">
        <v>402</v>
      </c>
      <c r="F34" s="19">
        <v>385</v>
      </c>
      <c r="G34" s="19">
        <v>2195</v>
      </c>
      <c r="H34" s="19">
        <v>1203</v>
      </c>
      <c r="I34" s="19">
        <f>I3+I5+I4+I6+I7+I8+I9+I16+I19+I26+I27+I28+I29+I30+I32+I31+I33</f>
        <v>1833</v>
      </c>
      <c r="J34" s="22">
        <f t="shared" ref="J34" si="14">SUM(J3:J10,J13,J19,J26:J33)</f>
        <v>1230</v>
      </c>
      <c r="K34" s="18">
        <v>362</v>
      </c>
      <c r="L34" s="27">
        <f>SUM(L3:L9)+L16+L19+SUM(L26:L33)</f>
        <v>920</v>
      </c>
      <c r="M34" s="22">
        <v>21</v>
      </c>
      <c r="N34" s="17">
        <f t="shared" si="0"/>
        <v>11810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zoomScale="90" zoomScaleNormal="90" workbookViewId="0">
      <selection activeCell="E3" sqref="E3:N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80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18">
        <v>50</v>
      </c>
      <c r="D3" s="19">
        <v>93</v>
      </c>
      <c r="E3" s="19">
        <v>16</v>
      </c>
      <c r="F3" s="19">
        <v>12</v>
      </c>
      <c r="G3" s="36">
        <v>33</v>
      </c>
      <c r="H3" s="19">
        <v>77</v>
      </c>
      <c r="I3" s="19">
        <v>72</v>
      </c>
      <c r="J3" s="19">
        <v>44</v>
      </c>
      <c r="K3" s="19">
        <v>43</v>
      </c>
      <c r="L3" s="18">
        <v>37</v>
      </c>
      <c r="M3" s="26">
        <v>55</v>
      </c>
      <c r="N3" s="37"/>
      <c r="O3" s="13">
        <f>SUM(C3:N3)</f>
        <v>532</v>
      </c>
    </row>
    <row r="4" spans="1:15" x14ac:dyDescent="0.35">
      <c r="A4" s="6" t="s">
        <v>2</v>
      </c>
      <c r="B4" s="1" t="s">
        <v>3</v>
      </c>
      <c r="C4" s="18">
        <v>1251</v>
      </c>
      <c r="D4" s="19">
        <v>1072</v>
      </c>
      <c r="E4" s="19">
        <v>118</v>
      </c>
      <c r="F4" s="19">
        <v>0</v>
      </c>
      <c r="G4" s="36">
        <v>1503</v>
      </c>
      <c r="H4" s="19">
        <v>604</v>
      </c>
      <c r="I4" s="19">
        <v>998</v>
      </c>
      <c r="J4" s="19">
        <v>534</v>
      </c>
      <c r="K4" s="19">
        <v>118</v>
      </c>
      <c r="L4" s="18">
        <v>0</v>
      </c>
      <c r="M4" s="26">
        <v>321</v>
      </c>
      <c r="N4" s="37"/>
      <c r="O4" s="13">
        <f t="shared" ref="O4:O34" si="0">SUM(C4:N4)</f>
        <v>6519</v>
      </c>
    </row>
    <row r="5" spans="1:15" x14ac:dyDescent="0.35">
      <c r="A5" s="6" t="s">
        <v>4</v>
      </c>
      <c r="B5" s="1" t="s">
        <v>5</v>
      </c>
      <c r="C5" s="18">
        <v>38</v>
      </c>
      <c r="D5" s="19">
        <v>52</v>
      </c>
      <c r="E5" s="19">
        <v>48</v>
      </c>
      <c r="F5" s="19">
        <v>7</v>
      </c>
      <c r="G5" s="36">
        <v>44</v>
      </c>
      <c r="H5" s="19">
        <v>87</v>
      </c>
      <c r="I5" s="19">
        <v>76</v>
      </c>
      <c r="J5" s="19">
        <v>52</v>
      </c>
      <c r="K5" s="19">
        <v>66</v>
      </c>
      <c r="L5" s="18">
        <v>52</v>
      </c>
      <c r="M5" s="26">
        <v>60</v>
      </c>
      <c r="N5" s="37"/>
      <c r="O5" s="13">
        <f t="shared" si="0"/>
        <v>582</v>
      </c>
    </row>
    <row r="6" spans="1:15" x14ac:dyDescent="0.3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36">
        <v>0</v>
      </c>
      <c r="H6" s="19">
        <v>0</v>
      </c>
      <c r="I6" s="19">
        <v>0</v>
      </c>
      <c r="J6" s="19">
        <v>0</v>
      </c>
      <c r="K6" s="19"/>
      <c r="L6" s="18">
        <v>0</v>
      </c>
      <c r="M6" s="26">
        <v>0</v>
      </c>
      <c r="N6" s="3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36">
        <v>0</v>
      </c>
      <c r="H7" s="19">
        <v>0</v>
      </c>
      <c r="I7" s="19">
        <v>0</v>
      </c>
      <c r="J7" s="19">
        <v>0</v>
      </c>
      <c r="K7" s="19"/>
      <c r="L7" s="18">
        <v>0</v>
      </c>
      <c r="M7" s="26">
        <v>0</v>
      </c>
      <c r="N7" s="37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36">
        <v>0</v>
      </c>
      <c r="H8" s="19">
        <v>0</v>
      </c>
      <c r="I8" s="19">
        <v>0</v>
      </c>
      <c r="J8" s="19">
        <v>0</v>
      </c>
      <c r="K8" s="19"/>
      <c r="L8" s="18">
        <v>0</v>
      </c>
      <c r="M8" s="26">
        <v>0</v>
      </c>
      <c r="N8" s="37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36">
        <v>0</v>
      </c>
      <c r="H9" s="19">
        <v>0</v>
      </c>
      <c r="I9" s="19">
        <v>0</v>
      </c>
      <c r="J9" s="19">
        <v>1</v>
      </c>
      <c r="K9" s="19"/>
      <c r="L9" s="18">
        <v>0</v>
      </c>
      <c r="M9" s="26">
        <v>0</v>
      </c>
      <c r="N9" s="37"/>
      <c r="O9" s="13">
        <f t="shared" si="0"/>
        <v>1</v>
      </c>
    </row>
    <row r="10" spans="1:15" x14ac:dyDescent="0.35">
      <c r="A10" s="6" t="s">
        <v>14</v>
      </c>
      <c r="B10" s="1" t="s">
        <v>15</v>
      </c>
      <c r="C10" s="18">
        <v>1</v>
      </c>
      <c r="D10" s="19">
        <f>D11+D12</f>
        <v>17</v>
      </c>
      <c r="E10" s="19">
        <v>0</v>
      </c>
      <c r="F10" s="19">
        <v>0</v>
      </c>
      <c r="G10" s="36">
        <v>2</v>
      </c>
      <c r="H10" s="19">
        <v>12</v>
      </c>
      <c r="I10" s="19">
        <f t="shared" ref="I10" si="1">I11+I12</f>
        <v>1</v>
      </c>
      <c r="J10" s="19">
        <f t="shared" ref="J10" si="2">SUM(J11:J12)</f>
        <v>0</v>
      </c>
      <c r="K10" s="19">
        <f t="shared" ref="K10" si="3">K11+K12</f>
        <v>1</v>
      </c>
      <c r="L10" s="18">
        <v>3</v>
      </c>
      <c r="M10" s="26">
        <f>SUM(M11:M12)</f>
        <v>3</v>
      </c>
      <c r="N10" s="37"/>
      <c r="O10" s="13">
        <f t="shared" si="0"/>
        <v>40</v>
      </c>
    </row>
    <row r="11" spans="1:15" x14ac:dyDescent="0.35">
      <c r="A11" s="6" t="s">
        <v>16</v>
      </c>
      <c r="B11" s="1" t="s">
        <v>17</v>
      </c>
      <c r="C11" s="18">
        <v>0</v>
      </c>
      <c r="D11" s="19">
        <v>14</v>
      </c>
      <c r="E11" s="19">
        <v>0</v>
      </c>
      <c r="F11" s="19">
        <v>0</v>
      </c>
      <c r="G11" s="36">
        <v>2</v>
      </c>
      <c r="H11" s="19">
        <v>10</v>
      </c>
      <c r="I11" s="19">
        <v>1</v>
      </c>
      <c r="J11" s="19">
        <v>0</v>
      </c>
      <c r="K11" s="33">
        <v>1</v>
      </c>
      <c r="L11" s="18">
        <v>3</v>
      </c>
      <c r="M11" s="26">
        <v>0</v>
      </c>
      <c r="N11" s="37"/>
      <c r="O11" s="13">
        <f t="shared" si="0"/>
        <v>31</v>
      </c>
    </row>
    <row r="12" spans="1:15" x14ac:dyDescent="0.35">
      <c r="A12" s="6" t="s">
        <v>18</v>
      </c>
      <c r="B12" s="1" t="s">
        <v>19</v>
      </c>
      <c r="C12" s="18">
        <v>1</v>
      </c>
      <c r="D12" s="19">
        <v>3</v>
      </c>
      <c r="E12" s="19">
        <v>0</v>
      </c>
      <c r="F12" s="19">
        <v>0</v>
      </c>
      <c r="G12" s="36">
        <v>0</v>
      </c>
      <c r="H12" s="19">
        <v>2</v>
      </c>
      <c r="I12" s="19">
        <v>0</v>
      </c>
      <c r="J12" s="19">
        <v>0</v>
      </c>
      <c r="K12" s="33"/>
      <c r="L12" s="18">
        <v>0</v>
      </c>
      <c r="M12" s="26">
        <v>3</v>
      </c>
      <c r="N12" s="37"/>
      <c r="O12" s="13">
        <f t="shared" si="0"/>
        <v>9</v>
      </c>
    </row>
    <row r="13" spans="1:15" x14ac:dyDescent="0.35">
      <c r="A13" s="6" t="s">
        <v>20</v>
      </c>
      <c r="B13" s="1" t="s">
        <v>21</v>
      </c>
      <c r="C13" s="18">
        <v>16</v>
      </c>
      <c r="D13" s="19">
        <f>D14+D15</f>
        <v>8</v>
      </c>
      <c r="E13" s="19">
        <v>34</v>
      </c>
      <c r="F13" s="19">
        <v>0</v>
      </c>
      <c r="G13" s="36">
        <v>50</v>
      </c>
      <c r="H13" s="19">
        <v>86</v>
      </c>
      <c r="I13" s="19">
        <f>I14+I15</f>
        <v>46</v>
      </c>
      <c r="J13" s="19">
        <f t="shared" ref="J13" si="4">SUM(J14:J15)</f>
        <v>9</v>
      </c>
      <c r="K13" s="19">
        <f t="shared" ref="K13" si="5">K14+K15</f>
        <v>10</v>
      </c>
      <c r="L13" s="18">
        <v>5</v>
      </c>
      <c r="M13" s="26">
        <f>SUM(M14:M15)</f>
        <v>22</v>
      </c>
      <c r="N13" s="37"/>
      <c r="O13" s="13">
        <f t="shared" si="0"/>
        <v>286</v>
      </c>
    </row>
    <row r="14" spans="1:15" x14ac:dyDescent="0.35">
      <c r="A14" s="6" t="s">
        <v>16</v>
      </c>
      <c r="B14" s="1" t="s">
        <v>22</v>
      </c>
      <c r="C14" s="18">
        <v>13</v>
      </c>
      <c r="D14" s="19">
        <v>3</v>
      </c>
      <c r="E14" s="19">
        <v>8</v>
      </c>
      <c r="F14" s="19">
        <v>0</v>
      </c>
      <c r="G14" s="36">
        <v>13</v>
      </c>
      <c r="H14" s="19">
        <v>69</v>
      </c>
      <c r="I14" s="19">
        <v>27</v>
      </c>
      <c r="J14" s="19">
        <v>4</v>
      </c>
      <c r="K14" s="33">
        <v>5</v>
      </c>
      <c r="L14" s="18">
        <v>0</v>
      </c>
      <c r="M14" s="26">
        <v>5</v>
      </c>
      <c r="N14" s="37"/>
      <c r="O14" s="13">
        <f t="shared" si="0"/>
        <v>147</v>
      </c>
    </row>
    <row r="15" spans="1:15" x14ac:dyDescent="0.35">
      <c r="A15" s="6" t="s">
        <v>18</v>
      </c>
      <c r="B15" s="1" t="s">
        <v>23</v>
      </c>
      <c r="C15" s="18">
        <v>3</v>
      </c>
      <c r="D15" s="19">
        <v>5</v>
      </c>
      <c r="E15" s="19">
        <v>26</v>
      </c>
      <c r="F15" s="19">
        <v>0</v>
      </c>
      <c r="G15" s="36">
        <v>37</v>
      </c>
      <c r="H15" s="19">
        <v>17</v>
      </c>
      <c r="I15" s="19">
        <v>19</v>
      </c>
      <c r="J15" s="19">
        <v>5</v>
      </c>
      <c r="K15" s="33">
        <v>5</v>
      </c>
      <c r="L15" s="18">
        <v>5</v>
      </c>
      <c r="M15" s="26">
        <v>17</v>
      </c>
      <c r="N15" s="37"/>
      <c r="O15" s="13">
        <f t="shared" si="0"/>
        <v>139</v>
      </c>
    </row>
    <row r="16" spans="1:15" x14ac:dyDescent="0.35">
      <c r="A16" s="6" t="s">
        <v>24</v>
      </c>
      <c r="B16" s="1" t="s">
        <v>25</v>
      </c>
      <c r="C16" s="18">
        <v>17</v>
      </c>
      <c r="D16" s="19">
        <f t="shared" ref="D16:D18" si="6">D10+D13</f>
        <v>25</v>
      </c>
      <c r="E16" s="19">
        <v>34</v>
      </c>
      <c r="F16" s="19">
        <v>0</v>
      </c>
      <c r="G16" s="36">
        <v>52</v>
      </c>
      <c r="H16" s="19">
        <v>98</v>
      </c>
      <c r="I16" s="19">
        <f>I17+I18</f>
        <v>47</v>
      </c>
      <c r="J16" s="19">
        <f t="shared" ref="J16" si="7">SUM(J17:J18)</f>
        <v>9</v>
      </c>
      <c r="K16" s="20">
        <f t="shared" ref="K16" si="8">K17+K18</f>
        <v>11</v>
      </c>
      <c r="L16" s="18">
        <v>8</v>
      </c>
      <c r="M16" s="26">
        <f>SUM(M17:M18)</f>
        <v>25</v>
      </c>
      <c r="N16" s="37"/>
      <c r="O16" s="13">
        <f t="shared" si="0"/>
        <v>326</v>
      </c>
    </row>
    <row r="17" spans="1:15" x14ac:dyDescent="0.35">
      <c r="A17" s="6" t="s">
        <v>16</v>
      </c>
      <c r="B17" s="1" t="s">
        <v>26</v>
      </c>
      <c r="C17" s="18">
        <v>13</v>
      </c>
      <c r="D17" s="19">
        <f t="shared" si="6"/>
        <v>17</v>
      </c>
      <c r="E17" s="19">
        <v>8</v>
      </c>
      <c r="F17" s="19">
        <v>0</v>
      </c>
      <c r="G17" s="36">
        <v>15</v>
      </c>
      <c r="H17" s="19">
        <v>79</v>
      </c>
      <c r="I17" s="19">
        <f t="shared" ref="I17:J18" si="9">I11+I14</f>
        <v>28</v>
      </c>
      <c r="J17" s="19">
        <f t="shared" si="9"/>
        <v>4</v>
      </c>
      <c r="K17" s="34">
        <v>6</v>
      </c>
      <c r="L17" s="18">
        <v>3</v>
      </c>
      <c r="M17" s="26">
        <f t="shared" ref="M17:M18" si="10">M11+M14</f>
        <v>5</v>
      </c>
      <c r="N17" s="37"/>
      <c r="O17" s="13">
        <f t="shared" si="0"/>
        <v>178</v>
      </c>
    </row>
    <row r="18" spans="1:15" x14ac:dyDescent="0.35">
      <c r="A18" s="6" t="s">
        <v>18</v>
      </c>
      <c r="B18" s="1" t="s">
        <v>27</v>
      </c>
      <c r="C18" s="18">
        <v>4</v>
      </c>
      <c r="D18" s="19">
        <f t="shared" si="6"/>
        <v>8</v>
      </c>
      <c r="E18" s="19">
        <v>26</v>
      </c>
      <c r="F18" s="19">
        <v>0</v>
      </c>
      <c r="G18" s="36">
        <v>37</v>
      </c>
      <c r="H18" s="19">
        <v>19</v>
      </c>
      <c r="I18" s="19">
        <f t="shared" si="9"/>
        <v>19</v>
      </c>
      <c r="J18" s="19">
        <f t="shared" si="9"/>
        <v>5</v>
      </c>
      <c r="K18" s="34">
        <v>5</v>
      </c>
      <c r="L18" s="18">
        <v>5</v>
      </c>
      <c r="M18" s="26">
        <f t="shared" si="10"/>
        <v>20</v>
      </c>
      <c r="N18" s="37"/>
      <c r="O18" s="13">
        <f t="shared" si="0"/>
        <v>148</v>
      </c>
    </row>
    <row r="19" spans="1:15" x14ac:dyDescent="0.35">
      <c r="A19" s="6" t="s">
        <v>28</v>
      </c>
      <c r="B19" s="1" t="s">
        <v>29</v>
      </c>
      <c r="C19" s="18">
        <v>236</v>
      </c>
      <c r="D19" s="19">
        <f>D20+D24+D25</f>
        <v>134</v>
      </c>
      <c r="E19" s="19">
        <v>182</v>
      </c>
      <c r="F19" s="19">
        <v>201</v>
      </c>
      <c r="G19" s="36">
        <v>130</v>
      </c>
      <c r="H19" s="23">
        <f>H20+H24+H25</f>
        <v>203</v>
      </c>
      <c r="I19" s="19">
        <f t="shared" ref="I19" si="11">I20+I24+I25</f>
        <v>163</v>
      </c>
      <c r="J19" s="19">
        <f t="shared" ref="J19" si="12">SUM(J20,J24:J25)</f>
        <v>472</v>
      </c>
      <c r="K19" s="19">
        <f t="shared" ref="K19" si="13">SUM(K21:K25)</f>
        <v>334</v>
      </c>
      <c r="L19" s="18">
        <v>213</v>
      </c>
      <c r="M19" s="26">
        <f>M20+M24+M25</f>
        <v>170</v>
      </c>
      <c r="N19" s="37"/>
      <c r="O19" s="13">
        <f t="shared" si="0"/>
        <v>2438</v>
      </c>
    </row>
    <row r="20" spans="1:15" x14ac:dyDescent="0.35">
      <c r="A20" s="6" t="s">
        <v>30</v>
      </c>
      <c r="B20" s="1" t="s">
        <v>31</v>
      </c>
      <c r="C20" s="18">
        <v>235</v>
      </c>
      <c r="D20" s="19">
        <f>SUM(D21:D23)</f>
        <v>134</v>
      </c>
      <c r="E20" s="19">
        <v>182</v>
      </c>
      <c r="F20" s="19">
        <v>201</v>
      </c>
      <c r="G20" s="36">
        <v>129</v>
      </c>
      <c r="H20" s="23">
        <f t="shared" ref="H20:I20" si="14">H21+H22+H23</f>
        <v>200</v>
      </c>
      <c r="I20" s="19">
        <f t="shared" si="14"/>
        <v>163</v>
      </c>
      <c r="J20" s="19">
        <f t="shared" ref="J20" si="15">SUM(J21:J23)</f>
        <v>472</v>
      </c>
      <c r="K20" s="19">
        <f t="shared" ref="K20" si="16">K21+K22+K23</f>
        <v>333</v>
      </c>
      <c r="L20" s="18">
        <v>213</v>
      </c>
      <c r="M20" s="26">
        <f>SUM(M21:M23)</f>
        <v>170</v>
      </c>
      <c r="N20" s="37"/>
      <c r="O20" s="13">
        <f t="shared" si="0"/>
        <v>2432</v>
      </c>
    </row>
    <row r="21" spans="1:15" x14ac:dyDescent="0.35">
      <c r="A21" s="6" t="s">
        <v>32</v>
      </c>
      <c r="B21" s="1" t="s">
        <v>33</v>
      </c>
      <c r="C21" s="18">
        <v>226</v>
      </c>
      <c r="D21" s="19">
        <v>131</v>
      </c>
      <c r="E21" s="19">
        <v>176</v>
      </c>
      <c r="F21" s="19">
        <v>194</v>
      </c>
      <c r="G21" s="36">
        <v>123</v>
      </c>
      <c r="H21" s="19">
        <v>183</v>
      </c>
      <c r="I21" s="19">
        <v>147</v>
      </c>
      <c r="J21" s="19">
        <v>457</v>
      </c>
      <c r="K21" s="33">
        <v>321</v>
      </c>
      <c r="L21" s="18">
        <v>210</v>
      </c>
      <c r="M21" s="26">
        <v>156</v>
      </c>
      <c r="N21" s="37"/>
      <c r="O21" s="13">
        <f t="shared" si="0"/>
        <v>2324</v>
      </c>
    </row>
    <row r="22" spans="1:15" x14ac:dyDescent="0.35">
      <c r="A22" s="6" t="s">
        <v>34</v>
      </c>
      <c r="B22" s="1" t="s">
        <v>35</v>
      </c>
      <c r="C22" s="18">
        <v>9</v>
      </c>
      <c r="D22" s="19">
        <v>3</v>
      </c>
      <c r="E22" s="19">
        <v>6</v>
      </c>
      <c r="F22" s="19">
        <v>7</v>
      </c>
      <c r="G22" s="36">
        <v>6</v>
      </c>
      <c r="H22" s="19">
        <v>16</v>
      </c>
      <c r="I22" s="19">
        <v>16</v>
      </c>
      <c r="J22" s="19">
        <v>15</v>
      </c>
      <c r="K22" s="33">
        <v>12</v>
      </c>
      <c r="L22" s="18">
        <v>3</v>
      </c>
      <c r="M22" s="26">
        <v>14</v>
      </c>
      <c r="N22" s="37"/>
      <c r="O22" s="13">
        <f t="shared" si="0"/>
        <v>107</v>
      </c>
    </row>
    <row r="23" spans="1:15" x14ac:dyDescent="0.35">
      <c r="A23" s="6" t="s">
        <v>36</v>
      </c>
      <c r="B23" s="1" t="s">
        <v>37</v>
      </c>
      <c r="C23" s="18">
        <v>0</v>
      </c>
      <c r="D23" s="19">
        <v>0</v>
      </c>
      <c r="E23" s="19">
        <v>0</v>
      </c>
      <c r="F23" s="19">
        <v>0</v>
      </c>
      <c r="G23" s="36">
        <v>0</v>
      </c>
      <c r="H23" s="19">
        <v>1</v>
      </c>
      <c r="I23" s="19">
        <v>0</v>
      </c>
      <c r="J23" s="19">
        <v>0</v>
      </c>
      <c r="K23" s="33"/>
      <c r="L23" s="18">
        <v>0</v>
      </c>
      <c r="M23" s="26">
        <v>0</v>
      </c>
      <c r="N23" s="37"/>
      <c r="O23" s="13">
        <f t="shared" si="0"/>
        <v>1</v>
      </c>
    </row>
    <row r="24" spans="1:15" x14ac:dyDescent="0.35">
      <c r="A24" s="6" t="s">
        <v>38</v>
      </c>
      <c r="B24" s="1" t="s">
        <v>39</v>
      </c>
      <c r="C24" s="18">
        <v>1</v>
      </c>
      <c r="D24" s="19">
        <v>0</v>
      </c>
      <c r="E24" s="19">
        <v>0</v>
      </c>
      <c r="F24" s="19">
        <v>0</v>
      </c>
      <c r="G24" s="36">
        <v>1</v>
      </c>
      <c r="H24" s="19">
        <v>3</v>
      </c>
      <c r="I24" s="19">
        <v>0</v>
      </c>
      <c r="J24" s="19">
        <v>0</v>
      </c>
      <c r="K24" s="33">
        <v>1</v>
      </c>
      <c r="L24" s="18">
        <v>0</v>
      </c>
      <c r="M24" s="26">
        <v>0</v>
      </c>
      <c r="N24" s="37"/>
      <c r="O24" s="13">
        <f t="shared" si="0"/>
        <v>6</v>
      </c>
    </row>
    <row r="25" spans="1:15" x14ac:dyDescent="0.3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36">
        <v>0</v>
      </c>
      <c r="H25" s="19">
        <v>0</v>
      </c>
      <c r="I25" s="19">
        <v>0</v>
      </c>
      <c r="J25" s="19">
        <v>0</v>
      </c>
      <c r="K25" s="33">
        <v>0</v>
      </c>
      <c r="L25" s="18">
        <v>0</v>
      </c>
      <c r="M25" s="26">
        <v>0</v>
      </c>
      <c r="N25" s="3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36">
        <v>0</v>
      </c>
      <c r="H26" s="19">
        <v>0</v>
      </c>
      <c r="I26" s="19">
        <v>0</v>
      </c>
      <c r="J26" s="19">
        <v>0</v>
      </c>
      <c r="K26" s="19">
        <v>0</v>
      </c>
      <c r="L26" s="18">
        <v>0</v>
      </c>
      <c r="M26" s="26">
        <v>0</v>
      </c>
      <c r="N26" s="37"/>
      <c r="O26" s="13">
        <f t="shared" si="0"/>
        <v>0</v>
      </c>
    </row>
    <row r="27" spans="1:15" x14ac:dyDescent="0.35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36">
        <v>0</v>
      </c>
      <c r="H27" s="19">
        <v>0</v>
      </c>
      <c r="I27" s="19">
        <v>0</v>
      </c>
      <c r="J27" s="19">
        <v>0</v>
      </c>
      <c r="K27" s="19">
        <v>0</v>
      </c>
      <c r="L27" s="18">
        <v>0</v>
      </c>
      <c r="M27" s="26">
        <v>0</v>
      </c>
      <c r="N27" s="37"/>
      <c r="O27" s="13">
        <f t="shared" si="0"/>
        <v>0</v>
      </c>
    </row>
    <row r="28" spans="1:15" x14ac:dyDescent="0.35">
      <c r="A28" s="6" t="s">
        <v>46</v>
      </c>
      <c r="B28" s="1" t="s">
        <v>47</v>
      </c>
      <c r="C28" s="18">
        <v>2</v>
      </c>
      <c r="D28" s="19">
        <v>1</v>
      </c>
      <c r="E28" s="19">
        <v>1</v>
      </c>
      <c r="F28" s="19">
        <v>0</v>
      </c>
      <c r="G28" s="36">
        <v>0</v>
      </c>
      <c r="H28" s="19">
        <v>5</v>
      </c>
      <c r="I28" s="19">
        <v>1</v>
      </c>
      <c r="J28" s="19">
        <v>1</v>
      </c>
      <c r="K28" s="19">
        <v>11</v>
      </c>
      <c r="L28" s="18">
        <v>4</v>
      </c>
      <c r="M28" s="26">
        <v>1</v>
      </c>
      <c r="N28" s="37"/>
      <c r="O28" s="13">
        <f t="shared" si="0"/>
        <v>27</v>
      </c>
    </row>
    <row r="29" spans="1:15" x14ac:dyDescent="0.35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36">
        <v>0</v>
      </c>
      <c r="H29" s="19">
        <v>0</v>
      </c>
      <c r="I29" s="19">
        <v>1</v>
      </c>
      <c r="J29" s="19">
        <v>0</v>
      </c>
      <c r="K29" s="19">
        <v>0</v>
      </c>
      <c r="L29" s="18">
        <v>0</v>
      </c>
      <c r="M29" s="26">
        <v>0</v>
      </c>
      <c r="N29" s="37"/>
      <c r="O29" s="13">
        <f t="shared" si="0"/>
        <v>1</v>
      </c>
    </row>
    <row r="30" spans="1:15" x14ac:dyDescent="0.35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36">
        <v>0</v>
      </c>
      <c r="H30" s="19">
        <v>0</v>
      </c>
      <c r="I30" s="19">
        <v>0</v>
      </c>
      <c r="J30" s="19">
        <v>0</v>
      </c>
      <c r="K30" s="19">
        <v>0</v>
      </c>
      <c r="L30" s="18">
        <v>0</v>
      </c>
      <c r="M30" s="26">
        <v>0</v>
      </c>
      <c r="N30" s="37"/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36">
        <v>24</v>
      </c>
      <c r="H31" s="19">
        <v>1</v>
      </c>
      <c r="I31" s="19">
        <v>0</v>
      </c>
      <c r="J31" s="19">
        <v>0</v>
      </c>
      <c r="K31" s="19">
        <v>0</v>
      </c>
      <c r="L31" s="18">
        <v>0</v>
      </c>
      <c r="M31" s="26">
        <v>0</v>
      </c>
      <c r="N31" s="37"/>
      <c r="O31" s="13">
        <f t="shared" si="0"/>
        <v>25</v>
      </c>
    </row>
    <row r="32" spans="1:15" x14ac:dyDescent="0.3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36">
        <v>0</v>
      </c>
      <c r="H32" s="19">
        <v>0</v>
      </c>
      <c r="I32" s="19">
        <v>0</v>
      </c>
      <c r="J32" s="19">
        <v>0</v>
      </c>
      <c r="K32" s="19">
        <v>0</v>
      </c>
      <c r="L32" s="18">
        <v>0</v>
      </c>
      <c r="M32" s="26">
        <v>0</v>
      </c>
      <c r="N32" s="3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18">
        <v>14</v>
      </c>
      <c r="D33" s="19">
        <v>25</v>
      </c>
      <c r="E33" s="19">
        <v>3</v>
      </c>
      <c r="F33" s="19">
        <v>2</v>
      </c>
      <c r="G33" s="36">
        <v>3</v>
      </c>
      <c r="H33" s="19">
        <v>58</v>
      </c>
      <c r="I33" s="19">
        <v>51</v>
      </c>
      <c r="J33" s="19">
        <v>11</v>
      </c>
      <c r="K33" s="19">
        <v>3</v>
      </c>
      <c r="L33" s="18">
        <v>10</v>
      </c>
      <c r="M33" s="26">
        <v>11</v>
      </c>
      <c r="N33" s="37"/>
      <c r="O33" s="13">
        <f t="shared" si="0"/>
        <v>191</v>
      </c>
    </row>
    <row r="34" spans="1:15" x14ac:dyDescent="0.35">
      <c r="A34" s="7" t="s">
        <v>58</v>
      </c>
      <c r="B34" s="8" t="s">
        <v>59</v>
      </c>
      <c r="C34" s="18">
        <v>1608</v>
      </c>
      <c r="D34" s="20">
        <f>D3+D4+D5+D6+D7+D8+D9+D16+D19+D26+D27+D28+D29+D30+D31+D32+D33</f>
        <v>1402</v>
      </c>
      <c r="E34" s="19">
        <v>402</v>
      </c>
      <c r="F34" s="19">
        <v>222</v>
      </c>
      <c r="G34" s="36">
        <v>1789</v>
      </c>
      <c r="H34" s="19">
        <v>1133</v>
      </c>
      <c r="I34" s="19">
        <f>I3+I5+I4+I6+I7+I8+I9+I16+I19+I26+I27+I28+I29+I30+I32+I31+I33</f>
        <v>1409</v>
      </c>
      <c r="J34" s="22">
        <f t="shared" ref="J34" si="17">SUM(J3:J10,J13,J19,J26:J33)</f>
        <v>1124</v>
      </c>
      <c r="K34" s="22">
        <f>SUM(K3:K10)+K13+K19+SUM(K26:K33)</f>
        <v>586</v>
      </c>
      <c r="L34" s="18">
        <v>324</v>
      </c>
      <c r="M34" s="27">
        <f>SUM(M3:M9)+M16+M19+SUM(M26:M33)</f>
        <v>643</v>
      </c>
      <c r="N34" s="38"/>
      <c r="O34" s="9">
        <f t="shared" si="0"/>
        <v>10642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2025-06-18T10:03:38Z</dcterms:modified>
</cp:coreProperties>
</file>