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 activeTab="6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0" i="4" l="1"/>
  <c r="I19" i="4" s="1"/>
  <c r="I18" i="4"/>
  <c r="I17" i="4"/>
  <c r="I16" i="4"/>
  <c r="I13" i="4"/>
  <c r="I10" i="4"/>
  <c r="I20" i="3"/>
  <c r="I19" i="3"/>
  <c r="I18" i="3"/>
  <c r="I17" i="3"/>
  <c r="I16" i="3" s="1"/>
  <c r="I13" i="3"/>
  <c r="I10" i="3"/>
  <c r="I20" i="2"/>
  <c r="I19" i="2" s="1"/>
  <c r="I18" i="2"/>
  <c r="I17" i="2"/>
  <c r="I16" i="2" s="1"/>
  <c r="I13" i="2"/>
  <c r="I10" i="2"/>
  <c r="I20" i="1"/>
  <c r="I19" i="1" s="1"/>
  <c r="I18" i="1"/>
  <c r="I17" i="1"/>
  <c r="I16" i="1" s="1"/>
  <c r="I34" i="1" s="1"/>
  <c r="I13" i="1"/>
  <c r="I10" i="1"/>
  <c r="D20" i="4"/>
  <c r="D19" i="4" s="1"/>
  <c r="D18" i="4"/>
  <c r="D17" i="4"/>
  <c r="D13" i="4"/>
  <c r="D10" i="4"/>
  <c r="D16" i="4" s="1"/>
  <c r="D34" i="4" s="1"/>
  <c r="D28" i="3"/>
  <c r="D20" i="3"/>
  <c r="D19" i="3" s="1"/>
  <c r="D18" i="3"/>
  <c r="D17" i="3"/>
  <c r="D16" i="3" s="1"/>
  <c r="D13" i="3"/>
  <c r="D10" i="3"/>
  <c r="D20" i="2"/>
  <c r="D19" i="2" s="1"/>
  <c r="D18" i="2"/>
  <c r="D17" i="2"/>
  <c r="D13" i="2"/>
  <c r="D10" i="2"/>
  <c r="D16" i="2" s="1"/>
  <c r="D20" i="1"/>
  <c r="D19" i="1" s="1"/>
  <c r="D18" i="1"/>
  <c r="D17" i="1"/>
  <c r="D16" i="1" s="1"/>
  <c r="D13" i="1"/>
  <c r="D10" i="1"/>
  <c r="I34" i="4" l="1"/>
  <c r="I34" i="2"/>
  <c r="D34" i="2"/>
  <c r="D34" i="1"/>
  <c r="L20" i="4" l="1"/>
  <c r="L19" i="4" s="1"/>
  <c r="L18" i="4"/>
  <c r="L17" i="4"/>
  <c r="L16" i="4"/>
  <c r="L13" i="4"/>
  <c r="L10" i="4"/>
  <c r="L20" i="3"/>
  <c r="L19" i="3" s="1"/>
  <c r="L16" i="3"/>
  <c r="L13" i="3"/>
  <c r="L10" i="3"/>
  <c r="L20" i="2"/>
  <c r="L19" i="2" s="1"/>
  <c r="L18" i="2"/>
  <c r="L17" i="2"/>
  <c r="L16" i="2"/>
  <c r="L13" i="2"/>
  <c r="L10" i="2"/>
  <c r="L20" i="1"/>
  <c r="L19" i="1"/>
  <c r="L18" i="1"/>
  <c r="L17" i="1"/>
  <c r="L16" i="1"/>
  <c r="L34" i="1" s="1"/>
  <c r="L13" i="1"/>
  <c r="L10" i="1"/>
  <c r="L34" i="4" l="1"/>
  <c r="L34" i="2"/>
  <c r="J20" i="4" l="1"/>
  <c r="J19" i="4" s="1"/>
  <c r="J18" i="4"/>
  <c r="J17" i="4"/>
  <c r="J16" i="4" s="1"/>
  <c r="J13" i="4"/>
  <c r="J10" i="4"/>
  <c r="J20" i="3"/>
  <c r="J19" i="3" s="1"/>
  <c r="J16" i="3"/>
  <c r="J13" i="3"/>
  <c r="J10" i="3"/>
  <c r="J21" i="2"/>
  <c r="J20" i="2"/>
  <c r="J19" i="2" s="1"/>
  <c r="J17" i="2"/>
  <c r="J15" i="2"/>
  <c r="J18" i="2" s="1"/>
  <c r="J13" i="2"/>
  <c r="J34" i="2" s="1"/>
  <c r="J10" i="2"/>
  <c r="J20" i="1"/>
  <c r="J19" i="1" s="1"/>
  <c r="J18" i="1"/>
  <c r="J17" i="1"/>
  <c r="J16" i="1" s="1"/>
  <c r="J13" i="1"/>
  <c r="J10" i="1"/>
  <c r="J34" i="1" s="1"/>
  <c r="M20" i="8"/>
  <c r="J20" i="8"/>
  <c r="I20" i="8"/>
  <c r="I19" i="8" s="1"/>
  <c r="M19" i="8"/>
  <c r="J19" i="8"/>
  <c r="M18" i="8"/>
  <c r="J18" i="8"/>
  <c r="I18" i="8"/>
  <c r="M17" i="8"/>
  <c r="J17" i="8"/>
  <c r="J16" i="8" s="1"/>
  <c r="I17" i="8"/>
  <c r="M16" i="8"/>
  <c r="M34" i="8" s="1"/>
  <c r="I16" i="8"/>
  <c r="M13" i="8"/>
  <c r="J13" i="8"/>
  <c r="I13" i="8"/>
  <c r="M10" i="8"/>
  <c r="J10" i="8"/>
  <c r="J34" i="8" s="1"/>
  <c r="I10" i="8"/>
  <c r="D20" i="8"/>
  <c r="D19" i="8" s="1"/>
  <c r="D18" i="8"/>
  <c r="D17" i="8"/>
  <c r="D13" i="8"/>
  <c r="D10" i="8"/>
  <c r="D16" i="8" s="1"/>
  <c r="M20" i="7"/>
  <c r="M19" i="7" s="1"/>
  <c r="J20" i="7"/>
  <c r="J19" i="7" s="1"/>
  <c r="I20" i="7"/>
  <c r="I19" i="7"/>
  <c r="I18" i="7"/>
  <c r="I17" i="7"/>
  <c r="I16" i="7" s="1"/>
  <c r="M16" i="7"/>
  <c r="J16" i="7"/>
  <c r="M13" i="7"/>
  <c r="J13" i="7"/>
  <c r="I13" i="7"/>
  <c r="M10" i="7"/>
  <c r="J10" i="7"/>
  <c r="I10" i="7"/>
  <c r="D20" i="7"/>
  <c r="D19" i="7" s="1"/>
  <c r="D16" i="7"/>
  <c r="D13" i="7"/>
  <c r="D10" i="7"/>
  <c r="K34" i="6"/>
  <c r="M20" i="6"/>
  <c r="M19" i="6" s="1"/>
  <c r="J20" i="6"/>
  <c r="I20" i="6"/>
  <c r="I19" i="6" s="1"/>
  <c r="J19" i="6"/>
  <c r="M18" i="6"/>
  <c r="J18" i="6"/>
  <c r="I18" i="6"/>
  <c r="M17" i="6"/>
  <c r="J17" i="6"/>
  <c r="I17" i="6"/>
  <c r="M16" i="6"/>
  <c r="M34" i="6" s="1"/>
  <c r="I16" i="6"/>
  <c r="I34" i="6" s="1"/>
  <c r="M13" i="6"/>
  <c r="J13" i="6"/>
  <c r="I13" i="6"/>
  <c r="M10" i="6"/>
  <c r="J10" i="6"/>
  <c r="J34" i="6" s="1"/>
  <c r="I10" i="6"/>
  <c r="D20" i="6"/>
  <c r="D19" i="6" s="1"/>
  <c r="D18" i="6"/>
  <c r="D17" i="6"/>
  <c r="D13" i="6"/>
  <c r="D10" i="6"/>
  <c r="D16" i="6" s="1"/>
  <c r="K34" i="5"/>
  <c r="M20" i="5"/>
  <c r="J20" i="5"/>
  <c r="I20" i="5"/>
  <c r="I19" i="5" s="1"/>
  <c r="M19" i="5"/>
  <c r="J19" i="5"/>
  <c r="M18" i="5"/>
  <c r="J18" i="5"/>
  <c r="I18" i="5"/>
  <c r="M17" i="5"/>
  <c r="M16" i="5" s="1"/>
  <c r="M34" i="5" s="1"/>
  <c r="J17" i="5"/>
  <c r="J16" i="5" s="1"/>
  <c r="I17" i="5"/>
  <c r="I16" i="5"/>
  <c r="I34" i="5" s="1"/>
  <c r="M13" i="5"/>
  <c r="J13" i="5"/>
  <c r="I13" i="5"/>
  <c r="M10" i="5"/>
  <c r="J10" i="5"/>
  <c r="J34" i="5" s="1"/>
  <c r="I10" i="5"/>
  <c r="D20" i="5"/>
  <c r="D19" i="5" s="1"/>
  <c r="D18" i="5"/>
  <c r="D17" i="5"/>
  <c r="D16" i="5"/>
  <c r="D13" i="5"/>
  <c r="D10" i="5"/>
  <c r="J34" i="4" l="1"/>
  <c r="J16" i="2"/>
  <c r="I34" i="8"/>
  <c r="D34" i="8"/>
  <c r="D34" i="6"/>
  <c r="D34" i="5"/>
  <c r="N20" i="7" l="1"/>
  <c r="N19" i="7"/>
  <c r="N16" i="7"/>
  <c r="N13" i="7"/>
  <c r="N10" i="7"/>
  <c r="N20" i="5"/>
  <c r="N19" i="5" s="1"/>
  <c r="N18" i="5"/>
  <c r="N17" i="5"/>
  <c r="N16" i="5" s="1"/>
  <c r="N34" i="5" s="1"/>
  <c r="N13" i="5"/>
  <c r="N10" i="5"/>
  <c r="M20" i="4"/>
  <c r="M19" i="4" s="1"/>
  <c r="M18" i="4"/>
  <c r="M13" i="4"/>
  <c r="M20" i="3"/>
  <c r="M19" i="3"/>
  <c r="M18" i="3"/>
  <c r="M16" i="3"/>
  <c r="M13" i="3"/>
  <c r="M10" i="3"/>
  <c r="M20" i="2"/>
  <c r="M19" i="2" s="1"/>
  <c r="M34" i="2" s="1"/>
  <c r="M18" i="2"/>
  <c r="M20" i="1"/>
  <c r="M19" i="1" s="1"/>
  <c r="M18" i="1"/>
  <c r="M17" i="1"/>
  <c r="M13" i="1"/>
  <c r="M10" i="1"/>
  <c r="M16" i="1" s="1"/>
  <c r="M34" i="1" s="1"/>
  <c r="H20" i="8" l="1"/>
  <c r="H19" i="8" s="1"/>
  <c r="H20" i="7"/>
  <c r="H19" i="7" s="1"/>
  <c r="H20" i="6"/>
  <c r="H19" i="6" s="1"/>
  <c r="H20" i="5"/>
  <c r="H19" i="5" s="1"/>
  <c r="H20" i="4"/>
  <c r="H19" i="4" s="1"/>
  <c r="H20" i="3"/>
  <c r="H19" i="3" s="1"/>
  <c r="H20" i="2"/>
  <c r="H19" i="2" s="1"/>
  <c r="H20" i="1"/>
  <c r="H19" i="1" s="1"/>
  <c r="O4" i="8" l="1"/>
  <c r="O5" i="8"/>
  <c r="O6" i="8"/>
  <c r="O7" i="8"/>
  <c r="O8" i="8"/>
  <c r="O9" i="8"/>
  <c r="O10" i="8"/>
  <c r="O11" i="8"/>
  <c r="O12" i="8"/>
  <c r="O13" i="8"/>
  <c r="O14" i="8"/>
  <c r="O15" i="8"/>
  <c r="O16" i="8"/>
  <c r="O17" i="8"/>
  <c r="O18" i="8"/>
  <c r="O19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O34" i="8"/>
  <c r="O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O4" i="7"/>
  <c r="O5" i="7"/>
  <c r="O6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O25" i="7"/>
  <c r="O26" i="7"/>
  <c r="O27" i="7"/>
  <c r="O28" i="7"/>
  <c r="O29" i="7"/>
  <c r="O30" i="7"/>
  <c r="O31" i="7"/>
  <c r="O32" i="7"/>
  <c r="O33" i="7"/>
  <c r="O34" i="7"/>
  <c r="O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" i="6"/>
  <c r="O4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2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3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4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sharedStrings.xml><?xml version="1.0" encoding="utf-8"?>
<sst xmlns="http://schemas.openxmlformats.org/spreadsheetml/2006/main" count="620" uniqueCount="82">
  <si>
    <t>01</t>
  </si>
  <si>
    <t>02</t>
  </si>
  <si>
    <t>03</t>
  </si>
  <si>
    <t>04</t>
  </si>
  <si>
    <t>05</t>
  </si>
  <si>
    <t>06</t>
  </si>
  <si>
    <t>07</t>
  </si>
  <si>
    <t>08</t>
  </si>
  <si>
    <t>0801</t>
  </si>
  <si>
    <t>0802</t>
  </si>
  <si>
    <t>09</t>
  </si>
  <si>
    <t>0901</t>
  </si>
  <si>
    <t>0902</t>
  </si>
  <si>
    <t>89</t>
  </si>
  <si>
    <t>8901</t>
  </si>
  <si>
    <t>8902</t>
  </si>
  <si>
    <t>10</t>
  </si>
  <si>
    <t>100</t>
  </si>
  <si>
    <t>1001</t>
  </si>
  <si>
    <t>1002</t>
  </si>
  <si>
    <t>1003</t>
  </si>
  <si>
    <t>1005</t>
  </si>
  <si>
    <t>1099</t>
  </si>
  <si>
    <t>11</t>
  </si>
  <si>
    <t>12</t>
  </si>
  <si>
    <t>13</t>
  </si>
  <si>
    <t>14</t>
  </si>
  <si>
    <t>15</t>
  </si>
  <si>
    <t>16</t>
  </si>
  <si>
    <t>17</t>
  </si>
  <si>
    <t>18</t>
  </si>
  <si>
    <t>0000</t>
  </si>
  <si>
    <t xml:space="preserve">Sigurimi i aksidenteve </t>
  </si>
  <si>
    <t>Sigurimi shëndetësor</t>
  </si>
  <si>
    <t>Kasko- sigurimi i automjeteve motorike</t>
  </si>
  <si>
    <t>Kasko- sigurimi i mjeteve lëvizëse mbi shina</t>
  </si>
  <si>
    <t>Kasko- sigurimi i mjeteve ajrore</t>
  </si>
  <si>
    <t>Kasko- sigurimi i mjeteve lundruese</t>
  </si>
  <si>
    <t>Sigurimi i mallrave në transport (Kargo)</t>
  </si>
  <si>
    <t>Sigurimi i pronës nga zjarri dhe dëmtime të tjera</t>
  </si>
  <si>
    <t>Sigurimi i personave fizikë</t>
  </si>
  <si>
    <t>Sigurimi i personave juridikë</t>
  </si>
  <si>
    <t>Sigurimi i pronës-të tjera</t>
  </si>
  <si>
    <t xml:space="preserve">Sigurimi i pronës në total </t>
  </si>
  <si>
    <t xml:space="preserve">	АP (Gjithsej)</t>
  </si>
  <si>
    <t>A	P</t>
  </si>
  <si>
    <t>APD</t>
  </si>
  <si>
    <t>KJ</t>
  </si>
  <si>
    <t>SK</t>
  </si>
  <si>
    <t>Sigurimi i përjgjegjësisë të shoferit</t>
  </si>
  <si>
    <t>Të tjera</t>
  </si>
  <si>
    <t>Sigurimi i përjgjegjësisë nga mjetet ajrore</t>
  </si>
  <si>
    <t>Sigurimi i përjgjegjësisë nga mjetet lundruese</t>
  </si>
  <si>
    <t xml:space="preserve">Sigurimi i përgjegjësisë të përgjithshme </t>
  </si>
  <si>
    <t xml:space="preserve">Sigurimi i kredive </t>
  </si>
  <si>
    <t>Sigurimi i garancive</t>
  </si>
  <si>
    <t xml:space="preserve">Sigurimi i humbjeve financiare </t>
  </si>
  <si>
    <t xml:space="preserve">Sigurimi i mbrojtjes ligjore </t>
  </si>
  <si>
    <t xml:space="preserve">Sigurimi i asistencës turistike </t>
  </si>
  <si>
    <t>Gjithsej</t>
  </si>
  <si>
    <t>Primi i shkruar bruto, në mijëra denarë për muajin qershor të vitit 2025</t>
  </si>
  <si>
    <t>Primi i shkruar bruto, në mijëra denarë për muajin qershor të vitit 2024</t>
  </si>
  <si>
    <t>Dëme të paguara bruto,në mijëra denarë për muajin korrik të vitit 2024</t>
  </si>
  <si>
    <t>Numri i kontratave të lidhura  për muajin korrik  të vitit 2025</t>
  </si>
  <si>
    <t>Kroacija Jo-Jetë</t>
  </si>
  <si>
    <t>Eurolink</t>
  </si>
  <si>
    <t>Euroins</t>
  </si>
  <si>
    <t>Grave Jo-Jetë</t>
  </si>
  <si>
    <t xml:space="preserve">Makedonija osiguruvanje </t>
  </si>
  <si>
    <t>Sava</t>
  </si>
  <si>
    <t>Triglav</t>
  </si>
  <si>
    <t>Unika</t>
  </si>
  <si>
    <t>Osiguritelna Polisa</t>
  </si>
  <si>
    <t>Halk Osiguruvanje</t>
  </si>
  <si>
    <t>ZOIL Makedonija</t>
  </si>
  <si>
    <t>Totali Jo-Jetë</t>
  </si>
  <si>
    <t>Makedonija osiguruvanje</t>
  </si>
  <si>
    <t>Viner</t>
  </si>
  <si>
    <t>Dëme të paguara bruto,në mijëra denarë për muajin qershor të vitit 2025</t>
  </si>
  <si>
    <t>Numri i kontratave të lidhura  për muajin qershor  të vitit 2024</t>
  </si>
  <si>
    <t>Numri i dëmeve të likuiduara për muajin qershor të vitit 2025</t>
  </si>
  <si>
    <t>Numri i dëmeve të likuiduara për muajin qershor të vitit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</si>
</sst>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-* #,##0_-;\-* #,##0_-;_-* &quot;-&quot;??_-;_-@_-"/>
    <numFmt numFmtId="165" formatCode="_(* #,##0_);_(* \(#,##0\);_(* &quot;-&quot;??_);_(@_)"/>
    <numFmt numFmtId="166" formatCode="_-* #,##0.00_-;\-* #,##0.00_-;_-* &quot;-&quot;??_-;_-@_-"/>
    <numFmt numFmtId="167" formatCode="_-* #,##0.00\ _д_е_н_._-;\-* #,##0.00\ _д_е_н_._-;_-* &quot;-&quot;??\ _д_е_н_._-;_-@_-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rgb="FF9C570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32">
    <xf numFmtId="0" fontId="0" fillId="0" borderId="0"/>
    <xf numFmtId="0" fontId="2" fillId="0" borderId="0"/>
    <xf numFmtId="0" fontId="2" fillId="0" borderId="0"/>
    <xf numFmtId="43" fontId="12" fillId="0" borderId="0" applyFont="0" applyFill="0" applyBorder="0" applyAlignment="0" applyProtection="0"/>
    <xf numFmtId="0" fontId="13" fillId="0" borderId="0"/>
    <xf numFmtId="166" fontId="2" fillId="0" borderId="0" applyFont="0" applyFill="0" applyBorder="0" applyAlignment="0" applyProtection="0"/>
    <xf numFmtId="0" fontId="12" fillId="0" borderId="0"/>
    <xf numFmtId="0" fontId="14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0" fontId="1" fillId="0" borderId="0"/>
    <xf numFmtId="166" fontId="12" fillId="0" borderId="0" applyFont="0" applyFill="0" applyBorder="0" applyAlignment="0" applyProtection="0"/>
    <xf numFmtId="0" fontId="12" fillId="0" borderId="0"/>
    <xf numFmtId="0" fontId="15" fillId="7" borderId="0" applyNumberFormat="0" applyBorder="0" applyAlignment="0" applyProtection="0"/>
    <xf numFmtId="0" fontId="1" fillId="0" borderId="0"/>
    <xf numFmtId="0" fontId="12" fillId="0" borderId="0"/>
    <xf numFmtId="43" fontId="2" fillId="0" borderId="0" applyFont="0" applyFill="0" applyBorder="0" applyAlignment="0" applyProtection="0"/>
  </cellStyleXfs>
  <cellXfs count="36">
    <xf numFmtId="0" fontId="0" fillId="0" borderId="0" xfId="0"/>
    <xf numFmtId="0" fontId="3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left" vertical="center" wrapText="1"/>
    </xf>
    <xf numFmtId="0" fontId="3" fillId="2" borderId="7" xfId="1" applyFont="1" applyFill="1" applyBorder="1" applyAlignment="1">
      <alignment horizontal="left" vertical="center" wrapText="1"/>
    </xf>
    <xf numFmtId="0" fontId="3" fillId="2" borderId="8" xfId="1" applyFont="1" applyFill="1" applyBorder="1" applyAlignment="1">
      <alignment horizontal="left" vertical="center" wrapText="1"/>
    </xf>
    <xf numFmtId="3" fontId="4" fillId="0" borderId="9" xfId="0" applyNumberFormat="1" applyFont="1" applyBorder="1"/>
    <xf numFmtId="0" fontId="4" fillId="0" borderId="0" xfId="0" applyFont="1"/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3" fontId="4" fillId="0" borderId="6" xfId="0" applyNumberFormat="1" applyFont="1" applyBorder="1"/>
    <xf numFmtId="3" fontId="5" fillId="0" borderId="6" xfId="0" applyNumberFormat="1" applyFont="1" applyBorder="1"/>
    <xf numFmtId="49" fontId="4" fillId="0" borderId="0" xfId="0" applyNumberFormat="1" applyFont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3" fontId="5" fillId="0" borderId="9" xfId="0" applyNumberFormat="1" applyFont="1" applyBorder="1"/>
    <xf numFmtId="3" fontId="6" fillId="3" borderId="1" xfId="2" applyNumberFormat="1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vertical="center" wrapText="1"/>
    </xf>
    <xf numFmtId="3" fontId="6" fillId="5" borderId="1" xfId="0" applyNumberFormat="1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3" fontId="6" fillId="6" borderId="1" xfId="0" applyNumberFormat="1" applyFont="1" applyFill="1" applyBorder="1" applyAlignment="1">
      <alignment vertical="center" wrapText="1"/>
    </xf>
    <xf numFmtId="3" fontId="6" fillId="6" borderId="0" xfId="0" applyNumberFormat="1" applyFont="1" applyFill="1" applyAlignment="1">
      <alignment vertical="center" wrapText="1"/>
    </xf>
    <xf numFmtId="164" fontId="8" fillId="4" borderId="11" xfId="3" applyNumberFormat="1" applyFont="1" applyFill="1" applyBorder="1"/>
    <xf numFmtId="3" fontId="6" fillId="0" borderId="1" xfId="0" applyNumberFormat="1" applyFont="1" applyBorder="1" applyAlignment="1">
      <alignment vertical="center" wrapText="1"/>
    </xf>
    <xf numFmtId="4" fontId="6" fillId="3" borderId="1" xfId="1" applyNumberFormat="1" applyFont="1" applyFill="1" applyBorder="1" applyAlignment="1">
      <alignment vertical="center" wrapText="1"/>
    </xf>
    <xf numFmtId="3" fontId="6" fillId="3" borderId="1" xfId="1" applyNumberFormat="1" applyFont="1" applyFill="1" applyBorder="1" applyAlignment="1">
      <alignment vertical="center" wrapText="1"/>
    </xf>
    <xf numFmtId="3" fontId="9" fillId="3" borderId="1" xfId="1" applyNumberFormat="1" applyFont="1" applyFill="1" applyBorder="1" applyAlignment="1">
      <alignment vertical="center" wrapText="1"/>
    </xf>
    <xf numFmtId="165" fontId="3" fillId="3" borderId="1" xfId="31" applyNumberFormat="1" applyFont="1" applyFill="1" applyBorder="1" applyAlignment="1">
      <alignment vertical="center" wrapText="1"/>
    </xf>
    <xf numFmtId="0" fontId="3" fillId="8" borderId="5" xfId="1" applyFont="1" applyFill="1" applyBorder="1" applyAlignment="1">
      <alignment horizontal="left" vertical="center" wrapText="1"/>
    </xf>
  </cellXfs>
  <cellStyles count="32">
    <cellStyle name="Comma" xfId="3" builtinId="3"/>
    <cellStyle name="Comma 2" xfId="5"/>
    <cellStyle name="Comma 2 2" xfId="24"/>
    <cellStyle name="Comma 3" xfId="26"/>
    <cellStyle name="Comma 4" xfId="31"/>
    <cellStyle name="Neutral 2" xfId="28"/>
    <cellStyle name="Normal" xfId="0" builtinId="0"/>
    <cellStyle name="Normal 2" xfId="1"/>
    <cellStyle name="Normal 2 2" xfId="9"/>
    <cellStyle name="Normal 2 2 2" xfId="25"/>
    <cellStyle name="Normal 2 2 3" xfId="27"/>
    <cellStyle name="Normal 2 3" xfId="29"/>
    <cellStyle name="Normal 2 4" xfId="10"/>
    <cellStyle name="Normal 2 4 2" xfId="13"/>
    <cellStyle name="Normal 2 4 3" xfId="17"/>
    <cellStyle name="Normal 2 4 4" xfId="20"/>
    <cellStyle name="Normal 2 4 5" xfId="23"/>
    <cellStyle name="Normal 2 5" xfId="7"/>
    <cellStyle name="Normal 3" xfId="2"/>
    <cellStyle name="Normal 3 2" xfId="4"/>
    <cellStyle name="Normal 3 2 2" xfId="30"/>
    <cellStyle name="Normal 4" xfId="6"/>
    <cellStyle name="Normal 4 2" xfId="14"/>
    <cellStyle name="Normal 5" xfId="11"/>
    <cellStyle name="Normal 5 2 2" xfId="8"/>
    <cellStyle name="Normal 5 2 2 2" xfId="12"/>
    <cellStyle name="Normal 5 2 2 3" xfId="16"/>
    <cellStyle name="Normal 5 2 2 4" xfId="19"/>
    <cellStyle name="Normal 5 2 2 5" xfId="22"/>
    <cellStyle name="Normal 6" xfId="15"/>
    <cellStyle name="Normal 7" xfId="18"/>
    <cellStyle name="Normal 8" xf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80" zoomScaleNormal="80" workbookViewId="0">
      <selection activeCell="C2" sqref="C2:N2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60</v>
      </c>
    </row>
    <row r="2" spans="1:14" s="3" customFormat="1" ht="30" x14ac:dyDescent="0.25">
      <c r="A2" s="4"/>
      <c r="B2" s="5"/>
      <c r="C2" s="11" t="s">
        <v>64</v>
      </c>
      <c r="D2" s="11" t="s">
        <v>65</v>
      </c>
      <c r="E2" s="11" t="s">
        <v>66</v>
      </c>
      <c r="F2" s="11" t="s">
        <v>67</v>
      </c>
      <c r="G2" s="11" t="s">
        <v>68</v>
      </c>
      <c r="H2" s="11" t="s">
        <v>69</v>
      </c>
      <c r="I2" s="11" t="s">
        <v>70</v>
      </c>
      <c r="J2" s="11" t="s">
        <v>71</v>
      </c>
      <c r="K2" s="11" t="s">
        <v>72</v>
      </c>
      <c r="L2" s="11" t="s">
        <v>73</v>
      </c>
      <c r="M2" s="16" t="s">
        <v>74</v>
      </c>
      <c r="N2" s="12" t="s">
        <v>75</v>
      </c>
    </row>
    <row r="3" spans="1:14" x14ac:dyDescent="0.25">
      <c r="A3" s="6" t="s">
        <v>32</v>
      </c>
      <c r="B3" s="1" t="s">
        <v>0</v>
      </c>
      <c r="C3" s="34">
        <v>7038</v>
      </c>
      <c r="D3" s="30">
        <v>13886.406999999999</v>
      </c>
      <c r="E3" s="19">
        <v>4163</v>
      </c>
      <c r="F3" s="32">
        <v>2097.3989999999999</v>
      </c>
      <c r="G3" s="31">
        <v>7513.85</v>
      </c>
      <c r="H3" s="19">
        <v>7506.2339999999976</v>
      </c>
      <c r="I3" s="19">
        <v>11332.615</v>
      </c>
      <c r="J3" s="19">
        <v>2633</v>
      </c>
      <c r="K3" s="18">
        <v>3591</v>
      </c>
      <c r="L3" s="23">
        <v>4557.18</v>
      </c>
      <c r="M3" s="19">
        <v>104.70399999999999</v>
      </c>
      <c r="N3" s="13">
        <f>SUM(C3:M3)</f>
        <v>64423.388999999996</v>
      </c>
    </row>
    <row r="4" spans="1:14" x14ac:dyDescent="0.25">
      <c r="A4" s="6" t="s">
        <v>33</v>
      </c>
      <c r="B4" s="1" t="s">
        <v>1</v>
      </c>
      <c r="C4" s="34">
        <v>23389</v>
      </c>
      <c r="D4" s="30">
        <v>17892.440999999999</v>
      </c>
      <c r="E4" s="19">
        <v>2372</v>
      </c>
      <c r="F4" s="32">
        <v>0</v>
      </c>
      <c r="G4" s="31">
        <v>46085.06</v>
      </c>
      <c r="H4" s="19">
        <v>14531.014999999999</v>
      </c>
      <c r="I4" s="19">
        <v>27463.505000000001</v>
      </c>
      <c r="J4" s="19">
        <v>10497</v>
      </c>
      <c r="K4" s="18">
        <v>0</v>
      </c>
      <c r="L4" s="23">
        <v>2673.73</v>
      </c>
      <c r="M4" s="19">
        <v>0</v>
      </c>
      <c r="N4" s="13">
        <f t="shared" ref="N4:N34" si="0">SUM(C4:M4)</f>
        <v>144903.75099999999</v>
      </c>
    </row>
    <row r="5" spans="1:14" ht="25.5" x14ac:dyDescent="0.25">
      <c r="A5" s="6" t="s">
        <v>34</v>
      </c>
      <c r="B5" s="1" t="s">
        <v>2</v>
      </c>
      <c r="C5" s="34">
        <v>11581</v>
      </c>
      <c r="D5" s="30">
        <v>18218.116999999998</v>
      </c>
      <c r="E5" s="19">
        <v>8662</v>
      </c>
      <c r="F5" s="32">
        <v>2381.741</v>
      </c>
      <c r="G5" s="31">
        <v>20040.330000000002</v>
      </c>
      <c r="H5" s="19">
        <v>27944.265999999981</v>
      </c>
      <c r="I5" s="19">
        <v>19293.804</v>
      </c>
      <c r="J5" s="19">
        <v>7686</v>
      </c>
      <c r="K5" s="18">
        <v>11804</v>
      </c>
      <c r="L5" s="23">
        <v>14327.37</v>
      </c>
      <c r="M5" s="19">
        <v>116.879</v>
      </c>
      <c r="N5" s="13">
        <f t="shared" si="0"/>
        <v>142055.50699999998</v>
      </c>
    </row>
    <row r="6" spans="1:14" ht="25.5" x14ac:dyDescent="0.25">
      <c r="A6" s="6" t="s">
        <v>35</v>
      </c>
      <c r="B6" s="1" t="s">
        <v>3</v>
      </c>
      <c r="C6" s="34"/>
      <c r="D6" s="19">
        <v>0</v>
      </c>
      <c r="E6" s="19">
        <v>0</v>
      </c>
      <c r="F6" s="32">
        <v>0</v>
      </c>
      <c r="G6" s="31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 x14ac:dyDescent="0.25">
      <c r="A7" s="6" t="s">
        <v>36</v>
      </c>
      <c r="B7" s="1" t="s">
        <v>4</v>
      </c>
      <c r="C7" s="34">
        <v>1018</v>
      </c>
      <c r="D7" s="19">
        <v>0</v>
      </c>
      <c r="E7" s="19">
        <v>0</v>
      </c>
      <c r="F7" s="32">
        <v>0</v>
      </c>
      <c r="G7" s="31">
        <v>0</v>
      </c>
      <c r="H7" s="19">
        <v>0</v>
      </c>
      <c r="I7" s="19">
        <v>0</v>
      </c>
      <c r="J7" s="19">
        <v>0</v>
      </c>
      <c r="K7" s="18">
        <v>562</v>
      </c>
      <c r="L7" s="23">
        <v>0</v>
      </c>
      <c r="M7" s="19">
        <v>0</v>
      </c>
      <c r="N7" s="13">
        <f t="shared" si="0"/>
        <v>1580</v>
      </c>
    </row>
    <row r="8" spans="1:14" x14ac:dyDescent="0.25">
      <c r="A8" s="6" t="s">
        <v>37</v>
      </c>
      <c r="B8" s="1" t="s">
        <v>5</v>
      </c>
      <c r="C8" s="34"/>
      <c r="D8" s="19">
        <v>0</v>
      </c>
      <c r="E8" s="19">
        <v>0</v>
      </c>
      <c r="F8" s="32">
        <v>0</v>
      </c>
      <c r="G8" s="31">
        <v>75.709999999999994</v>
      </c>
      <c r="H8" s="19">
        <v>463.70100000000002</v>
      </c>
      <c r="I8" s="19">
        <v>13.284000000000001</v>
      </c>
      <c r="J8" s="19">
        <v>0</v>
      </c>
      <c r="K8" s="18">
        <v>31</v>
      </c>
      <c r="L8" s="23">
        <v>0</v>
      </c>
      <c r="M8" s="19">
        <v>0</v>
      </c>
      <c r="N8" s="13">
        <f t="shared" si="0"/>
        <v>583.69500000000005</v>
      </c>
    </row>
    <row r="9" spans="1:14" ht="25.5" x14ac:dyDescent="0.25">
      <c r="A9" s="6" t="s">
        <v>38</v>
      </c>
      <c r="B9" s="1" t="s">
        <v>6</v>
      </c>
      <c r="C9" s="34">
        <v>28</v>
      </c>
      <c r="D9" s="19">
        <v>649.00599999999997</v>
      </c>
      <c r="E9" s="19">
        <v>1747</v>
      </c>
      <c r="F9" s="32">
        <v>0</v>
      </c>
      <c r="G9" s="31">
        <v>3445.82</v>
      </c>
      <c r="H9" s="19">
        <v>248.65200000000038</v>
      </c>
      <c r="I9" s="19">
        <v>9702.5030000000006</v>
      </c>
      <c r="J9" s="19">
        <v>708</v>
      </c>
      <c r="K9" s="18">
        <v>304</v>
      </c>
      <c r="L9" s="23">
        <v>105.6</v>
      </c>
      <c r="M9" s="19">
        <v>0</v>
      </c>
      <c r="N9" s="13">
        <f t="shared" si="0"/>
        <v>16938.580999999998</v>
      </c>
    </row>
    <row r="10" spans="1:14" ht="25.5" x14ac:dyDescent="0.25">
      <c r="A10" s="6" t="s">
        <v>39</v>
      </c>
      <c r="B10" s="1" t="s">
        <v>7</v>
      </c>
      <c r="C10" s="34">
        <v>6227</v>
      </c>
      <c r="D10" s="19">
        <f>D11+D12</f>
        <v>44309.610999999997</v>
      </c>
      <c r="E10" s="19">
        <v>10279</v>
      </c>
      <c r="F10" s="33">
        <v>319.98200000000003</v>
      </c>
      <c r="G10" s="31">
        <v>36698.03</v>
      </c>
      <c r="H10" s="19">
        <v>7146.1289500000094</v>
      </c>
      <c r="I10" s="19">
        <f t="shared" ref="I10" si="1">I11+I12</f>
        <v>16131.346654970668</v>
      </c>
      <c r="J10" s="19">
        <f t="shared" ref="J10" si="2">SUM(J11:J12)</f>
        <v>2491</v>
      </c>
      <c r="K10" s="18">
        <v>4446</v>
      </c>
      <c r="L10" s="23">
        <f>SUM(L11:L12)</f>
        <v>3997.24</v>
      </c>
      <c r="M10" s="19">
        <f>M11+M12</f>
        <v>6.1070000000000002</v>
      </c>
      <c r="N10" s="13">
        <f t="shared" si="0"/>
        <v>132051.44560497065</v>
      </c>
    </row>
    <row r="11" spans="1:14" x14ac:dyDescent="0.25">
      <c r="A11" s="6" t="s">
        <v>40</v>
      </c>
      <c r="B11" s="1" t="s">
        <v>8</v>
      </c>
      <c r="C11" s="34">
        <v>3392</v>
      </c>
      <c r="D11" s="30">
        <v>1665.2139999999999</v>
      </c>
      <c r="E11" s="19">
        <v>7551</v>
      </c>
      <c r="F11" s="32">
        <v>92.117000000000004</v>
      </c>
      <c r="G11" s="31">
        <v>1365.82</v>
      </c>
      <c r="H11" s="19">
        <v>2653.2382199999984</v>
      </c>
      <c r="I11" s="19">
        <v>1012.9308500112038</v>
      </c>
      <c r="J11" s="19">
        <v>769</v>
      </c>
      <c r="K11" s="18">
        <v>988</v>
      </c>
      <c r="L11" s="23">
        <v>373.64</v>
      </c>
      <c r="M11" s="19">
        <v>6.1070000000000002</v>
      </c>
      <c r="N11" s="13">
        <f t="shared" si="0"/>
        <v>19869.067070011199</v>
      </c>
    </row>
    <row r="12" spans="1:14" x14ac:dyDescent="0.25">
      <c r="A12" s="6" t="s">
        <v>41</v>
      </c>
      <c r="B12" s="1" t="s">
        <v>9</v>
      </c>
      <c r="C12" s="34">
        <v>2835</v>
      </c>
      <c r="D12" s="30">
        <v>42644.396999999997</v>
      </c>
      <c r="E12" s="19">
        <v>2728</v>
      </c>
      <c r="F12" s="32">
        <v>227.86500000000001</v>
      </c>
      <c r="G12" s="31">
        <v>35332.21</v>
      </c>
      <c r="H12" s="19">
        <v>4492.8907299999919</v>
      </c>
      <c r="I12" s="19">
        <v>15118.415804959464</v>
      </c>
      <c r="J12" s="19">
        <v>1722</v>
      </c>
      <c r="K12" s="18">
        <v>3458</v>
      </c>
      <c r="L12" s="23">
        <v>3623.6</v>
      </c>
      <c r="M12" s="19">
        <v>0</v>
      </c>
      <c r="N12" s="13">
        <f t="shared" si="0"/>
        <v>112182.37853495947</v>
      </c>
    </row>
    <row r="13" spans="1:14" x14ac:dyDescent="0.25">
      <c r="A13" s="6" t="s">
        <v>42</v>
      </c>
      <c r="B13" s="1" t="s">
        <v>10</v>
      </c>
      <c r="C13" s="34">
        <v>15220</v>
      </c>
      <c r="D13" s="19">
        <f>D14+D15</f>
        <v>4668.6239999999998</v>
      </c>
      <c r="E13" s="19">
        <v>33405</v>
      </c>
      <c r="F13" s="33">
        <v>55.283999999999999</v>
      </c>
      <c r="G13" s="31">
        <v>88344.74</v>
      </c>
      <c r="H13" s="19">
        <v>14249.964169999992</v>
      </c>
      <c r="I13" s="19">
        <f t="shared" ref="I13" si="3">I14+I15</f>
        <v>20162.454345029331</v>
      </c>
      <c r="J13" s="19">
        <f t="shared" ref="J13" si="4">SUM(J14:J15)</f>
        <v>11232</v>
      </c>
      <c r="K13" s="18">
        <v>3843.76</v>
      </c>
      <c r="L13" s="23">
        <f>SUM(L14:L15)</f>
        <v>3960.47</v>
      </c>
      <c r="M13" s="19">
        <f>M14+M15</f>
        <v>2.2599999999999998</v>
      </c>
      <c r="N13" s="13">
        <f t="shared" si="0"/>
        <v>195144.55651502934</v>
      </c>
    </row>
    <row r="14" spans="1:14" x14ac:dyDescent="0.25">
      <c r="A14" s="6" t="s">
        <v>40</v>
      </c>
      <c r="B14" s="1" t="s">
        <v>11</v>
      </c>
      <c r="C14" s="34">
        <v>2063</v>
      </c>
      <c r="D14" s="19">
        <v>1803.355</v>
      </c>
      <c r="E14" s="19">
        <v>26535</v>
      </c>
      <c r="F14" s="32">
        <v>15.821</v>
      </c>
      <c r="G14" s="31">
        <v>2293.36</v>
      </c>
      <c r="H14" s="19">
        <v>9613.1319099999964</v>
      </c>
      <c r="I14" s="19">
        <v>8181.0241499887961</v>
      </c>
      <c r="J14" s="19">
        <v>305</v>
      </c>
      <c r="K14" s="18">
        <v>135</v>
      </c>
      <c r="L14" s="23">
        <v>448.58</v>
      </c>
      <c r="M14" s="19">
        <v>2.2599999999999998</v>
      </c>
      <c r="N14" s="13">
        <f t="shared" si="0"/>
        <v>51395.5320599888</v>
      </c>
    </row>
    <row r="15" spans="1:14" x14ac:dyDescent="0.25">
      <c r="A15" s="6" t="s">
        <v>41</v>
      </c>
      <c r="B15" s="1" t="s">
        <v>12</v>
      </c>
      <c r="C15" s="34">
        <v>13157</v>
      </c>
      <c r="D15" s="19">
        <v>2865.2689999999998</v>
      </c>
      <c r="E15" s="19">
        <v>6870</v>
      </c>
      <c r="F15" s="32">
        <v>39.463000000000001</v>
      </c>
      <c r="G15" s="31">
        <v>86051.39</v>
      </c>
      <c r="H15" s="19">
        <v>4636.8322599999956</v>
      </c>
      <c r="I15" s="19">
        <v>11981.430195040535</v>
      </c>
      <c r="J15" s="19">
        <v>10927</v>
      </c>
      <c r="K15" s="18">
        <v>3708.76</v>
      </c>
      <c r="L15" s="23">
        <v>3511.89</v>
      </c>
      <c r="M15" s="19">
        <v>0</v>
      </c>
      <c r="N15" s="13">
        <f t="shared" si="0"/>
        <v>143749.03445504056</v>
      </c>
    </row>
    <row r="16" spans="1:14" x14ac:dyDescent="0.25">
      <c r="A16" s="6" t="s">
        <v>43</v>
      </c>
      <c r="B16" s="1" t="s">
        <v>13</v>
      </c>
      <c r="C16" s="34">
        <v>21447</v>
      </c>
      <c r="D16" s="19">
        <f>D17+D18</f>
        <v>48978.235000000001</v>
      </c>
      <c r="E16" s="19">
        <v>43684</v>
      </c>
      <c r="F16" s="33">
        <v>375.26600000000002</v>
      </c>
      <c r="G16" s="31">
        <v>125042.77</v>
      </c>
      <c r="H16" s="19">
        <v>21396.093120000005</v>
      </c>
      <c r="I16" s="19">
        <f t="shared" ref="I16" si="5">I17+I18</f>
        <v>36293.800999999999</v>
      </c>
      <c r="J16" s="19">
        <f t="shared" ref="J16" si="6">SUM(J17:J18)</f>
        <v>13723</v>
      </c>
      <c r="K16" s="18">
        <v>8289.76</v>
      </c>
      <c r="L16" s="23">
        <f>SUM(L17:L18)</f>
        <v>7957.71</v>
      </c>
      <c r="M16" s="19">
        <f>M10+M13</f>
        <v>8.3670000000000009</v>
      </c>
      <c r="N16" s="13">
        <f t="shared" si="0"/>
        <v>327196.00212000008</v>
      </c>
    </row>
    <row r="17" spans="1:14" x14ac:dyDescent="0.25">
      <c r="A17" s="6" t="s">
        <v>40</v>
      </c>
      <c r="B17" s="1" t="s">
        <v>14</v>
      </c>
      <c r="C17" s="34">
        <v>5455</v>
      </c>
      <c r="D17" s="30">
        <f>D11+D14</f>
        <v>3468.569</v>
      </c>
      <c r="E17" s="19">
        <v>34086</v>
      </c>
      <c r="F17" s="33">
        <v>107.938</v>
      </c>
      <c r="G17" s="31">
        <v>3659.17</v>
      </c>
      <c r="H17" s="19">
        <v>12266.37013000001</v>
      </c>
      <c r="I17" s="19">
        <f t="shared" ref="I17:I18" si="7">I11+I14</f>
        <v>9193.9549999999999</v>
      </c>
      <c r="J17" s="19">
        <f>J11+J14</f>
        <v>1074</v>
      </c>
      <c r="K17" s="18">
        <v>1123</v>
      </c>
      <c r="L17" s="23">
        <f t="shared" ref="L17:L18" si="8">L11+L14</f>
        <v>822.22</v>
      </c>
      <c r="M17" s="19">
        <f>M11+M14</f>
        <v>8.3670000000000009</v>
      </c>
      <c r="N17" s="13">
        <f t="shared" si="0"/>
        <v>71264.589130000008</v>
      </c>
    </row>
    <row r="18" spans="1:14" x14ac:dyDescent="0.25">
      <c r="A18" s="6" t="s">
        <v>41</v>
      </c>
      <c r="B18" s="1" t="s">
        <v>15</v>
      </c>
      <c r="C18" s="34">
        <v>15992</v>
      </c>
      <c r="D18" s="30">
        <f>D12+D15</f>
        <v>45509.665999999997</v>
      </c>
      <c r="E18" s="19">
        <v>9598</v>
      </c>
      <c r="F18" s="33">
        <v>267.32800000000003</v>
      </c>
      <c r="G18" s="31">
        <v>121383.59</v>
      </c>
      <c r="H18" s="19">
        <v>9129.7229900000093</v>
      </c>
      <c r="I18" s="19">
        <f t="shared" si="7"/>
        <v>27099.845999999998</v>
      </c>
      <c r="J18" s="19">
        <f>J12+J15</f>
        <v>12649</v>
      </c>
      <c r="K18" s="18">
        <v>7166.76</v>
      </c>
      <c r="L18" s="23">
        <f t="shared" si="8"/>
        <v>7135.49</v>
      </c>
      <c r="M18" s="19">
        <f>M12+M15</f>
        <v>0</v>
      </c>
      <c r="N18" s="13">
        <f t="shared" si="0"/>
        <v>255931.40298999997</v>
      </c>
    </row>
    <row r="19" spans="1:14" x14ac:dyDescent="0.25">
      <c r="A19" s="6" t="s">
        <v>44</v>
      </c>
      <c r="B19" s="1" t="s">
        <v>16</v>
      </c>
      <c r="C19" s="34">
        <v>64651</v>
      </c>
      <c r="D19" s="19">
        <f>D20+D24+D25</f>
        <v>44716.790999999997</v>
      </c>
      <c r="E19" s="19">
        <v>40760</v>
      </c>
      <c r="F19" s="33">
        <v>63369.813740006211</v>
      </c>
      <c r="G19" s="31">
        <v>82144.23</v>
      </c>
      <c r="H19" s="22">
        <f>H20+H24+H25</f>
        <v>57150.697999999997</v>
      </c>
      <c r="I19" s="19">
        <f t="shared" ref="I19" si="9">I20+I24+I25</f>
        <v>48037.237999999998</v>
      </c>
      <c r="J19" s="19">
        <f t="shared" ref="J19" si="10">SUM(J20,J24:J25)</f>
        <v>78939</v>
      </c>
      <c r="K19" s="18">
        <v>54198</v>
      </c>
      <c r="L19" s="23">
        <f>L20+L24+L25</f>
        <v>37060.620000000003</v>
      </c>
      <c r="M19" s="27">
        <f>M20+M25</f>
        <v>4945.9269999999997</v>
      </c>
      <c r="N19" s="13">
        <f t="shared" si="0"/>
        <v>575973.31774000614</v>
      </c>
    </row>
    <row r="20" spans="1:14" x14ac:dyDescent="0.25">
      <c r="A20" s="6" t="s">
        <v>45</v>
      </c>
      <c r="B20" s="1" t="s">
        <v>17</v>
      </c>
      <c r="C20" s="34">
        <v>63807</v>
      </c>
      <c r="D20" s="19">
        <f>SUM(D21:D23)</f>
        <v>43915.360000000001</v>
      </c>
      <c r="E20" s="19">
        <v>40378</v>
      </c>
      <c r="F20" s="33">
        <v>63369.813740006211</v>
      </c>
      <c r="G20" s="31">
        <v>81094.39</v>
      </c>
      <c r="H20" s="22">
        <f>H21+H22+H23</f>
        <v>54902.024999999994</v>
      </c>
      <c r="I20" s="19">
        <f t="shared" ref="I20" si="11">I21+I22+I23</f>
        <v>45210.445</v>
      </c>
      <c r="J20" s="19">
        <f t="shared" ref="J20" si="12">SUM(J21:J23)</f>
        <v>78336</v>
      </c>
      <c r="K20" s="18">
        <v>53351</v>
      </c>
      <c r="L20" s="23">
        <f>SUM(L21:L23)</f>
        <v>36430.370000000003</v>
      </c>
      <c r="M20" s="28">
        <f>M21+M22+M23+M24</f>
        <v>4945.9269999999997</v>
      </c>
      <c r="N20" s="13">
        <f t="shared" si="0"/>
        <v>565740.33074000617</v>
      </c>
    </row>
    <row r="21" spans="1:14" x14ac:dyDescent="0.25">
      <c r="A21" s="6" t="s">
        <v>46</v>
      </c>
      <c r="B21" s="1" t="s">
        <v>18</v>
      </c>
      <c r="C21" s="34">
        <v>45269</v>
      </c>
      <c r="D21" s="19">
        <v>29431.63</v>
      </c>
      <c r="E21" s="19">
        <v>19513</v>
      </c>
      <c r="F21" s="33">
        <v>43477.18074000621</v>
      </c>
      <c r="G21" s="31">
        <v>58372.41</v>
      </c>
      <c r="H21" s="19">
        <v>37262.611000000004</v>
      </c>
      <c r="I21" s="19">
        <v>30326.487000000001</v>
      </c>
      <c r="J21" s="19">
        <v>56091</v>
      </c>
      <c r="K21" s="18">
        <v>38574</v>
      </c>
      <c r="L21" s="23">
        <v>24269.37</v>
      </c>
      <c r="M21" s="27">
        <v>3279.0050000000001</v>
      </c>
      <c r="N21" s="13">
        <f t="shared" si="0"/>
        <v>385865.69374000625</v>
      </c>
    </row>
    <row r="22" spans="1:14" x14ac:dyDescent="0.25">
      <c r="A22" s="6" t="s">
        <v>47</v>
      </c>
      <c r="B22" s="1" t="s">
        <v>19</v>
      </c>
      <c r="C22" s="34">
        <v>18365</v>
      </c>
      <c r="D22" s="19">
        <v>14243.264999999999</v>
      </c>
      <c r="E22" s="19">
        <v>8356</v>
      </c>
      <c r="F22" s="33">
        <v>17451.912</v>
      </c>
      <c r="G22" s="31">
        <v>22286.04</v>
      </c>
      <c r="H22" s="19">
        <v>17397.694999999992</v>
      </c>
      <c r="I22" s="19">
        <v>14681.623</v>
      </c>
      <c r="J22" s="19">
        <v>21836</v>
      </c>
      <c r="K22" s="18">
        <v>14707</v>
      </c>
      <c r="L22" s="23">
        <v>10248.49</v>
      </c>
      <c r="M22" s="27">
        <v>1342.817</v>
      </c>
      <c r="N22" s="13">
        <f t="shared" si="0"/>
        <v>160915.842</v>
      </c>
    </row>
    <row r="23" spans="1:14" x14ac:dyDescent="0.25">
      <c r="A23" s="35" t="s">
        <v>48</v>
      </c>
      <c r="B23" s="1" t="s">
        <v>20</v>
      </c>
      <c r="C23" s="34">
        <v>173</v>
      </c>
      <c r="D23" s="19">
        <v>240.465</v>
      </c>
      <c r="E23" s="19">
        <v>12509</v>
      </c>
      <c r="F23" s="33">
        <v>2366.0120000000002</v>
      </c>
      <c r="G23" s="31">
        <v>435.93</v>
      </c>
      <c r="H23" s="19">
        <v>241.71900000000008</v>
      </c>
      <c r="I23" s="19">
        <v>202.33500000000001</v>
      </c>
      <c r="J23" s="19">
        <v>409</v>
      </c>
      <c r="K23" s="18">
        <v>70</v>
      </c>
      <c r="L23" s="23">
        <v>1912.51</v>
      </c>
      <c r="M23" s="27">
        <v>324.10500000000002</v>
      </c>
      <c r="N23" s="13">
        <f t="shared" si="0"/>
        <v>18884.076000000001</v>
      </c>
    </row>
    <row r="24" spans="1:14" x14ac:dyDescent="0.25">
      <c r="A24" s="6" t="s">
        <v>49</v>
      </c>
      <c r="B24" s="1" t="s">
        <v>21</v>
      </c>
      <c r="C24" s="34"/>
      <c r="D24" s="19">
        <v>801.43100000000004</v>
      </c>
      <c r="E24" s="19">
        <v>382</v>
      </c>
      <c r="F24" s="33">
        <v>74.709000000000003</v>
      </c>
      <c r="G24" s="31">
        <v>1049.8399999999999</v>
      </c>
      <c r="H24" s="19">
        <v>2248.6730000000016</v>
      </c>
      <c r="I24" s="19">
        <v>2826.7930000000001</v>
      </c>
      <c r="J24" s="19">
        <v>603</v>
      </c>
      <c r="K24" s="18">
        <v>847</v>
      </c>
      <c r="L24" s="23">
        <v>630.25</v>
      </c>
      <c r="M24" s="27">
        <v>0</v>
      </c>
      <c r="N24" s="13">
        <f t="shared" si="0"/>
        <v>9463.6960000000017</v>
      </c>
    </row>
    <row r="25" spans="1:14" x14ac:dyDescent="0.25">
      <c r="A25" s="6" t="s">
        <v>50</v>
      </c>
      <c r="B25" s="1" t="s">
        <v>22</v>
      </c>
      <c r="C25" s="34">
        <v>845</v>
      </c>
      <c r="D25" s="19">
        <v>0</v>
      </c>
      <c r="E25" s="19">
        <v>0</v>
      </c>
      <c r="F25" s="33">
        <v>0</v>
      </c>
      <c r="G25" s="31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845</v>
      </c>
    </row>
    <row r="26" spans="1:14" ht="25.5" x14ac:dyDescent="0.25">
      <c r="A26" s="6" t="s">
        <v>51</v>
      </c>
      <c r="B26" s="1" t="s">
        <v>23</v>
      </c>
      <c r="C26" s="34"/>
      <c r="D26" s="19">
        <v>0</v>
      </c>
      <c r="E26" s="19">
        <v>0</v>
      </c>
      <c r="F26" s="33">
        <v>0</v>
      </c>
      <c r="G26" s="31">
        <v>0</v>
      </c>
      <c r="H26" s="19">
        <v>0</v>
      </c>
      <c r="I26" s="19">
        <v>68.888000000000005</v>
      </c>
      <c r="J26" s="19">
        <v>0</v>
      </c>
      <c r="K26" s="18">
        <v>284</v>
      </c>
      <c r="L26" s="23">
        <v>0</v>
      </c>
      <c r="M26" s="19">
        <v>0</v>
      </c>
      <c r="N26" s="13">
        <f t="shared" si="0"/>
        <v>352.88800000000003</v>
      </c>
    </row>
    <row r="27" spans="1:14" ht="25.5" x14ac:dyDescent="0.25">
      <c r="A27" s="6" t="s">
        <v>52</v>
      </c>
      <c r="B27" s="1" t="s">
        <v>24</v>
      </c>
      <c r="C27" s="34">
        <v>46</v>
      </c>
      <c r="D27" s="19">
        <v>277.06</v>
      </c>
      <c r="E27" s="19">
        <v>20</v>
      </c>
      <c r="F27" s="33">
        <v>0</v>
      </c>
      <c r="G27" s="31">
        <v>255.44</v>
      </c>
      <c r="H27" s="19">
        <v>362.4670000000001</v>
      </c>
      <c r="I27" s="19">
        <v>101.4</v>
      </c>
      <c r="J27" s="19">
        <v>108</v>
      </c>
      <c r="K27" s="18">
        <v>202</v>
      </c>
      <c r="L27" s="23">
        <v>107.87</v>
      </c>
      <c r="M27" s="19">
        <v>0</v>
      </c>
      <c r="N27" s="13">
        <f t="shared" si="0"/>
        <v>1480.2370000000001</v>
      </c>
    </row>
    <row r="28" spans="1:14" ht="25.5" x14ac:dyDescent="0.25">
      <c r="A28" s="6" t="s">
        <v>53</v>
      </c>
      <c r="B28" s="1" t="s">
        <v>25</v>
      </c>
      <c r="C28" s="34">
        <v>2475</v>
      </c>
      <c r="D28" s="19">
        <v>5471.9920000000002</v>
      </c>
      <c r="E28" s="19">
        <v>654</v>
      </c>
      <c r="F28" s="33">
        <v>33.24</v>
      </c>
      <c r="G28" s="31">
        <v>2143.73</v>
      </c>
      <c r="H28" s="19">
        <v>794.18988000000172</v>
      </c>
      <c r="I28" s="19">
        <v>10017.743</v>
      </c>
      <c r="J28" s="19">
        <v>3522</v>
      </c>
      <c r="K28" s="18">
        <v>1452</v>
      </c>
      <c r="L28" s="23">
        <v>1633.88</v>
      </c>
      <c r="M28" s="19">
        <v>0.54</v>
      </c>
      <c r="N28" s="13">
        <f t="shared" si="0"/>
        <v>28198.314880000002</v>
      </c>
    </row>
    <row r="29" spans="1:14" x14ac:dyDescent="0.25">
      <c r="A29" s="6" t="s">
        <v>54</v>
      </c>
      <c r="B29" s="1" t="s">
        <v>26</v>
      </c>
      <c r="C29" s="34">
        <v>437</v>
      </c>
      <c r="D29" s="19">
        <v>0</v>
      </c>
      <c r="E29" s="19">
        <v>67</v>
      </c>
      <c r="F29" s="33">
        <v>0</v>
      </c>
      <c r="G29" s="31">
        <v>1794.85</v>
      </c>
      <c r="H29" s="19">
        <v>244.9369999999999</v>
      </c>
      <c r="I29" s="19">
        <v>9810.2669999999998</v>
      </c>
      <c r="J29" s="19">
        <v>0</v>
      </c>
      <c r="K29" s="18">
        <v>0</v>
      </c>
      <c r="L29" s="23">
        <v>7261.77</v>
      </c>
      <c r="M29" s="19">
        <v>0</v>
      </c>
      <c r="N29" s="13">
        <f t="shared" si="0"/>
        <v>19615.824000000001</v>
      </c>
    </row>
    <row r="30" spans="1:14" x14ac:dyDescent="0.25">
      <c r="A30" s="6" t="s">
        <v>55</v>
      </c>
      <c r="B30" s="1" t="s">
        <v>27</v>
      </c>
      <c r="C30" s="34"/>
      <c r="D30" s="19">
        <v>0</v>
      </c>
      <c r="E30" s="19">
        <v>0</v>
      </c>
      <c r="F30" s="33">
        <v>0</v>
      </c>
      <c r="G30" s="31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19">
        <v>0</v>
      </c>
      <c r="N30" s="13">
        <f t="shared" si="0"/>
        <v>0</v>
      </c>
    </row>
    <row r="31" spans="1:14" x14ac:dyDescent="0.25">
      <c r="A31" s="6" t="s">
        <v>56</v>
      </c>
      <c r="B31" s="1" t="s">
        <v>28</v>
      </c>
      <c r="C31" s="34">
        <v>0</v>
      </c>
      <c r="D31" s="19">
        <v>51.58</v>
      </c>
      <c r="E31" s="19">
        <v>0</v>
      </c>
      <c r="F31" s="33">
        <v>0</v>
      </c>
      <c r="G31" s="31">
        <v>-945.91</v>
      </c>
      <c r="H31" s="19">
        <v>243.91699999999946</v>
      </c>
      <c r="I31" s="19">
        <v>1762.7670000000001</v>
      </c>
      <c r="J31" s="19">
        <v>0</v>
      </c>
      <c r="K31" s="18">
        <v>0</v>
      </c>
      <c r="L31" s="23">
        <v>1000.05</v>
      </c>
      <c r="M31" s="19">
        <v>0</v>
      </c>
      <c r="N31" s="13">
        <f t="shared" si="0"/>
        <v>2112.4039999999995</v>
      </c>
    </row>
    <row r="32" spans="1:14" x14ac:dyDescent="0.25">
      <c r="A32" s="6" t="s">
        <v>57</v>
      </c>
      <c r="B32" s="1" t="s">
        <v>29</v>
      </c>
      <c r="C32" s="34">
        <v>0</v>
      </c>
      <c r="D32" s="19">
        <v>0</v>
      </c>
      <c r="E32" s="19">
        <v>0</v>
      </c>
      <c r="F32" s="33">
        <v>0</v>
      </c>
      <c r="G32" s="31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 x14ac:dyDescent="0.25">
      <c r="A33" s="6" t="s">
        <v>58</v>
      </c>
      <c r="B33" s="1" t="s">
        <v>30</v>
      </c>
      <c r="C33" s="34">
        <v>4840</v>
      </c>
      <c r="D33" s="19">
        <v>7889.71</v>
      </c>
      <c r="E33" s="19">
        <v>1673</v>
      </c>
      <c r="F33" s="33">
        <v>786.04887000002805</v>
      </c>
      <c r="G33" s="31">
        <v>3711.12</v>
      </c>
      <c r="H33" s="19">
        <v>8779.5890000000018</v>
      </c>
      <c r="I33" s="19">
        <v>10583.865</v>
      </c>
      <c r="J33" s="19">
        <v>2979</v>
      </c>
      <c r="K33" s="18">
        <v>3470</v>
      </c>
      <c r="L33" s="23">
        <v>2166.48</v>
      </c>
      <c r="M33" s="19">
        <v>147.98400000000001</v>
      </c>
      <c r="N33" s="13">
        <f t="shared" si="0"/>
        <v>47026.796870000027</v>
      </c>
    </row>
    <row r="34" spans="1:14" x14ac:dyDescent="0.25">
      <c r="A34" s="7" t="s">
        <v>59</v>
      </c>
      <c r="B34" s="8" t="s">
        <v>31</v>
      </c>
      <c r="C34" s="34">
        <v>137764</v>
      </c>
      <c r="D34" s="20">
        <f>D3+D4+D5+D6+D7+D8+D9+D16+D19+D26+D27+D28+D29+D30+D31+D32+D33</f>
        <v>158031.33899999998</v>
      </c>
      <c r="E34" s="19">
        <v>103802</v>
      </c>
      <c r="F34" s="33">
        <v>69043.508610006247</v>
      </c>
      <c r="G34" s="31">
        <v>291307</v>
      </c>
      <c r="H34" s="19">
        <v>139665.75899999996</v>
      </c>
      <c r="I34" s="19">
        <f>I3+I5+I4+I6+I7+I8+I9+I16+I19+I26+I27+I28+I29+I30+I32+I31+I33</f>
        <v>184481.67999999996</v>
      </c>
      <c r="J34" s="20">
        <f>SUM(J3:J10,J13,J19,J26:J33)</f>
        <v>120795</v>
      </c>
      <c r="K34" s="18">
        <v>84187.760000000009</v>
      </c>
      <c r="L34" s="24">
        <f>SUM(L3:L9)+L16+L19+SUM(L26:L33)</f>
        <v>78852.259999999995</v>
      </c>
      <c r="M34" s="21">
        <f>M3+M5+M16+M20+M28+M33</f>
        <v>5324.4009999999998</v>
      </c>
      <c r="N34" s="9">
        <f t="shared" si="0"/>
        <v>1373254.7076100062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="90" zoomScaleNormal="90" workbookViewId="0">
      <selection activeCell="C2" sqref="C2:O2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61</v>
      </c>
    </row>
    <row r="2" spans="1:15" s="15" customFormat="1" ht="30" x14ac:dyDescent="0.25">
      <c r="A2" s="4"/>
      <c r="B2" s="5"/>
      <c r="C2" s="11" t="s">
        <v>64</v>
      </c>
      <c r="D2" s="11" t="s">
        <v>65</v>
      </c>
      <c r="E2" s="11" t="s">
        <v>66</v>
      </c>
      <c r="F2" s="11" t="s">
        <v>67</v>
      </c>
      <c r="G2" s="11" t="s">
        <v>76</v>
      </c>
      <c r="H2" s="11" t="s">
        <v>69</v>
      </c>
      <c r="I2" s="11" t="s">
        <v>70</v>
      </c>
      <c r="J2" s="11" t="s">
        <v>71</v>
      </c>
      <c r="K2" s="11" t="s">
        <v>77</v>
      </c>
      <c r="L2" s="11" t="s">
        <v>72</v>
      </c>
      <c r="M2" s="11" t="s">
        <v>73</v>
      </c>
      <c r="N2" s="16" t="s">
        <v>74</v>
      </c>
      <c r="O2" s="12" t="s">
        <v>75</v>
      </c>
    </row>
    <row r="3" spans="1:15" x14ac:dyDescent="0.25">
      <c r="A3" s="6" t="s">
        <v>32</v>
      </c>
      <c r="B3" s="1" t="s">
        <v>0</v>
      </c>
      <c r="C3" s="18">
        <v>9905</v>
      </c>
      <c r="D3" s="19">
        <v>5167</v>
      </c>
      <c r="E3" s="19">
        <v>3092</v>
      </c>
      <c r="F3" s="19">
        <v>2011.7909999999999</v>
      </c>
      <c r="G3" s="19">
        <v>6329.0499999999993</v>
      </c>
      <c r="H3" s="22">
        <v>7211.8639999999996</v>
      </c>
      <c r="I3" s="19">
        <v>9129.6229999999996</v>
      </c>
      <c r="J3" s="19">
        <v>2385</v>
      </c>
      <c r="K3" s="19">
        <v>1531.2860000000001</v>
      </c>
      <c r="L3" s="18">
        <v>6081</v>
      </c>
      <c r="M3" s="23">
        <v>3184.84</v>
      </c>
      <c r="N3" s="19">
        <v>272.77499999999998</v>
      </c>
      <c r="O3" s="13">
        <f>SUM(C3:N3)</f>
        <v>56301.228999999999</v>
      </c>
    </row>
    <row r="4" spans="1:15" x14ac:dyDescent="0.25">
      <c r="A4" s="6" t="s">
        <v>33</v>
      </c>
      <c r="B4" s="1" t="s">
        <v>1</v>
      </c>
      <c r="C4" s="18">
        <v>19349</v>
      </c>
      <c r="D4" s="19">
        <v>10038</v>
      </c>
      <c r="E4" s="19">
        <v>13893</v>
      </c>
      <c r="F4" s="19">
        <v>0</v>
      </c>
      <c r="G4" s="19">
        <v>36714.28</v>
      </c>
      <c r="H4" s="22">
        <v>7861.8209999999999</v>
      </c>
      <c r="I4" s="19">
        <v>18948.805</v>
      </c>
      <c r="J4" s="19">
        <v>17224</v>
      </c>
      <c r="K4" s="19">
        <v>2018.617</v>
      </c>
      <c r="L4" s="18">
        <v>0</v>
      </c>
      <c r="M4" s="23">
        <v>2263.58</v>
      </c>
      <c r="N4" s="19">
        <v>0</v>
      </c>
      <c r="O4" s="13">
        <f t="shared" ref="O4:O34" si="0">SUM(C4:N4)</f>
        <v>128311.10299999999</v>
      </c>
    </row>
    <row r="5" spans="1:15" ht="25.5" x14ac:dyDescent="0.25">
      <c r="A5" s="6" t="s">
        <v>34</v>
      </c>
      <c r="B5" s="1" t="s">
        <v>2</v>
      </c>
      <c r="C5" s="18">
        <v>8449</v>
      </c>
      <c r="D5" s="19">
        <v>11289</v>
      </c>
      <c r="E5" s="19">
        <v>7368</v>
      </c>
      <c r="F5" s="19">
        <v>2588.3429999999998</v>
      </c>
      <c r="G5" s="19">
        <v>5796.6700000000019</v>
      </c>
      <c r="H5" s="22">
        <v>23782.264000000006</v>
      </c>
      <c r="I5" s="19">
        <v>15470.040999999999</v>
      </c>
      <c r="J5" s="19">
        <v>7365</v>
      </c>
      <c r="K5" s="19">
        <v>10608.370999999999</v>
      </c>
      <c r="L5" s="18">
        <v>11572</v>
      </c>
      <c r="M5" s="23">
        <v>11394.29</v>
      </c>
      <c r="N5" s="19">
        <v>291.27</v>
      </c>
      <c r="O5" s="13">
        <f t="shared" si="0"/>
        <v>115974.24900000003</v>
      </c>
    </row>
    <row r="6" spans="1:15" ht="25.5" x14ac:dyDescent="0.25">
      <c r="A6" s="6" t="s">
        <v>35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9">
        <v>174.80199999999999</v>
      </c>
      <c r="L6" s="18">
        <v>0</v>
      </c>
      <c r="M6" s="23">
        <v>0</v>
      </c>
      <c r="N6" s="19">
        <v>0</v>
      </c>
      <c r="O6" s="13">
        <f t="shared" si="0"/>
        <v>174.80199999999999</v>
      </c>
    </row>
    <row r="7" spans="1:15" x14ac:dyDescent="0.25">
      <c r="A7" s="6" t="s">
        <v>36</v>
      </c>
      <c r="B7" s="1" t="s">
        <v>4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22">
        <v>0</v>
      </c>
      <c r="I7" s="19">
        <v>906.79</v>
      </c>
      <c r="J7" s="19">
        <v>0</v>
      </c>
      <c r="K7" s="19">
        <v>0</v>
      </c>
      <c r="L7" s="18">
        <v>502</v>
      </c>
      <c r="M7" s="23">
        <v>0</v>
      </c>
      <c r="N7" s="19">
        <v>0</v>
      </c>
      <c r="O7" s="13">
        <f t="shared" si="0"/>
        <v>1408.79</v>
      </c>
    </row>
    <row r="8" spans="1:15" x14ac:dyDescent="0.25">
      <c r="A8" s="6" t="s">
        <v>37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22">
        <v>200.27100000000004</v>
      </c>
      <c r="I8" s="19">
        <v>13.284000000000001</v>
      </c>
      <c r="J8" s="19">
        <v>0</v>
      </c>
      <c r="K8" s="19">
        <v>0</v>
      </c>
      <c r="L8" s="18">
        <v>31</v>
      </c>
      <c r="M8" s="23">
        <v>0</v>
      </c>
      <c r="N8" s="19">
        <v>0</v>
      </c>
      <c r="O8" s="13">
        <f t="shared" si="0"/>
        <v>244.55500000000004</v>
      </c>
    </row>
    <row r="9" spans="1:15" ht="25.5" x14ac:dyDescent="0.25">
      <c r="A9" s="6" t="s">
        <v>38</v>
      </c>
      <c r="B9" s="1" t="s">
        <v>6</v>
      </c>
      <c r="C9" s="18">
        <v>57</v>
      </c>
      <c r="D9" s="19">
        <v>323</v>
      </c>
      <c r="E9" s="19">
        <v>1931</v>
      </c>
      <c r="F9" s="19">
        <v>0</v>
      </c>
      <c r="G9" s="19">
        <v>1077.1400000000012</v>
      </c>
      <c r="H9" s="22">
        <v>334.85099999999977</v>
      </c>
      <c r="I9" s="19">
        <v>2585.1280000000002</v>
      </c>
      <c r="J9" s="19">
        <v>648</v>
      </c>
      <c r="K9" s="19">
        <v>55.021999999999998</v>
      </c>
      <c r="L9" s="18">
        <v>290</v>
      </c>
      <c r="M9" s="23">
        <v>48.39</v>
      </c>
      <c r="N9" s="19">
        <v>0</v>
      </c>
      <c r="O9" s="13">
        <f t="shared" si="0"/>
        <v>7349.5310000000009</v>
      </c>
    </row>
    <row r="10" spans="1:15" ht="25.5" x14ac:dyDescent="0.25">
      <c r="A10" s="6" t="s">
        <v>39</v>
      </c>
      <c r="B10" s="1" t="s">
        <v>7</v>
      </c>
      <c r="C10" s="18">
        <v>4795</v>
      </c>
      <c r="D10" s="19">
        <f>D11+D12</f>
        <v>58604</v>
      </c>
      <c r="E10" s="19">
        <v>11611</v>
      </c>
      <c r="F10" s="19">
        <v>361.44799999999998</v>
      </c>
      <c r="G10" s="19">
        <v>6708.1600000000035</v>
      </c>
      <c r="H10" s="22">
        <v>7903.3536600000043</v>
      </c>
      <c r="I10" s="19">
        <f t="shared" ref="I10" si="1">I11+I12</f>
        <v>12342.771827657472</v>
      </c>
      <c r="J10" s="19">
        <f t="shared" ref="J10" si="2">SUM(J11:J12)</f>
        <v>1750</v>
      </c>
      <c r="K10" s="19">
        <v>12202.436</v>
      </c>
      <c r="L10" s="18">
        <v>5288</v>
      </c>
      <c r="M10" s="23">
        <f>SUM(M11:M12)</f>
        <v>4986.07</v>
      </c>
      <c r="N10" s="19">
        <f>N11+N12</f>
        <v>14.631</v>
      </c>
      <c r="O10" s="13">
        <f t="shared" si="0"/>
        <v>126566.87048765749</v>
      </c>
    </row>
    <row r="11" spans="1:15" x14ac:dyDescent="0.25">
      <c r="A11" s="6" t="s">
        <v>40</v>
      </c>
      <c r="B11" s="1" t="s">
        <v>8</v>
      </c>
      <c r="C11" s="18">
        <v>3072</v>
      </c>
      <c r="D11" s="19">
        <v>1531</v>
      </c>
      <c r="E11" s="19">
        <v>8916</v>
      </c>
      <c r="F11" s="19">
        <v>129.155</v>
      </c>
      <c r="G11" s="19">
        <v>956.59000000000015</v>
      </c>
      <c r="H11" s="19">
        <v>2076.3429200000014</v>
      </c>
      <c r="I11" s="19">
        <v>852.36707467015503</v>
      </c>
      <c r="J11" s="19">
        <v>672</v>
      </c>
      <c r="K11" s="19">
        <v>418.64100000000002</v>
      </c>
      <c r="L11" s="18">
        <v>914</v>
      </c>
      <c r="M11" s="23">
        <v>424.12</v>
      </c>
      <c r="N11" s="19">
        <v>7.8559999999999999</v>
      </c>
      <c r="O11" s="13">
        <f t="shared" si="0"/>
        <v>19970.071994670154</v>
      </c>
    </row>
    <row r="12" spans="1:15" x14ac:dyDescent="0.25">
      <c r="A12" s="6" t="s">
        <v>41</v>
      </c>
      <c r="B12" s="1" t="s">
        <v>9</v>
      </c>
      <c r="C12" s="18">
        <v>1723</v>
      </c>
      <c r="D12" s="19">
        <v>57073</v>
      </c>
      <c r="E12" s="19">
        <v>2695</v>
      </c>
      <c r="F12" s="19">
        <v>232.29300000000001</v>
      </c>
      <c r="G12" s="19">
        <v>5751.57</v>
      </c>
      <c r="H12" s="19">
        <v>5827.0107400000052</v>
      </c>
      <c r="I12" s="19">
        <v>11490.404752987317</v>
      </c>
      <c r="J12" s="19">
        <v>1078</v>
      </c>
      <c r="K12" s="19">
        <v>11783.795</v>
      </c>
      <c r="L12" s="18">
        <v>4374</v>
      </c>
      <c r="M12" s="23">
        <v>4561.95</v>
      </c>
      <c r="N12" s="19">
        <v>6.7750000000000004</v>
      </c>
      <c r="O12" s="13">
        <f t="shared" si="0"/>
        <v>106596.79849298732</v>
      </c>
    </row>
    <row r="13" spans="1:15" x14ac:dyDescent="0.25">
      <c r="A13" s="6" t="s">
        <v>42</v>
      </c>
      <c r="B13" s="1" t="s">
        <v>10</v>
      </c>
      <c r="C13" s="18">
        <v>13304</v>
      </c>
      <c r="D13" s="19">
        <f>D14+D15</f>
        <v>4935</v>
      </c>
      <c r="E13" s="19">
        <v>40688</v>
      </c>
      <c r="F13" s="19">
        <v>63.485999999999997</v>
      </c>
      <c r="G13" s="19">
        <v>8138.27</v>
      </c>
      <c r="H13" s="22">
        <v>11637.774720000005</v>
      </c>
      <c r="I13" s="19">
        <f t="shared" ref="I13" si="3">I14+I15</f>
        <v>47478.03217234253</v>
      </c>
      <c r="J13" s="19">
        <f t="shared" ref="J13" si="4">SUM(J14:J15)</f>
        <v>11891</v>
      </c>
      <c r="K13" s="19">
        <v>10627.064</v>
      </c>
      <c r="L13" s="18">
        <v>1370.9190000000001</v>
      </c>
      <c r="M13" s="23">
        <f>SUM(M14:M15)</f>
        <v>5153.07</v>
      </c>
      <c r="N13" s="19">
        <f>N14+N15</f>
        <v>8.1280000000000001</v>
      </c>
      <c r="O13" s="13">
        <f t="shared" si="0"/>
        <v>155294.74389234252</v>
      </c>
    </row>
    <row r="14" spans="1:15" x14ac:dyDescent="0.25">
      <c r="A14" s="6" t="s">
        <v>40</v>
      </c>
      <c r="B14" s="1" t="s">
        <v>11</v>
      </c>
      <c r="C14" s="18">
        <v>1372</v>
      </c>
      <c r="D14" s="19">
        <v>1578</v>
      </c>
      <c r="E14" s="19">
        <v>32118</v>
      </c>
      <c r="F14" s="19">
        <v>21.863</v>
      </c>
      <c r="G14" s="19">
        <v>1662.7999999999993</v>
      </c>
      <c r="H14" s="19">
        <v>5343.2546299999958</v>
      </c>
      <c r="I14" s="19">
        <v>10049.642925329845</v>
      </c>
      <c r="J14" s="19">
        <v>254</v>
      </c>
      <c r="K14" s="19">
        <v>603.68700000000001</v>
      </c>
      <c r="L14" s="18">
        <v>148.91900000000001</v>
      </c>
      <c r="M14" s="23">
        <v>411.46</v>
      </c>
      <c r="N14" s="19">
        <v>8.1280000000000001</v>
      </c>
      <c r="O14" s="13">
        <f t="shared" si="0"/>
        <v>53571.754555329833</v>
      </c>
    </row>
    <row r="15" spans="1:15" x14ac:dyDescent="0.25">
      <c r="A15" s="6" t="s">
        <v>41</v>
      </c>
      <c r="B15" s="1" t="s">
        <v>12</v>
      </c>
      <c r="C15" s="18">
        <v>11932</v>
      </c>
      <c r="D15" s="19">
        <v>3357</v>
      </c>
      <c r="E15" s="19">
        <v>8570</v>
      </c>
      <c r="F15" s="19">
        <v>41.622999999999998</v>
      </c>
      <c r="G15" s="19">
        <v>6475.46</v>
      </c>
      <c r="H15" s="19">
        <v>6294.5200900000054</v>
      </c>
      <c r="I15" s="19">
        <v>37428.389247012688</v>
      </c>
      <c r="J15" s="19">
        <v>11637</v>
      </c>
      <c r="K15" s="19">
        <v>10023.377</v>
      </c>
      <c r="L15" s="18">
        <v>1222</v>
      </c>
      <c r="M15" s="23">
        <v>4741.6099999999997</v>
      </c>
      <c r="N15" s="19">
        <v>0</v>
      </c>
      <c r="O15" s="13">
        <f t="shared" si="0"/>
        <v>101722.9793370127</v>
      </c>
    </row>
    <row r="16" spans="1:15" x14ac:dyDescent="0.25">
      <c r="A16" s="6" t="s">
        <v>43</v>
      </c>
      <c r="B16" s="1" t="s">
        <v>13</v>
      </c>
      <c r="C16" s="18">
        <v>18099</v>
      </c>
      <c r="D16" s="19">
        <f>D17+D18</f>
        <v>63539</v>
      </c>
      <c r="E16" s="19">
        <v>52299</v>
      </c>
      <c r="F16" s="19">
        <v>424.93399999999997</v>
      </c>
      <c r="G16" s="19">
        <v>14846.420000000042</v>
      </c>
      <c r="H16" s="22">
        <v>19541.128380000016</v>
      </c>
      <c r="I16" s="19">
        <f t="shared" ref="I16" si="5">I17+I18</f>
        <v>59820.804000000011</v>
      </c>
      <c r="J16" s="19">
        <f t="shared" ref="J16" si="6">SUM(J17:J18)</f>
        <v>13641</v>
      </c>
      <c r="K16" s="19">
        <v>22845</v>
      </c>
      <c r="L16" s="18">
        <v>6658.9189999999999</v>
      </c>
      <c r="M16" s="23">
        <f>SUM(M17:M18)</f>
        <v>10139.14</v>
      </c>
      <c r="N16" s="19">
        <f>N17+N18</f>
        <v>22.759</v>
      </c>
      <c r="O16" s="13">
        <f t="shared" si="0"/>
        <v>281877.10438000009</v>
      </c>
    </row>
    <row r="17" spans="1:15" x14ac:dyDescent="0.25">
      <c r="A17" s="6" t="s">
        <v>40</v>
      </c>
      <c r="B17" s="1" t="s">
        <v>14</v>
      </c>
      <c r="C17" s="18">
        <v>4444</v>
      </c>
      <c r="D17" s="19">
        <f t="shared" ref="D17:D18" si="7">D11+D14</f>
        <v>3109</v>
      </c>
      <c r="E17" s="19">
        <v>41034</v>
      </c>
      <c r="F17" s="19">
        <v>151.018</v>
      </c>
      <c r="G17" s="19">
        <v>2619.3900000000012</v>
      </c>
      <c r="H17" s="19">
        <v>7419.5975499999986</v>
      </c>
      <c r="I17" s="19">
        <f t="shared" ref="I17:I18" si="8">I11+I14</f>
        <v>10902.01</v>
      </c>
      <c r="J17" s="19">
        <f>J11+J14</f>
        <v>926</v>
      </c>
      <c r="K17" s="19">
        <v>1022</v>
      </c>
      <c r="L17" s="18">
        <v>1062.9189999999999</v>
      </c>
      <c r="M17" s="23">
        <f t="shared" ref="M17:M18" si="9">M11+M14</f>
        <v>835.57999999999993</v>
      </c>
      <c r="N17" s="19">
        <f>N11+N14</f>
        <v>15.984</v>
      </c>
      <c r="O17" s="13">
        <f t="shared" si="0"/>
        <v>73541.498549999989</v>
      </c>
    </row>
    <row r="18" spans="1:15" x14ac:dyDescent="0.25">
      <c r="A18" s="6" t="s">
        <v>41</v>
      </c>
      <c r="B18" s="1" t="s">
        <v>15</v>
      </c>
      <c r="C18" s="18">
        <v>13655</v>
      </c>
      <c r="D18" s="19">
        <f t="shared" si="7"/>
        <v>60430</v>
      </c>
      <c r="E18" s="19">
        <v>11265</v>
      </c>
      <c r="F18" s="19">
        <v>273.916</v>
      </c>
      <c r="G18" s="19">
        <v>12227.02999999997</v>
      </c>
      <c r="H18" s="19">
        <v>12121.530830000003</v>
      </c>
      <c r="I18" s="19">
        <f t="shared" si="8"/>
        <v>48918.794000000009</v>
      </c>
      <c r="J18" s="19">
        <f>J12+J15</f>
        <v>12715</v>
      </c>
      <c r="K18" s="19">
        <v>21823</v>
      </c>
      <c r="L18" s="18">
        <v>5596</v>
      </c>
      <c r="M18" s="23">
        <f t="shared" si="9"/>
        <v>9303.56</v>
      </c>
      <c r="N18" s="19">
        <f>N12+N15</f>
        <v>6.7750000000000004</v>
      </c>
      <c r="O18" s="13">
        <f t="shared" si="0"/>
        <v>208335.60582999999</v>
      </c>
    </row>
    <row r="19" spans="1:15" x14ac:dyDescent="0.25">
      <c r="A19" s="6" t="s">
        <v>44</v>
      </c>
      <c r="B19" s="1" t="s">
        <v>16</v>
      </c>
      <c r="C19" s="18">
        <v>46611</v>
      </c>
      <c r="D19" s="19">
        <f>D20+D24+D25</f>
        <v>40595</v>
      </c>
      <c r="E19" s="19">
        <v>36718</v>
      </c>
      <c r="F19" s="19">
        <v>65130.50111999832</v>
      </c>
      <c r="G19" s="19">
        <v>26625.660000000003</v>
      </c>
      <c r="H19" s="22">
        <f t="shared" ref="H19:I19" si="10">H20+H24+H25</f>
        <v>49248.495000000003</v>
      </c>
      <c r="I19" s="19">
        <f t="shared" si="10"/>
        <v>44663.148999999998</v>
      </c>
      <c r="J19" s="19">
        <f t="shared" ref="J19" si="11">SUM(J20,J24:J25)</f>
        <v>63702</v>
      </c>
      <c r="K19" s="19">
        <v>59645</v>
      </c>
      <c r="L19" s="18">
        <v>47011</v>
      </c>
      <c r="M19" s="23">
        <f>M20+M24+M25</f>
        <v>25092.089999999997</v>
      </c>
      <c r="N19" s="19">
        <f>N20+N25</f>
        <v>15419.741999999998</v>
      </c>
      <c r="O19" s="13">
        <f t="shared" si="0"/>
        <v>520461.63711999822</v>
      </c>
    </row>
    <row r="20" spans="1:15" x14ac:dyDescent="0.25">
      <c r="A20" s="6" t="s">
        <v>45</v>
      </c>
      <c r="B20" s="1" t="s">
        <v>17</v>
      </c>
      <c r="C20" s="18">
        <v>45914</v>
      </c>
      <c r="D20" s="19">
        <f>SUM(D21:D23)</f>
        <v>40176</v>
      </c>
      <c r="E20" s="19">
        <v>36142</v>
      </c>
      <c r="F20" s="19">
        <v>65130.50111999832</v>
      </c>
      <c r="G20" s="19">
        <v>25933</v>
      </c>
      <c r="H20" s="22">
        <f>H21+H22+H23</f>
        <v>46833.662000000004</v>
      </c>
      <c r="I20" s="19">
        <f t="shared" ref="I20" si="12">I21+I22+I23</f>
        <v>42548.14</v>
      </c>
      <c r="J20" s="19">
        <f t="shared" ref="J20" si="13">SUM(J21:J23)</f>
        <v>63211</v>
      </c>
      <c r="K20" s="19">
        <v>59428</v>
      </c>
      <c r="L20" s="18">
        <v>46221</v>
      </c>
      <c r="M20" s="23">
        <f>SUM(M21:M23)</f>
        <v>24522.199999999997</v>
      </c>
      <c r="N20" s="19">
        <f>N21+N22+N23+N24</f>
        <v>15419.741999999998</v>
      </c>
      <c r="O20" s="13">
        <f t="shared" si="0"/>
        <v>511479.24511999835</v>
      </c>
    </row>
    <row r="21" spans="1:15" x14ac:dyDescent="0.25">
      <c r="A21" s="6" t="s">
        <v>46</v>
      </c>
      <c r="B21" s="1" t="s">
        <v>18</v>
      </c>
      <c r="C21" s="18">
        <v>32197</v>
      </c>
      <c r="D21" s="19">
        <v>28042</v>
      </c>
      <c r="E21" s="19">
        <v>18510</v>
      </c>
      <c r="F21" s="19">
        <v>48911.053039998325</v>
      </c>
      <c r="G21" s="19">
        <v>17724.740000000005</v>
      </c>
      <c r="H21" s="19">
        <v>32129.862000000008</v>
      </c>
      <c r="I21" s="19">
        <v>28744.746999999999</v>
      </c>
      <c r="J21" s="19">
        <v>44689</v>
      </c>
      <c r="K21" s="19">
        <v>42439</v>
      </c>
      <c r="L21" s="18">
        <v>33524</v>
      </c>
      <c r="M21" s="23">
        <v>17386.939999999999</v>
      </c>
      <c r="N21" s="19">
        <v>12059.444</v>
      </c>
      <c r="O21" s="13">
        <f t="shared" si="0"/>
        <v>356357.78603999835</v>
      </c>
    </row>
    <row r="22" spans="1:15" x14ac:dyDescent="0.25">
      <c r="A22" s="6" t="s">
        <v>47</v>
      </c>
      <c r="B22" s="1" t="s">
        <v>19</v>
      </c>
      <c r="C22" s="18">
        <v>13640</v>
      </c>
      <c r="D22" s="19">
        <v>11825</v>
      </c>
      <c r="E22" s="19">
        <v>7498</v>
      </c>
      <c r="F22" s="19">
        <v>15562.42</v>
      </c>
      <c r="G22" s="19">
        <v>6911.3100000000013</v>
      </c>
      <c r="H22" s="19">
        <v>14514.517999999996</v>
      </c>
      <c r="I22" s="19">
        <v>13581.993</v>
      </c>
      <c r="J22" s="19">
        <v>18130</v>
      </c>
      <c r="K22" s="19">
        <v>16678</v>
      </c>
      <c r="L22" s="18">
        <v>12623</v>
      </c>
      <c r="M22" s="23">
        <v>5745.09</v>
      </c>
      <c r="N22" s="19">
        <v>2860.4769999999999</v>
      </c>
      <c r="O22" s="13">
        <f t="shared" si="0"/>
        <v>139569.80800000002</v>
      </c>
    </row>
    <row r="23" spans="1:15" x14ac:dyDescent="0.25">
      <c r="A23" s="35" t="s">
        <v>48</v>
      </c>
      <c r="B23" s="1" t="s">
        <v>20</v>
      </c>
      <c r="C23" s="18">
        <v>76</v>
      </c>
      <c r="D23" s="19">
        <v>309</v>
      </c>
      <c r="E23" s="19">
        <v>10134</v>
      </c>
      <c r="F23" s="19">
        <v>511.75</v>
      </c>
      <c r="G23" s="19">
        <v>1296.96</v>
      </c>
      <c r="H23" s="19">
        <v>189.28199999999998</v>
      </c>
      <c r="I23" s="19">
        <v>221.4</v>
      </c>
      <c r="J23" s="19">
        <v>392</v>
      </c>
      <c r="K23" s="19">
        <v>311</v>
      </c>
      <c r="L23" s="18">
        <v>74</v>
      </c>
      <c r="M23" s="23">
        <v>1390.17</v>
      </c>
      <c r="N23" s="19">
        <v>297.04500000000002</v>
      </c>
      <c r="O23" s="13">
        <f t="shared" si="0"/>
        <v>15202.606999999998</v>
      </c>
    </row>
    <row r="24" spans="1:15" x14ac:dyDescent="0.25">
      <c r="A24" s="6" t="s">
        <v>49</v>
      </c>
      <c r="B24" s="1" t="s">
        <v>21</v>
      </c>
      <c r="C24" s="18">
        <v>697</v>
      </c>
      <c r="D24" s="19">
        <v>419</v>
      </c>
      <c r="E24" s="19">
        <v>576</v>
      </c>
      <c r="F24" s="19">
        <v>145.27807999999996</v>
      </c>
      <c r="G24" s="19">
        <v>692.65999999999985</v>
      </c>
      <c r="H24" s="19">
        <v>2414.8330000000005</v>
      </c>
      <c r="I24" s="19">
        <v>2115.009</v>
      </c>
      <c r="J24" s="19">
        <v>491</v>
      </c>
      <c r="K24" s="19">
        <v>217</v>
      </c>
      <c r="L24" s="18">
        <v>790</v>
      </c>
      <c r="M24" s="23">
        <v>569.89</v>
      </c>
      <c r="N24" s="19">
        <v>202.77600000000001</v>
      </c>
      <c r="O24" s="13">
        <f t="shared" si="0"/>
        <v>9330.4460799999997</v>
      </c>
    </row>
    <row r="25" spans="1:15" x14ac:dyDescent="0.25">
      <c r="A25" s="6" t="s">
        <v>50</v>
      </c>
      <c r="B25" s="1" t="s">
        <v>22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8">
        <v>0</v>
      </c>
      <c r="M25" s="23">
        <v>0</v>
      </c>
      <c r="N25" s="19">
        <v>0</v>
      </c>
      <c r="O25" s="13">
        <f t="shared" si="0"/>
        <v>0</v>
      </c>
    </row>
    <row r="26" spans="1:15" ht="25.5" x14ac:dyDescent="0.25">
      <c r="A26" s="6" t="s">
        <v>51</v>
      </c>
      <c r="B26" s="1" t="s">
        <v>23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2">
        <v>0</v>
      </c>
      <c r="I26" s="19">
        <v>983.90499999999997</v>
      </c>
      <c r="J26" s="19">
        <v>0</v>
      </c>
      <c r="K26" s="19">
        <v>29.61</v>
      </c>
      <c r="L26" s="18">
        <v>162</v>
      </c>
      <c r="M26" s="23">
        <v>0</v>
      </c>
      <c r="N26" s="19">
        <v>0</v>
      </c>
      <c r="O26" s="13">
        <f t="shared" si="0"/>
        <v>1175.5149999999999</v>
      </c>
    </row>
    <row r="27" spans="1:15" ht="25.5" x14ac:dyDescent="0.25">
      <c r="A27" s="6" t="s">
        <v>52</v>
      </c>
      <c r="B27" s="1" t="s">
        <v>24</v>
      </c>
      <c r="C27" s="18">
        <v>32</v>
      </c>
      <c r="D27" s="19">
        <v>121</v>
      </c>
      <c r="E27" s="19">
        <v>26</v>
      </c>
      <c r="F27" s="19">
        <v>0</v>
      </c>
      <c r="G27" s="19">
        <v>87.410000000000011</v>
      </c>
      <c r="H27" s="22">
        <v>256.226</v>
      </c>
      <c r="I27" s="19">
        <v>69.099999999999994</v>
      </c>
      <c r="J27" s="19">
        <v>106</v>
      </c>
      <c r="K27" s="19">
        <v>91.828999999999994</v>
      </c>
      <c r="L27" s="18">
        <v>97</v>
      </c>
      <c r="M27" s="23">
        <v>40.17</v>
      </c>
      <c r="N27" s="19">
        <v>0</v>
      </c>
      <c r="O27" s="13">
        <f t="shared" si="0"/>
        <v>926.7349999999999</v>
      </c>
    </row>
    <row r="28" spans="1:15" ht="25.5" x14ac:dyDescent="0.25">
      <c r="A28" s="6" t="s">
        <v>53</v>
      </c>
      <c r="B28" s="1" t="s">
        <v>25</v>
      </c>
      <c r="C28" s="18">
        <v>906</v>
      </c>
      <c r="D28" s="19">
        <v>12853</v>
      </c>
      <c r="E28" s="19">
        <v>299</v>
      </c>
      <c r="F28" s="19">
        <v>35.466999999999999</v>
      </c>
      <c r="G28" s="19">
        <v>1897.75</v>
      </c>
      <c r="H28" s="22">
        <v>552.0036199999995</v>
      </c>
      <c r="I28" s="19">
        <v>2995.4920000000002</v>
      </c>
      <c r="J28" s="19">
        <v>3531</v>
      </c>
      <c r="K28" s="19">
        <v>1842.28</v>
      </c>
      <c r="L28" s="18">
        <v>2782</v>
      </c>
      <c r="M28" s="23">
        <v>626.30999999999995</v>
      </c>
      <c r="N28" s="19">
        <v>0.24</v>
      </c>
      <c r="O28" s="13">
        <f t="shared" si="0"/>
        <v>28320.54262</v>
      </c>
    </row>
    <row r="29" spans="1:15" x14ac:dyDescent="0.25">
      <c r="A29" s="6" t="s">
        <v>54</v>
      </c>
      <c r="B29" s="1" t="s">
        <v>26</v>
      </c>
      <c r="C29" s="18">
        <v>260</v>
      </c>
      <c r="D29" s="19">
        <v>0</v>
      </c>
      <c r="E29" s="19">
        <v>295</v>
      </c>
      <c r="F29" s="19">
        <v>0</v>
      </c>
      <c r="G29" s="19">
        <v>303.75</v>
      </c>
      <c r="H29" s="22">
        <v>2872.973</v>
      </c>
      <c r="I29" s="19">
        <v>2826.681</v>
      </c>
      <c r="J29" s="19">
        <v>0</v>
      </c>
      <c r="K29" s="19">
        <v>1035.223</v>
      </c>
      <c r="L29" s="18">
        <v>0</v>
      </c>
      <c r="M29" s="23">
        <v>85.18</v>
      </c>
      <c r="N29" s="19">
        <v>0</v>
      </c>
      <c r="O29" s="13">
        <f t="shared" si="0"/>
        <v>7678.8070000000007</v>
      </c>
    </row>
    <row r="30" spans="1:15" x14ac:dyDescent="0.25">
      <c r="A30" s="6" t="s">
        <v>55</v>
      </c>
      <c r="B30" s="1" t="s">
        <v>27</v>
      </c>
      <c r="C30" s="18">
        <v>0</v>
      </c>
      <c r="D30" s="19">
        <v>2</v>
      </c>
      <c r="E30" s="19">
        <v>0</v>
      </c>
      <c r="F30" s="19">
        <v>0</v>
      </c>
      <c r="G30" s="19">
        <v>0</v>
      </c>
      <c r="H30" s="22">
        <v>0</v>
      </c>
      <c r="I30" s="19">
        <v>0</v>
      </c>
      <c r="J30" s="19">
        <v>0</v>
      </c>
      <c r="K30" s="19">
        <v>0</v>
      </c>
      <c r="L30" s="18">
        <v>0</v>
      </c>
      <c r="M30" s="23">
        <v>0</v>
      </c>
      <c r="N30" s="19">
        <v>0</v>
      </c>
      <c r="O30" s="13">
        <f t="shared" si="0"/>
        <v>2</v>
      </c>
    </row>
    <row r="31" spans="1:15" x14ac:dyDescent="0.25">
      <c r="A31" s="6" t="s">
        <v>56</v>
      </c>
      <c r="B31" s="1" t="s">
        <v>28</v>
      </c>
      <c r="C31" s="18">
        <v>0</v>
      </c>
      <c r="D31" s="19">
        <v>55</v>
      </c>
      <c r="E31" s="19">
        <v>0</v>
      </c>
      <c r="F31" s="19">
        <v>0</v>
      </c>
      <c r="G31" s="19">
        <v>-14.89</v>
      </c>
      <c r="H31" s="22">
        <v>304.25699999999961</v>
      </c>
      <c r="I31" s="19">
        <v>28933.315999999999</v>
      </c>
      <c r="J31" s="19">
        <v>1236</v>
      </c>
      <c r="K31" s="19">
        <v>0</v>
      </c>
      <c r="L31" s="18">
        <v>0</v>
      </c>
      <c r="M31" s="23">
        <v>668.98</v>
      </c>
      <c r="N31" s="19">
        <v>0</v>
      </c>
      <c r="O31" s="13">
        <f t="shared" si="0"/>
        <v>31182.662999999997</v>
      </c>
    </row>
    <row r="32" spans="1:15" x14ac:dyDescent="0.25">
      <c r="A32" s="6" t="s">
        <v>57</v>
      </c>
      <c r="B32" s="1" t="s">
        <v>29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2">
        <v>0</v>
      </c>
      <c r="I32" s="19">
        <v>0</v>
      </c>
      <c r="J32" s="19">
        <v>0</v>
      </c>
      <c r="K32" s="19">
        <v>0</v>
      </c>
      <c r="L32" s="18">
        <v>0</v>
      </c>
      <c r="M32" s="23">
        <v>0</v>
      </c>
      <c r="N32" s="19">
        <v>0</v>
      </c>
      <c r="O32" s="13">
        <f t="shared" si="0"/>
        <v>0</v>
      </c>
    </row>
    <row r="33" spans="1:15" x14ac:dyDescent="0.25">
      <c r="A33" s="6" t="s">
        <v>58</v>
      </c>
      <c r="B33" s="1" t="s">
        <v>30</v>
      </c>
      <c r="C33" s="18">
        <v>3555</v>
      </c>
      <c r="D33" s="19">
        <v>6309</v>
      </c>
      <c r="E33" s="19">
        <v>1597</v>
      </c>
      <c r="F33" s="19">
        <v>679.52077999999699</v>
      </c>
      <c r="G33" s="19">
        <v>1591.8900000000003</v>
      </c>
      <c r="H33" s="22">
        <v>7516.8379999999988</v>
      </c>
      <c r="I33" s="19">
        <v>7632.1509999999998</v>
      </c>
      <c r="J33" s="19">
        <v>2609</v>
      </c>
      <c r="K33" s="19">
        <v>1902.1379999999999</v>
      </c>
      <c r="L33" s="18">
        <v>2907</v>
      </c>
      <c r="M33" s="23">
        <v>2270.6999999999998</v>
      </c>
      <c r="N33" s="19">
        <v>0</v>
      </c>
      <c r="O33" s="13">
        <f t="shared" si="0"/>
        <v>38570.237779999996</v>
      </c>
    </row>
    <row r="34" spans="1:15" x14ac:dyDescent="0.25">
      <c r="A34" s="7" t="s">
        <v>59</v>
      </c>
      <c r="B34" s="8" t="s">
        <v>31</v>
      </c>
      <c r="C34" s="18">
        <v>107223</v>
      </c>
      <c r="D34" s="20">
        <f>D3+D4+D5+D6+D7+D8+D9+D16+D19+D26+D27+D28+D29+D30+D31+D32+D33</f>
        <v>150291</v>
      </c>
      <c r="E34" s="19">
        <v>117518</v>
      </c>
      <c r="F34" s="19">
        <v>70870.556899998322</v>
      </c>
      <c r="G34" s="19">
        <v>95255.14</v>
      </c>
      <c r="H34" s="22">
        <v>119682.99199999995</v>
      </c>
      <c r="I34" s="19">
        <f t="shared" ref="I34" si="14">I3+I5+I4+I6+I7+I8+I9+I16+I19+I26+I27+I28+I29+I30+I32+I31+I33</f>
        <v>194978.26900000003</v>
      </c>
      <c r="J34" s="21">
        <f>SUM(J3:J10,J13,J19,J26:J33)</f>
        <v>112447</v>
      </c>
      <c r="K34" s="21">
        <f>SUM(K3:K10)+K13+K19+SUM(K26:K33)</f>
        <v>101763.678</v>
      </c>
      <c r="L34" s="18">
        <v>78093.918999999994</v>
      </c>
      <c r="M34" s="24">
        <f>SUM(M3:M9)+M16+M19+SUM(M26:M33)</f>
        <v>55813.669999999991</v>
      </c>
      <c r="N34" s="20">
        <f>N3+N5+N16+N19+N28+N33</f>
        <v>16006.785999999998</v>
      </c>
      <c r="O34" s="9">
        <f t="shared" si="0"/>
        <v>1219944.0108999985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80" zoomScaleNormal="8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78</v>
      </c>
    </row>
    <row r="2" spans="1:14" s="3" customFormat="1" ht="30" x14ac:dyDescent="0.25">
      <c r="A2" s="4"/>
      <c r="B2" s="5"/>
      <c r="C2" s="11" t="s">
        <v>64</v>
      </c>
      <c r="D2" s="11" t="s">
        <v>65</v>
      </c>
      <c r="E2" s="11" t="s">
        <v>66</v>
      </c>
      <c r="F2" s="11" t="s">
        <v>67</v>
      </c>
      <c r="G2" s="11" t="s">
        <v>68</v>
      </c>
      <c r="H2" s="11" t="s">
        <v>69</v>
      </c>
      <c r="I2" s="11" t="s">
        <v>70</v>
      </c>
      <c r="J2" s="11" t="s">
        <v>71</v>
      </c>
      <c r="K2" s="11" t="s">
        <v>72</v>
      </c>
      <c r="L2" s="11" t="s">
        <v>73</v>
      </c>
      <c r="M2" s="16" t="s">
        <v>74</v>
      </c>
      <c r="N2" s="12" t="s">
        <v>75</v>
      </c>
    </row>
    <row r="3" spans="1:14" x14ac:dyDescent="0.25">
      <c r="A3" s="6" t="s">
        <v>32</v>
      </c>
      <c r="B3" s="1" t="s">
        <v>0</v>
      </c>
      <c r="C3" s="34">
        <v>4028</v>
      </c>
      <c r="D3" s="30">
        <v>4597</v>
      </c>
      <c r="E3" s="19">
        <v>476</v>
      </c>
      <c r="F3" s="32">
        <v>615.62400000000002</v>
      </c>
      <c r="G3" s="31">
        <v>7107.57</v>
      </c>
      <c r="H3" s="19">
        <v>1122.1129999999994</v>
      </c>
      <c r="I3" s="19">
        <v>5010.9679999999998</v>
      </c>
      <c r="J3" s="19">
        <v>2607</v>
      </c>
      <c r="K3" s="18">
        <v>2267</v>
      </c>
      <c r="L3" s="23">
        <v>1793.91</v>
      </c>
      <c r="M3" s="19">
        <v>0</v>
      </c>
      <c r="N3" s="13">
        <f>SUM(C3:M3)</f>
        <v>29625.185000000001</v>
      </c>
    </row>
    <row r="4" spans="1:14" x14ac:dyDescent="0.25">
      <c r="A4" s="6" t="s">
        <v>33</v>
      </c>
      <c r="B4" s="1" t="s">
        <v>1</v>
      </c>
      <c r="C4" s="34">
        <v>12325</v>
      </c>
      <c r="D4" s="30">
        <v>19734</v>
      </c>
      <c r="E4" s="19">
        <v>885</v>
      </c>
      <c r="F4" s="32">
        <v>0</v>
      </c>
      <c r="G4" s="31">
        <v>15730.16</v>
      </c>
      <c r="H4" s="19">
        <v>5552.2440000000006</v>
      </c>
      <c r="I4" s="19">
        <v>11255.599</v>
      </c>
      <c r="J4" s="19">
        <v>7452</v>
      </c>
      <c r="K4" s="18">
        <v>0</v>
      </c>
      <c r="L4" s="23">
        <v>4873.55</v>
      </c>
      <c r="M4" s="19">
        <v>0</v>
      </c>
      <c r="N4" s="13">
        <f t="shared" ref="N4:N34" si="0">SUM(C4:M4)</f>
        <v>77807.553</v>
      </c>
    </row>
    <row r="5" spans="1:14" ht="25.5" x14ac:dyDescent="0.25">
      <c r="A5" s="6" t="s">
        <v>34</v>
      </c>
      <c r="B5" s="1" t="s">
        <v>2</v>
      </c>
      <c r="C5" s="34">
        <v>2369</v>
      </c>
      <c r="D5" s="30">
        <v>6382</v>
      </c>
      <c r="E5" s="19">
        <v>3087</v>
      </c>
      <c r="F5" s="32">
        <v>2441.2159999999999</v>
      </c>
      <c r="G5" s="31">
        <v>6009.03</v>
      </c>
      <c r="H5" s="19">
        <v>9692.6280000000042</v>
      </c>
      <c r="I5" s="19">
        <v>10716.373</v>
      </c>
      <c r="J5" s="19">
        <v>5237</v>
      </c>
      <c r="K5" s="18">
        <v>3811</v>
      </c>
      <c r="L5" s="23">
        <v>8264.9699999999993</v>
      </c>
      <c r="M5" s="19">
        <v>585.29999999999995</v>
      </c>
      <c r="N5" s="13">
        <f t="shared" si="0"/>
        <v>58595.517000000007</v>
      </c>
    </row>
    <row r="6" spans="1:14" ht="25.5" x14ac:dyDescent="0.25">
      <c r="A6" s="6" t="s">
        <v>35</v>
      </c>
      <c r="B6" s="1" t="s">
        <v>3</v>
      </c>
      <c r="C6" s="34"/>
      <c r="D6" s="19">
        <v>0</v>
      </c>
      <c r="E6" s="19">
        <v>0</v>
      </c>
      <c r="F6" s="32">
        <v>0</v>
      </c>
      <c r="G6" s="31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 x14ac:dyDescent="0.25">
      <c r="A7" s="6" t="s">
        <v>36</v>
      </c>
      <c r="B7" s="1" t="s">
        <v>4</v>
      </c>
      <c r="C7" s="34"/>
      <c r="D7" s="19">
        <v>0</v>
      </c>
      <c r="E7" s="19">
        <v>0</v>
      </c>
      <c r="F7" s="32">
        <v>0</v>
      </c>
      <c r="G7" s="31">
        <v>0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19">
        <v>0</v>
      </c>
      <c r="N7" s="13">
        <f t="shared" si="0"/>
        <v>0</v>
      </c>
    </row>
    <row r="8" spans="1:14" x14ac:dyDescent="0.25">
      <c r="A8" s="6" t="s">
        <v>37</v>
      </c>
      <c r="B8" s="1" t="s">
        <v>5</v>
      </c>
      <c r="C8" s="34"/>
      <c r="D8" s="19">
        <v>0</v>
      </c>
      <c r="E8" s="19">
        <v>0</v>
      </c>
      <c r="F8" s="32">
        <v>0</v>
      </c>
      <c r="G8" s="31">
        <v>0</v>
      </c>
      <c r="H8" s="19">
        <v>0</v>
      </c>
      <c r="I8" s="19">
        <v>0</v>
      </c>
      <c r="J8" s="19">
        <v>0</v>
      </c>
      <c r="K8" s="18">
        <v>0</v>
      </c>
      <c r="L8" s="23">
        <v>0</v>
      </c>
      <c r="M8" s="19">
        <v>0</v>
      </c>
      <c r="N8" s="13">
        <f t="shared" si="0"/>
        <v>0</v>
      </c>
    </row>
    <row r="9" spans="1:14" ht="25.5" x14ac:dyDescent="0.25">
      <c r="A9" s="6" t="s">
        <v>38</v>
      </c>
      <c r="B9" s="1" t="s">
        <v>6</v>
      </c>
      <c r="C9" s="34"/>
      <c r="D9" s="19">
        <v>0</v>
      </c>
      <c r="E9" s="19">
        <v>0</v>
      </c>
      <c r="F9" s="32">
        <v>0</v>
      </c>
      <c r="G9" s="31">
        <v>7.0000000000000007E-2</v>
      </c>
      <c r="H9" s="19">
        <v>0</v>
      </c>
      <c r="I9" s="19">
        <v>88.100460000000012</v>
      </c>
      <c r="J9" s="19">
        <v>0</v>
      </c>
      <c r="K9" s="18">
        <v>0</v>
      </c>
      <c r="L9" s="23">
        <v>0</v>
      </c>
      <c r="M9" s="19">
        <v>0</v>
      </c>
      <c r="N9" s="13">
        <f t="shared" si="0"/>
        <v>88.170460000000006</v>
      </c>
    </row>
    <row r="10" spans="1:14" ht="25.5" x14ac:dyDescent="0.25">
      <c r="A10" s="6" t="s">
        <v>39</v>
      </c>
      <c r="B10" s="1" t="s">
        <v>7</v>
      </c>
      <c r="C10" s="34">
        <v>469</v>
      </c>
      <c r="D10" s="19">
        <f>D11+D12</f>
        <v>1456</v>
      </c>
      <c r="E10" s="19">
        <v>0</v>
      </c>
      <c r="F10" s="32">
        <v>0</v>
      </c>
      <c r="G10" s="31">
        <v>1579.46</v>
      </c>
      <c r="H10" s="19">
        <v>3812.2960000000021</v>
      </c>
      <c r="I10" s="19">
        <f t="shared" ref="I10" si="1">I11+I12</f>
        <v>133.33500000000001</v>
      </c>
      <c r="J10" s="19">
        <f t="shared" ref="J10" si="2">SUM(J11:J12)</f>
        <v>48</v>
      </c>
      <c r="K10" s="18">
        <v>0</v>
      </c>
      <c r="L10" s="23">
        <f>SUM(L11:L12)</f>
        <v>1078.3900000000001</v>
      </c>
      <c r="M10" s="19">
        <v>0</v>
      </c>
      <c r="N10" s="13">
        <f t="shared" si="0"/>
        <v>8576.4810000000016</v>
      </c>
    </row>
    <row r="11" spans="1:14" x14ac:dyDescent="0.25">
      <c r="A11" s="6" t="s">
        <v>40</v>
      </c>
      <c r="B11" s="1" t="s">
        <v>8</v>
      </c>
      <c r="C11" s="34">
        <v>59</v>
      </c>
      <c r="D11" s="30">
        <v>1122</v>
      </c>
      <c r="E11" s="19">
        <v>0</v>
      </c>
      <c r="F11" s="32">
        <v>0</v>
      </c>
      <c r="G11" s="31">
        <v>0.26</v>
      </c>
      <c r="H11" s="19">
        <v>46.799999999999955</v>
      </c>
      <c r="I11" s="19">
        <v>112.893</v>
      </c>
      <c r="J11" s="19">
        <v>48</v>
      </c>
      <c r="K11" s="18">
        <v>0</v>
      </c>
      <c r="L11" s="23">
        <v>0</v>
      </c>
      <c r="M11" s="19">
        <v>0</v>
      </c>
      <c r="N11" s="13">
        <f t="shared" si="0"/>
        <v>1388.953</v>
      </c>
    </row>
    <row r="12" spans="1:14" x14ac:dyDescent="0.25">
      <c r="A12" s="6" t="s">
        <v>41</v>
      </c>
      <c r="B12" s="1" t="s">
        <v>9</v>
      </c>
      <c r="C12" s="34">
        <v>410</v>
      </c>
      <c r="D12" s="30">
        <v>334</v>
      </c>
      <c r="E12" s="19">
        <v>0</v>
      </c>
      <c r="F12" s="32">
        <v>0</v>
      </c>
      <c r="G12" s="31">
        <v>1579.2</v>
      </c>
      <c r="H12" s="19">
        <v>3765.4959999999992</v>
      </c>
      <c r="I12" s="19">
        <v>20.442</v>
      </c>
      <c r="J12" s="19">
        <v>0</v>
      </c>
      <c r="K12" s="18">
        <v>0</v>
      </c>
      <c r="L12" s="23">
        <v>1078.3900000000001</v>
      </c>
      <c r="M12" s="19">
        <v>0</v>
      </c>
      <c r="N12" s="13">
        <f t="shared" si="0"/>
        <v>7187.5279999999993</v>
      </c>
    </row>
    <row r="13" spans="1:14" x14ac:dyDescent="0.25">
      <c r="A13" s="6" t="s">
        <v>42</v>
      </c>
      <c r="B13" s="1" t="s">
        <v>10</v>
      </c>
      <c r="C13" s="34">
        <v>2464</v>
      </c>
      <c r="D13" s="19">
        <f>D14+D15</f>
        <v>194</v>
      </c>
      <c r="E13" s="19">
        <v>747</v>
      </c>
      <c r="F13" s="32">
        <v>0</v>
      </c>
      <c r="G13" s="31">
        <v>13850.08</v>
      </c>
      <c r="H13" s="19">
        <v>7007.7780000000021</v>
      </c>
      <c r="I13" s="19">
        <f>I14+I15</f>
        <v>2122.7550000000001</v>
      </c>
      <c r="J13" s="19">
        <f t="shared" ref="J13" si="3">SUM(J14:J15)</f>
        <v>1146</v>
      </c>
      <c r="K13" s="18">
        <v>10</v>
      </c>
      <c r="L13" s="23">
        <f>SUM(L14:L15)</f>
        <v>315.67</v>
      </c>
      <c r="M13" s="19">
        <v>0</v>
      </c>
      <c r="N13" s="13">
        <f t="shared" si="0"/>
        <v>27857.283000000003</v>
      </c>
    </row>
    <row r="14" spans="1:14" x14ac:dyDescent="0.25">
      <c r="A14" s="6" t="s">
        <v>40</v>
      </c>
      <c r="B14" s="1" t="s">
        <v>11</v>
      </c>
      <c r="C14" s="34">
        <v>1009</v>
      </c>
      <c r="D14" s="19">
        <v>3</v>
      </c>
      <c r="E14" s="19">
        <v>1</v>
      </c>
      <c r="F14" s="32">
        <v>0</v>
      </c>
      <c r="G14" s="31">
        <v>342.94</v>
      </c>
      <c r="H14" s="19">
        <v>4809.0749999999998</v>
      </c>
      <c r="I14" s="19">
        <v>964.18799999999999</v>
      </c>
      <c r="J14" s="19">
        <v>240</v>
      </c>
      <c r="K14" s="18">
        <v>10</v>
      </c>
      <c r="L14" s="23">
        <v>63.02</v>
      </c>
      <c r="M14" s="19">
        <v>0</v>
      </c>
      <c r="N14" s="13">
        <f t="shared" si="0"/>
        <v>7442.223</v>
      </c>
    </row>
    <row r="15" spans="1:14" x14ac:dyDescent="0.25">
      <c r="A15" s="6" t="s">
        <v>41</v>
      </c>
      <c r="B15" s="1" t="s">
        <v>12</v>
      </c>
      <c r="C15" s="34">
        <v>1455</v>
      </c>
      <c r="D15" s="19">
        <v>191</v>
      </c>
      <c r="E15" s="19">
        <v>746</v>
      </c>
      <c r="F15" s="32">
        <v>0</v>
      </c>
      <c r="G15" s="31">
        <v>13507.14</v>
      </c>
      <c r="H15" s="19">
        <v>2198.7029999999977</v>
      </c>
      <c r="I15" s="19">
        <v>1158.567</v>
      </c>
      <c r="J15" s="19">
        <f>838+68</f>
        <v>906</v>
      </c>
      <c r="K15" s="18">
        <v>0</v>
      </c>
      <c r="L15" s="23">
        <v>252.65</v>
      </c>
      <c r="M15" s="19">
        <v>0</v>
      </c>
      <c r="N15" s="13">
        <f t="shared" si="0"/>
        <v>20415.059999999998</v>
      </c>
    </row>
    <row r="16" spans="1:14" x14ac:dyDescent="0.25">
      <c r="A16" s="6" t="s">
        <v>43</v>
      </c>
      <c r="B16" s="1" t="s">
        <v>13</v>
      </c>
      <c r="C16" s="34">
        <v>2933</v>
      </c>
      <c r="D16" s="19">
        <f t="shared" ref="D16:D18" si="4">D10+D13</f>
        <v>1650</v>
      </c>
      <c r="E16" s="19">
        <v>747</v>
      </c>
      <c r="F16" s="32">
        <v>0</v>
      </c>
      <c r="G16" s="31">
        <v>15429.54</v>
      </c>
      <c r="H16" s="19">
        <v>10820.073999999979</v>
      </c>
      <c r="I16" s="19">
        <f t="shared" ref="I16" si="5">I17+I18</f>
        <v>2256.09</v>
      </c>
      <c r="J16" s="19">
        <f t="shared" ref="J16" si="6">SUM(J17:J18)</f>
        <v>1194</v>
      </c>
      <c r="K16" s="18">
        <v>10</v>
      </c>
      <c r="L16" s="23">
        <f>SUM(L17:L18)</f>
        <v>1394.0600000000002</v>
      </c>
      <c r="M16" s="19">
        <v>0</v>
      </c>
      <c r="N16" s="13">
        <f t="shared" si="0"/>
        <v>36433.763999999981</v>
      </c>
    </row>
    <row r="17" spans="1:14" x14ac:dyDescent="0.25">
      <c r="A17" s="6" t="s">
        <v>40</v>
      </c>
      <c r="B17" s="1" t="s">
        <v>14</v>
      </c>
      <c r="C17" s="34">
        <v>1067</v>
      </c>
      <c r="D17" s="30">
        <f t="shared" si="4"/>
        <v>1125</v>
      </c>
      <c r="E17" s="19">
        <v>1</v>
      </c>
      <c r="F17" s="32">
        <v>0</v>
      </c>
      <c r="G17" s="31">
        <v>343.2</v>
      </c>
      <c r="H17" s="19">
        <v>4855.8750000000018</v>
      </c>
      <c r="I17" s="19">
        <f t="shared" ref="I17:I18" si="7">I11+I14</f>
        <v>1077.0809999999999</v>
      </c>
      <c r="J17" s="19">
        <f t="shared" ref="J17:J18" si="8">J11+J14</f>
        <v>288</v>
      </c>
      <c r="K17" s="18">
        <v>10</v>
      </c>
      <c r="L17" s="23">
        <f>L11+L14</f>
        <v>63.02</v>
      </c>
      <c r="M17" s="19">
        <v>0</v>
      </c>
      <c r="N17" s="13">
        <f t="shared" si="0"/>
        <v>8830.1760000000013</v>
      </c>
    </row>
    <row r="18" spans="1:14" x14ac:dyDescent="0.25">
      <c r="A18" s="6" t="s">
        <v>41</v>
      </c>
      <c r="B18" s="1" t="s">
        <v>15</v>
      </c>
      <c r="C18" s="34">
        <v>1866</v>
      </c>
      <c r="D18" s="30">
        <f t="shared" si="4"/>
        <v>525</v>
      </c>
      <c r="E18" s="19">
        <v>746</v>
      </c>
      <c r="F18" s="32">
        <v>0</v>
      </c>
      <c r="G18" s="31">
        <v>15086.34</v>
      </c>
      <c r="H18" s="19">
        <v>5964.1990000000078</v>
      </c>
      <c r="I18" s="19">
        <f t="shared" si="7"/>
        <v>1179.009</v>
      </c>
      <c r="J18" s="19">
        <f t="shared" si="8"/>
        <v>906</v>
      </c>
      <c r="K18" s="18">
        <v>0</v>
      </c>
      <c r="L18" s="23">
        <f>L12+L15</f>
        <v>1331.0400000000002</v>
      </c>
      <c r="M18" s="19">
        <f>M15+M12</f>
        <v>0</v>
      </c>
      <c r="N18" s="13">
        <f t="shared" si="0"/>
        <v>27603.588000000011</v>
      </c>
    </row>
    <row r="19" spans="1:14" x14ac:dyDescent="0.25">
      <c r="A19" s="6" t="s">
        <v>44</v>
      </c>
      <c r="B19" s="1" t="s">
        <v>16</v>
      </c>
      <c r="C19" s="34">
        <v>29736</v>
      </c>
      <c r="D19" s="19">
        <f>D20+D24+D25</f>
        <v>15195</v>
      </c>
      <c r="E19" s="19">
        <v>9503</v>
      </c>
      <c r="F19" s="32">
        <v>16121.351549999998</v>
      </c>
      <c r="G19" s="31">
        <v>26562.46</v>
      </c>
      <c r="H19" s="22">
        <f>H20+H24+H25</f>
        <v>18270.42779999999</v>
      </c>
      <c r="I19" s="19">
        <f t="shared" ref="I19" si="9">I20+I24+I25</f>
        <v>15505.55935</v>
      </c>
      <c r="J19" s="19">
        <f t="shared" ref="J19" si="10">SUM(J20,J24:J25)</f>
        <v>35984</v>
      </c>
      <c r="K19" s="18">
        <v>13099</v>
      </c>
      <c r="L19" s="23">
        <f>L20+L24+L25</f>
        <v>18719.93</v>
      </c>
      <c r="M19" s="19">
        <f>M20+M25</f>
        <v>1174.7</v>
      </c>
      <c r="N19" s="13">
        <f t="shared" si="0"/>
        <v>199871.42869999999</v>
      </c>
    </row>
    <row r="20" spans="1:14" x14ac:dyDescent="0.25">
      <c r="A20" s="6" t="s">
        <v>45</v>
      </c>
      <c r="B20" s="1" t="s">
        <v>17</v>
      </c>
      <c r="C20" s="34">
        <v>29736</v>
      </c>
      <c r="D20" s="19">
        <f>SUM(D21:D23)</f>
        <v>15195</v>
      </c>
      <c r="E20" s="19">
        <v>9483</v>
      </c>
      <c r="F20" s="32">
        <v>16121.351549999998</v>
      </c>
      <c r="G20" s="31">
        <v>26262.39</v>
      </c>
      <c r="H20" s="22">
        <f>H21+H22+H23</f>
        <v>17600.864799999992</v>
      </c>
      <c r="I20" s="19">
        <f t="shared" ref="I20" si="11">I21+I22+I23</f>
        <v>15352.182349999999</v>
      </c>
      <c r="J20" s="19">
        <f t="shared" ref="J20" si="12">SUM(J21:J23)</f>
        <v>35984</v>
      </c>
      <c r="K20" s="18">
        <v>13099</v>
      </c>
      <c r="L20" s="23">
        <f>SUM(L21:L23)</f>
        <v>18621.349999999999</v>
      </c>
      <c r="M20" s="19">
        <f>M21+M22+M23+M24</f>
        <v>1174.7</v>
      </c>
      <c r="N20" s="13">
        <f t="shared" si="0"/>
        <v>198629.83869999999</v>
      </c>
    </row>
    <row r="21" spans="1:14" x14ac:dyDescent="0.25">
      <c r="A21" s="6" t="s">
        <v>46</v>
      </c>
      <c r="B21" s="1" t="s">
        <v>18</v>
      </c>
      <c r="C21" s="34">
        <v>29031</v>
      </c>
      <c r="D21" s="19">
        <v>12897</v>
      </c>
      <c r="E21" s="19">
        <v>7928</v>
      </c>
      <c r="F21" s="32">
        <v>13003.146000000001</v>
      </c>
      <c r="G21" s="31">
        <v>22298.52</v>
      </c>
      <c r="H21" s="19">
        <v>13109.521999999994</v>
      </c>
      <c r="I21" s="19">
        <v>9853.4075599999996</v>
      </c>
      <c r="J21" s="19">
        <f>31999+1297</f>
        <v>33296</v>
      </c>
      <c r="K21" s="18">
        <v>12139</v>
      </c>
      <c r="L21" s="23">
        <v>7695.87</v>
      </c>
      <c r="M21" s="19">
        <v>1174.7</v>
      </c>
      <c r="N21" s="13">
        <f t="shared" si="0"/>
        <v>162426.16555999999</v>
      </c>
    </row>
    <row r="22" spans="1:14" x14ac:dyDescent="0.25">
      <c r="A22" s="6" t="s">
        <v>47</v>
      </c>
      <c r="B22" s="1" t="s">
        <v>19</v>
      </c>
      <c r="C22" s="34">
        <v>705</v>
      </c>
      <c r="D22" s="19">
        <v>2298</v>
      </c>
      <c r="E22" s="19">
        <v>1329</v>
      </c>
      <c r="F22" s="32">
        <v>3118.2055499999969</v>
      </c>
      <c r="G22" s="31">
        <v>3962.92</v>
      </c>
      <c r="H22" s="19">
        <v>4361.5031999999983</v>
      </c>
      <c r="I22" s="19">
        <v>5498.7747900000004</v>
      </c>
      <c r="J22" s="19">
        <v>2688</v>
      </c>
      <c r="K22" s="18">
        <v>960</v>
      </c>
      <c r="L22" s="23">
        <v>10925.48</v>
      </c>
      <c r="M22" s="19">
        <v>0</v>
      </c>
      <c r="N22" s="13">
        <f t="shared" si="0"/>
        <v>35846.883539999995</v>
      </c>
    </row>
    <row r="23" spans="1:14" x14ac:dyDescent="0.25">
      <c r="A23" s="35" t="s">
        <v>48</v>
      </c>
      <c r="B23" s="1" t="s">
        <v>20</v>
      </c>
      <c r="C23" s="34"/>
      <c r="D23" s="19">
        <v>0</v>
      </c>
      <c r="E23" s="19">
        <v>226</v>
      </c>
      <c r="F23" s="32">
        <v>0</v>
      </c>
      <c r="G23" s="31">
        <v>0.95</v>
      </c>
      <c r="H23" s="19">
        <v>129.83960000000002</v>
      </c>
      <c r="I23" s="19">
        <v>0</v>
      </c>
      <c r="J23" s="19">
        <v>0</v>
      </c>
      <c r="K23" s="18">
        <v>0</v>
      </c>
      <c r="L23" s="23">
        <v>0</v>
      </c>
      <c r="M23" s="19">
        <v>0</v>
      </c>
      <c r="N23" s="13">
        <f t="shared" si="0"/>
        <v>356.78960000000001</v>
      </c>
    </row>
    <row r="24" spans="1:14" x14ac:dyDescent="0.25">
      <c r="A24" s="6" t="s">
        <v>49</v>
      </c>
      <c r="B24" s="1" t="s">
        <v>21</v>
      </c>
      <c r="C24" s="34"/>
      <c r="D24" s="19">
        <v>0</v>
      </c>
      <c r="E24" s="19">
        <v>20</v>
      </c>
      <c r="F24" s="32">
        <v>0</v>
      </c>
      <c r="G24" s="31">
        <v>300.07</v>
      </c>
      <c r="H24" s="19">
        <v>669.5630000000001</v>
      </c>
      <c r="I24" s="19">
        <v>153.37700000000001</v>
      </c>
      <c r="J24" s="19">
        <v>0</v>
      </c>
      <c r="K24" s="18">
        <v>0</v>
      </c>
      <c r="L24" s="23">
        <v>98.58</v>
      </c>
      <c r="M24" s="19">
        <v>0</v>
      </c>
      <c r="N24" s="13">
        <f t="shared" si="0"/>
        <v>1241.5899999999999</v>
      </c>
    </row>
    <row r="25" spans="1:14" x14ac:dyDescent="0.25">
      <c r="A25" s="6" t="s">
        <v>50</v>
      </c>
      <c r="B25" s="1" t="s">
        <v>22</v>
      </c>
      <c r="C25" s="34">
        <v>0</v>
      </c>
      <c r="D25" s="19">
        <v>0</v>
      </c>
      <c r="E25" s="19">
        <v>0</v>
      </c>
      <c r="F25" s="32">
        <v>0</v>
      </c>
      <c r="G25" s="31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0</v>
      </c>
    </row>
    <row r="26" spans="1:14" ht="25.5" x14ac:dyDescent="0.25">
      <c r="A26" s="6" t="s">
        <v>51</v>
      </c>
      <c r="B26" s="1" t="s">
        <v>23</v>
      </c>
      <c r="C26" s="34"/>
      <c r="D26" s="19">
        <v>0</v>
      </c>
      <c r="E26" s="19">
        <v>0</v>
      </c>
      <c r="F26" s="32">
        <v>0</v>
      </c>
      <c r="G26" s="31">
        <v>0</v>
      </c>
      <c r="H26" s="19">
        <v>0</v>
      </c>
      <c r="I26" s="19">
        <v>0</v>
      </c>
      <c r="J26" s="19">
        <v>0</v>
      </c>
      <c r="K26" s="18">
        <v>0</v>
      </c>
      <c r="L26" s="23">
        <v>0</v>
      </c>
      <c r="M26" s="19">
        <v>0</v>
      </c>
      <c r="N26" s="13">
        <f t="shared" si="0"/>
        <v>0</v>
      </c>
    </row>
    <row r="27" spans="1:14" ht="25.5" x14ac:dyDescent="0.25">
      <c r="A27" s="6" t="s">
        <v>52</v>
      </c>
      <c r="B27" s="1" t="s">
        <v>24</v>
      </c>
      <c r="C27" s="34"/>
      <c r="D27" s="19">
        <v>0</v>
      </c>
      <c r="E27" s="19">
        <v>0</v>
      </c>
      <c r="F27" s="32">
        <v>0</v>
      </c>
      <c r="G27" s="31">
        <v>0</v>
      </c>
      <c r="H27" s="19">
        <v>0</v>
      </c>
      <c r="I27" s="19">
        <v>0</v>
      </c>
      <c r="J27" s="19">
        <v>0</v>
      </c>
      <c r="K27" s="18">
        <v>0</v>
      </c>
      <c r="L27" s="23">
        <v>0</v>
      </c>
      <c r="M27" s="19">
        <v>0</v>
      </c>
      <c r="N27" s="13">
        <f t="shared" si="0"/>
        <v>0</v>
      </c>
    </row>
    <row r="28" spans="1:14" ht="25.5" x14ac:dyDescent="0.25">
      <c r="A28" s="6" t="s">
        <v>53</v>
      </c>
      <c r="B28" s="1" t="s">
        <v>25</v>
      </c>
      <c r="C28" s="34">
        <v>10</v>
      </c>
      <c r="D28" s="19">
        <v>42</v>
      </c>
      <c r="E28" s="19">
        <v>23</v>
      </c>
      <c r="F28" s="32">
        <v>2.3759999999999999</v>
      </c>
      <c r="G28" s="31">
        <v>18.13</v>
      </c>
      <c r="H28" s="19">
        <v>92.555999999999813</v>
      </c>
      <c r="I28" s="19">
        <v>17.52</v>
      </c>
      <c r="J28" s="19">
        <v>700</v>
      </c>
      <c r="K28" s="18">
        <v>35</v>
      </c>
      <c r="L28" s="23">
        <v>41.95</v>
      </c>
      <c r="M28" s="19">
        <v>0</v>
      </c>
      <c r="N28" s="13">
        <f t="shared" si="0"/>
        <v>982.53199999999993</v>
      </c>
    </row>
    <row r="29" spans="1:14" x14ac:dyDescent="0.25">
      <c r="A29" s="6" t="s">
        <v>54</v>
      </c>
      <c r="B29" s="1" t="s">
        <v>26</v>
      </c>
      <c r="C29" s="34"/>
      <c r="D29" s="19">
        <v>0</v>
      </c>
      <c r="E29" s="19">
        <v>0</v>
      </c>
      <c r="F29" s="32">
        <v>0</v>
      </c>
      <c r="G29" s="31">
        <v>0.14000000000000001</v>
      </c>
      <c r="H29" s="19">
        <v>0</v>
      </c>
      <c r="I29" s="19">
        <v>128.59700000000001</v>
      </c>
      <c r="J29" s="19">
        <v>0</v>
      </c>
      <c r="K29" s="18">
        <v>0</v>
      </c>
      <c r="L29" s="23">
        <v>0.33</v>
      </c>
      <c r="M29" s="19">
        <v>0</v>
      </c>
      <c r="N29" s="13">
        <f t="shared" si="0"/>
        <v>129.06700000000001</v>
      </c>
    </row>
    <row r="30" spans="1:14" x14ac:dyDescent="0.25">
      <c r="A30" s="6" t="s">
        <v>55</v>
      </c>
      <c r="B30" s="1" t="s">
        <v>27</v>
      </c>
      <c r="C30" s="34"/>
      <c r="D30" s="19">
        <v>0</v>
      </c>
      <c r="E30" s="19">
        <v>0</v>
      </c>
      <c r="F30" s="32">
        <v>0</v>
      </c>
      <c r="G30" s="31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19">
        <v>0</v>
      </c>
      <c r="N30" s="13">
        <f t="shared" si="0"/>
        <v>0</v>
      </c>
    </row>
    <row r="31" spans="1:14" x14ac:dyDescent="0.25">
      <c r="A31" s="6" t="s">
        <v>56</v>
      </c>
      <c r="B31" s="1" t="s">
        <v>28</v>
      </c>
      <c r="C31" s="34"/>
      <c r="D31" s="19">
        <v>0</v>
      </c>
      <c r="E31" s="19">
        <v>0</v>
      </c>
      <c r="F31" s="32">
        <v>0</v>
      </c>
      <c r="G31" s="31">
        <v>0.01</v>
      </c>
      <c r="H31" s="19">
        <v>0</v>
      </c>
      <c r="I31" s="19">
        <v>0</v>
      </c>
      <c r="J31" s="19">
        <v>0</v>
      </c>
      <c r="K31" s="18">
        <v>0</v>
      </c>
      <c r="L31" s="23">
        <v>0</v>
      </c>
      <c r="M31" s="19">
        <v>0</v>
      </c>
      <c r="N31" s="13">
        <f t="shared" si="0"/>
        <v>0.01</v>
      </c>
    </row>
    <row r="32" spans="1:14" x14ac:dyDescent="0.25">
      <c r="A32" s="6" t="s">
        <v>57</v>
      </c>
      <c r="B32" s="1" t="s">
        <v>29</v>
      </c>
      <c r="C32" s="34"/>
      <c r="D32" s="19">
        <v>0</v>
      </c>
      <c r="E32" s="19">
        <v>0</v>
      </c>
      <c r="F32" s="32">
        <v>0</v>
      </c>
      <c r="G32" s="31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 x14ac:dyDescent="0.25">
      <c r="A33" s="6" t="s">
        <v>58</v>
      </c>
      <c r="B33" s="1" t="s">
        <v>30</v>
      </c>
      <c r="C33" s="34">
        <v>284</v>
      </c>
      <c r="D33" s="19">
        <v>598</v>
      </c>
      <c r="E33" s="19">
        <v>88</v>
      </c>
      <c r="F33" s="32">
        <v>6.0490000000000004</v>
      </c>
      <c r="G33" s="31">
        <v>761.02</v>
      </c>
      <c r="H33" s="19">
        <v>650.89012000000002</v>
      </c>
      <c r="I33" s="19">
        <v>1905.2099500000002</v>
      </c>
      <c r="J33" s="19">
        <v>196</v>
      </c>
      <c r="K33" s="18">
        <v>223</v>
      </c>
      <c r="L33" s="23">
        <v>132.68</v>
      </c>
      <c r="M33" s="19">
        <v>0</v>
      </c>
      <c r="N33" s="13">
        <f t="shared" si="0"/>
        <v>4844.8490700000002</v>
      </c>
    </row>
    <row r="34" spans="1:14" x14ac:dyDescent="0.25">
      <c r="A34" s="7" t="s">
        <v>59</v>
      </c>
      <c r="B34" s="8" t="s">
        <v>31</v>
      </c>
      <c r="C34" s="34">
        <v>51685</v>
      </c>
      <c r="D34" s="20">
        <f>D3+D4+D5+D6+D7+D8+D9+D16+D19+D26+D27+D28+D29+D30+D31+D32+D33</f>
        <v>48198</v>
      </c>
      <c r="E34" s="19">
        <v>14809</v>
      </c>
      <c r="F34" s="32">
        <v>19186.616549999999</v>
      </c>
      <c r="G34" s="31">
        <v>71618.12</v>
      </c>
      <c r="H34" s="19">
        <v>46200.932919999934</v>
      </c>
      <c r="I34" s="19">
        <f>I3+I5+I4+I6+I7+I8+I9+I16+I19+I26+I27+I28+I29+I30+I32+I31+I33</f>
        <v>46884.016759999999</v>
      </c>
      <c r="J34" s="21">
        <f t="shared" ref="J34" si="13">SUM(J3:J10,J13,J19,J26:J33)</f>
        <v>53370</v>
      </c>
      <c r="K34" s="18">
        <v>19445</v>
      </c>
      <c r="L34" s="24">
        <f>SUM(L3:L9)+L16+L19+SUM(L26:L33)</f>
        <v>35221.379999999997</v>
      </c>
      <c r="M34" s="21">
        <f>M5+M15+M19</f>
        <v>1760</v>
      </c>
      <c r="N34" s="9">
        <f t="shared" si="0"/>
        <v>408378.06622999994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="80" zoomScaleNormal="80" workbookViewId="0">
      <selection activeCell="C2" sqref="C2:O2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62</v>
      </c>
    </row>
    <row r="2" spans="1:15" s="3" customFormat="1" ht="30" x14ac:dyDescent="0.25">
      <c r="A2" s="4"/>
      <c r="B2" s="5"/>
      <c r="C2" s="11" t="s">
        <v>64</v>
      </c>
      <c r="D2" s="11" t="s">
        <v>65</v>
      </c>
      <c r="E2" s="11" t="s">
        <v>66</v>
      </c>
      <c r="F2" s="11" t="s">
        <v>67</v>
      </c>
      <c r="G2" s="11" t="s">
        <v>76</v>
      </c>
      <c r="H2" s="11" t="s">
        <v>69</v>
      </c>
      <c r="I2" s="11" t="s">
        <v>70</v>
      </c>
      <c r="J2" s="11" t="s">
        <v>71</v>
      </c>
      <c r="K2" s="11" t="s">
        <v>77</v>
      </c>
      <c r="L2" s="11" t="s">
        <v>72</v>
      </c>
      <c r="M2" s="11" t="s">
        <v>73</v>
      </c>
      <c r="N2" s="16" t="s">
        <v>74</v>
      </c>
      <c r="O2" s="12" t="s">
        <v>75</v>
      </c>
    </row>
    <row r="3" spans="1:15" x14ac:dyDescent="0.25">
      <c r="A3" s="6" t="s">
        <v>32</v>
      </c>
      <c r="B3" s="1" t="s">
        <v>0</v>
      </c>
      <c r="C3" s="18">
        <v>3080</v>
      </c>
      <c r="D3" s="19">
        <v>2165</v>
      </c>
      <c r="E3" s="19">
        <v>885</v>
      </c>
      <c r="F3" s="19">
        <v>602</v>
      </c>
      <c r="G3" s="19">
        <v>3267.7400000000016</v>
      </c>
      <c r="H3" s="22">
        <v>2571.4049999999979</v>
      </c>
      <c r="I3" s="19">
        <v>4451.8990000000003</v>
      </c>
      <c r="J3" s="19">
        <v>2177</v>
      </c>
      <c r="K3" s="19">
        <v>1705</v>
      </c>
      <c r="L3" s="18">
        <v>1224</v>
      </c>
      <c r="M3" s="23">
        <v>519.22</v>
      </c>
      <c r="N3" s="19">
        <v>0</v>
      </c>
      <c r="O3" s="13">
        <f>SUM(C3:N3)</f>
        <v>22648.264000000003</v>
      </c>
    </row>
    <row r="4" spans="1:15" x14ac:dyDescent="0.25">
      <c r="A4" s="6" t="s">
        <v>33</v>
      </c>
      <c r="B4" s="1" t="s">
        <v>1</v>
      </c>
      <c r="C4" s="18">
        <v>6961</v>
      </c>
      <c r="D4" s="19">
        <v>10011</v>
      </c>
      <c r="E4" s="19">
        <v>1037</v>
      </c>
      <c r="F4" s="19">
        <v>0</v>
      </c>
      <c r="G4" s="19">
        <v>9175.6499999999942</v>
      </c>
      <c r="H4" s="22">
        <v>4759.5979999999927</v>
      </c>
      <c r="I4" s="19">
        <v>11451.987999999999</v>
      </c>
      <c r="J4" s="19">
        <v>4735</v>
      </c>
      <c r="K4" s="19">
        <v>815</v>
      </c>
      <c r="L4" s="18">
        <v>0</v>
      </c>
      <c r="M4" s="23">
        <v>3758.25</v>
      </c>
      <c r="N4" s="19">
        <v>0</v>
      </c>
      <c r="O4" s="13">
        <f t="shared" ref="O4:O34" si="0">SUM(C4:N4)</f>
        <v>52704.485999999983</v>
      </c>
    </row>
    <row r="5" spans="1:15" ht="25.5" x14ac:dyDescent="0.25">
      <c r="A5" s="6" t="s">
        <v>34</v>
      </c>
      <c r="B5" s="1" t="s">
        <v>2</v>
      </c>
      <c r="C5" s="18">
        <v>2501</v>
      </c>
      <c r="D5" s="19">
        <v>4958</v>
      </c>
      <c r="E5" s="19">
        <v>2829</v>
      </c>
      <c r="F5" s="19">
        <v>1338</v>
      </c>
      <c r="G5" s="19">
        <v>2119.0299999999952</v>
      </c>
      <c r="H5" s="22">
        <v>13792.358999999995</v>
      </c>
      <c r="I5" s="19">
        <v>5632.8760000000002</v>
      </c>
      <c r="J5" s="19">
        <v>7485</v>
      </c>
      <c r="K5" s="19">
        <v>6001</v>
      </c>
      <c r="L5" s="18">
        <v>4940</v>
      </c>
      <c r="M5" s="23">
        <v>8296.76</v>
      </c>
      <c r="N5" s="19">
        <v>0</v>
      </c>
      <c r="O5" s="13">
        <f t="shared" si="0"/>
        <v>59893.024999999987</v>
      </c>
    </row>
    <row r="6" spans="1:15" ht="25.5" x14ac:dyDescent="0.25">
      <c r="A6" s="6" t="s">
        <v>35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9">
        <v>0</v>
      </c>
      <c r="L6" s="18">
        <v>0</v>
      </c>
      <c r="M6" s="23">
        <v>0</v>
      </c>
      <c r="N6" s="19">
        <v>0</v>
      </c>
      <c r="O6" s="13">
        <f t="shared" si="0"/>
        <v>0</v>
      </c>
    </row>
    <row r="7" spans="1:15" x14ac:dyDescent="0.25">
      <c r="A7" s="6" t="s">
        <v>36</v>
      </c>
      <c r="B7" s="1" t="s">
        <v>4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22">
        <v>0</v>
      </c>
      <c r="I7" s="19">
        <v>33.134</v>
      </c>
      <c r="J7" s="19">
        <v>0</v>
      </c>
      <c r="K7" s="19">
        <v>0</v>
      </c>
      <c r="L7" s="18">
        <v>0</v>
      </c>
      <c r="M7" s="23">
        <v>0</v>
      </c>
      <c r="N7" s="19">
        <v>0</v>
      </c>
      <c r="O7" s="13">
        <f t="shared" si="0"/>
        <v>33.134</v>
      </c>
    </row>
    <row r="8" spans="1:15" x14ac:dyDescent="0.25">
      <c r="A8" s="6" t="s">
        <v>37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22">
        <v>0</v>
      </c>
      <c r="I8" s="19">
        <v>0</v>
      </c>
      <c r="J8" s="19">
        <v>0</v>
      </c>
      <c r="K8" s="19">
        <v>0</v>
      </c>
      <c r="L8" s="18">
        <v>0</v>
      </c>
      <c r="M8" s="23">
        <v>0</v>
      </c>
      <c r="N8" s="19">
        <v>0</v>
      </c>
      <c r="O8" s="13">
        <f t="shared" si="0"/>
        <v>0</v>
      </c>
    </row>
    <row r="9" spans="1:15" ht="25.5" x14ac:dyDescent="0.25">
      <c r="A9" s="6" t="s">
        <v>38</v>
      </c>
      <c r="B9" s="1" t="s">
        <v>6</v>
      </c>
      <c r="C9" s="18">
        <v>0</v>
      </c>
      <c r="D9" s="19">
        <v>0</v>
      </c>
      <c r="E9" s="19">
        <v>0</v>
      </c>
      <c r="F9" s="19">
        <v>0</v>
      </c>
      <c r="G9" s="19">
        <v>0.01</v>
      </c>
      <c r="H9" s="22">
        <v>0</v>
      </c>
      <c r="I9" s="19">
        <v>56.865000000000002</v>
      </c>
      <c r="J9" s="19">
        <v>12</v>
      </c>
      <c r="K9" s="19">
        <v>0</v>
      </c>
      <c r="L9" s="18">
        <v>0</v>
      </c>
      <c r="M9" s="23">
        <v>0</v>
      </c>
      <c r="N9" s="19">
        <v>0</v>
      </c>
      <c r="O9" s="13">
        <f t="shared" si="0"/>
        <v>68.875</v>
      </c>
    </row>
    <row r="10" spans="1:15" ht="25.5" x14ac:dyDescent="0.25">
      <c r="A10" s="6" t="s">
        <v>39</v>
      </c>
      <c r="B10" s="1" t="s">
        <v>7</v>
      </c>
      <c r="C10" s="18">
        <v>0</v>
      </c>
      <c r="D10" s="19">
        <f>D11+D12</f>
        <v>3548</v>
      </c>
      <c r="E10" s="19">
        <v>21</v>
      </c>
      <c r="F10" s="19">
        <v>20</v>
      </c>
      <c r="G10" s="19">
        <v>622.55999999999995</v>
      </c>
      <c r="H10" s="22">
        <v>1342.491</v>
      </c>
      <c r="I10" s="19">
        <f t="shared" ref="I10" si="1">I11+I12</f>
        <v>2207.672</v>
      </c>
      <c r="J10" s="19">
        <f t="shared" ref="J10" si="2">SUM(J11:J12)</f>
        <v>12</v>
      </c>
      <c r="K10" s="19">
        <v>0</v>
      </c>
      <c r="L10" s="18">
        <v>32</v>
      </c>
      <c r="M10" s="23">
        <f>SUM(M11:M12)</f>
        <v>57.07</v>
      </c>
      <c r="N10" s="19">
        <v>0</v>
      </c>
      <c r="O10" s="13">
        <f t="shared" si="0"/>
        <v>7862.7929999999997</v>
      </c>
    </row>
    <row r="11" spans="1:15" x14ac:dyDescent="0.25">
      <c r="A11" s="6" t="s">
        <v>40</v>
      </c>
      <c r="B11" s="1" t="s">
        <v>8</v>
      </c>
      <c r="C11" s="18">
        <v>0</v>
      </c>
      <c r="D11" s="19">
        <v>3312</v>
      </c>
      <c r="E11" s="19">
        <v>21</v>
      </c>
      <c r="F11" s="19">
        <v>20</v>
      </c>
      <c r="G11" s="19">
        <v>13.15</v>
      </c>
      <c r="H11" s="19">
        <v>73.601000000000568</v>
      </c>
      <c r="I11" s="19">
        <v>1996.2950000000001</v>
      </c>
      <c r="J11" s="19">
        <v>0</v>
      </c>
      <c r="K11" s="19">
        <v>0</v>
      </c>
      <c r="L11" s="18">
        <v>32</v>
      </c>
      <c r="M11" s="23">
        <v>0</v>
      </c>
      <c r="N11" s="19">
        <v>0</v>
      </c>
      <c r="O11" s="13">
        <f t="shared" si="0"/>
        <v>5468.0460000000003</v>
      </c>
    </row>
    <row r="12" spans="1:15" x14ac:dyDescent="0.25">
      <c r="A12" s="6" t="s">
        <v>41</v>
      </c>
      <c r="B12" s="1" t="s">
        <v>9</v>
      </c>
      <c r="C12" s="18">
        <v>0</v>
      </c>
      <c r="D12" s="19">
        <v>236</v>
      </c>
      <c r="E12" s="19">
        <v>0</v>
      </c>
      <c r="F12" s="19">
        <v>0</v>
      </c>
      <c r="G12" s="19">
        <v>609.41000000000008</v>
      </c>
      <c r="H12" s="19">
        <v>1268.8900000000003</v>
      </c>
      <c r="I12" s="19">
        <v>211.37700000000001</v>
      </c>
      <c r="J12" s="19">
        <v>12</v>
      </c>
      <c r="K12" s="19">
        <v>0</v>
      </c>
      <c r="L12" s="18">
        <v>0</v>
      </c>
      <c r="M12" s="23">
        <v>57.07</v>
      </c>
      <c r="N12" s="19">
        <v>0</v>
      </c>
      <c r="O12" s="13">
        <f t="shared" si="0"/>
        <v>2394.7470000000003</v>
      </c>
    </row>
    <row r="13" spans="1:15" x14ac:dyDescent="0.25">
      <c r="A13" s="6" t="s">
        <v>42</v>
      </c>
      <c r="B13" s="1" t="s">
        <v>10</v>
      </c>
      <c r="C13" s="18">
        <v>642</v>
      </c>
      <c r="D13" s="19">
        <f>D14+D15</f>
        <v>667</v>
      </c>
      <c r="E13" s="19">
        <v>31460</v>
      </c>
      <c r="F13" s="19">
        <v>15</v>
      </c>
      <c r="G13" s="19">
        <v>5213.4000000000015</v>
      </c>
      <c r="H13" s="22">
        <v>3902.1549999999988</v>
      </c>
      <c r="I13" s="19">
        <f>I14+I15</f>
        <v>2275.5950000000003</v>
      </c>
      <c r="J13" s="19">
        <f t="shared" ref="J13" si="3">SUM(J14:J15)</f>
        <v>472</v>
      </c>
      <c r="K13" s="19">
        <v>2262</v>
      </c>
      <c r="L13" s="18">
        <v>361</v>
      </c>
      <c r="M13" s="23">
        <f>SUM(M14:M15)</f>
        <v>125.38000000000001</v>
      </c>
      <c r="N13" s="19">
        <v>0</v>
      </c>
      <c r="O13" s="13">
        <f t="shared" si="0"/>
        <v>47395.53</v>
      </c>
    </row>
    <row r="14" spans="1:15" x14ac:dyDescent="0.25">
      <c r="A14" s="6" t="s">
        <v>40</v>
      </c>
      <c r="B14" s="1" t="s">
        <v>11</v>
      </c>
      <c r="C14" s="18">
        <v>50</v>
      </c>
      <c r="D14" s="19">
        <v>545</v>
      </c>
      <c r="E14" s="19">
        <v>28892</v>
      </c>
      <c r="F14" s="19">
        <v>15</v>
      </c>
      <c r="G14" s="19">
        <v>224.11</v>
      </c>
      <c r="H14" s="19">
        <v>2792.4439999999995</v>
      </c>
      <c r="I14" s="19">
        <v>652.58500000000004</v>
      </c>
      <c r="J14" s="19">
        <v>198</v>
      </c>
      <c r="K14" s="19">
        <v>33</v>
      </c>
      <c r="L14" s="18">
        <v>163</v>
      </c>
      <c r="M14" s="23">
        <v>30.62</v>
      </c>
      <c r="N14" s="19">
        <v>0</v>
      </c>
      <c r="O14" s="13">
        <f t="shared" si="0"/>
        <v>33595.759000000005</v>
      </c>
    </row>
    <row r="15" spans="1:15" x14ac:dyDescent="0.25">
      <c r="A15" s="6" t="s">
        <v>41</v>
      </c>
      <c r="B15" s="1" t="s">
        <v>12</v>
      </c>
      <c r="C15" s="18">
        <v>592</v>
      </c>
      <c r="D15" s="19">
        <v>122</v>
      </c>
      <c r="E15" s="19">
        <v>2568</v>
      </c>
      <c r="F15" s="19">
        <v>0</v>
      </c>
      <c r="G15" s="19">
        <v>4989.2900000000009</v>
      </c>
      <c r="H15" s="19">
        <v>1109.7110000000011</v>
      </c>
      <c r="I15" s="19">
        <v>1623.01</v>
      </c>
      <c r="J15" s="19">
        <v>274</v>
      </c>
      <c r="K15" s="19">
        <v>2229</v>
      </c>
      <c r="L15" s="18">
        <v>198</v>
      </c>
      <c r="M15" s="23">
        <v>94.76</v>
      </c>
      <c r="N15" s="19">
        <v>0</v>
      </c>
      <c r="O15" s="13">
        <f t="shared" si="0"/>
        <v>13799.771000000002</v>
      </c>
    </row>
    <row r="16" spans="1:15" x14ac:dyDescent="0.25">
      <c r="A16" s="6" t="s">
        <v>43</v>
      </c>
      <c r="B16" s="1" t="s">
        <v>13</v>
      </c>
      <c r="C16" s="18">
        <v>642</v>
      </c>
      <c r="D16" s="19">
        <f t="shared" ref="D16:D18" si="4">D10+D13</f>
        <v>4215</v>
      </c>
      <c r="E16" s="19">
        <v>31481</v>
      </c>
      <c r="F16" s="19">
        <v>35</v>
      </c>
      <c r="G16" s="19">
        <v>5835.9500000000007</v>
      </c>
      <c r="H16" s="22">
        <v>5244.6459999999988</v>
      </c>
      <c r="I16" s="19">
        <f>I17+I18</f>
        <v>4483.2669999999998</v>
      </c>
      <c r="J16" s="19">
        <v>472</v>
      </c>
      <c r="K16" s="19">
        <v>2262</v>
      </c>
      <c r="L16" s="18">
        <v>393</v>
      </c>
      <c r="M16" s="23">
        <f>SUM(M17:M18)</f>
        <v>182.45000000000002</v>
      </c>
      <c r="N16" s="19">
        <v>0</v>
      </c>
      <c r="O16" s="13">
        <f t="shared" si="0"/>
        <v>55246.312999999995</v>
      </c>
    </row>
    <row r="17" spans="1:15" x14ac:dyDescent="0.25">
      <c r="A17" s="6" t="s">
        <v>40</v>
      </c>
      <c r="B17" s="1" t="s">
        <v>14</v>
      </c>
      <c r="C17" s="18">
        <v>50</v>
      </c>
      <c r="D17" s="19">
        <f t="shared" si="4"/>
        <v>3857</v>
      </c>
      <c r="E17" s="19">
        <v>28913</v>
      </c>
      <c r="F17" s="19">
        <v>35</v>
      </c>
      <c r="G17" s="19">
        <v>237.25000000000023</v>
      </c>
      <c r="H17" s="19">
        <v>2866.0449999999983</v>
      </c>
      <c r="I17" s="19">
        <f t="shared" ref="I17:J18" si="5">I11+I14</f>
        <v>2648.88</v>
      </c>
      <c r="J17" s="19">
        <f t="shared" si="5"/>
        <v>198</v>
      </c>
      <c r="K17" s="19">
        <v>33</v>
      </c>
      <c r="L17" s="18">
        <v>195</v>
      </c>
      <c r="M17" s="23">
        <f t="shared" ref="M17:M18" si="6">M11+M14</f>
        <v>30.62</v>
      </c>
      <c r="N17" s="19">
        <v>0</v>
      </c>
      <c r="O17" s="13">
        <f t="shared" si="0"/>
        <v>39063.794999999998</v>
      </c>
    </row>
    <row r="18" spans="1:15" x14ac:dyDescent="0.25">
      <c r="A18" s="6" t="s">
        <v>41</v>
      </c>
      <c r="B18" s="1" t="s">
        <v>15</v>
      </c>
      <c r="C18" s="18">
        <v>592</v>
      </c>
      <c r="D18" s="19">
        <f t="shared" si="4"/>
        <v>358</v>
      </c>
      <c r="E18" s="19">
        <v>2568</v>
      </c>
      <c r="F18" s="19">
        <v>0</v>
      </c>
      <c r="G18" s="19">
        <v>5598.7000000000007</v>
      </c>
      <c r="H18" s="19">
        <v>2378.6010000000006</v>
      </c>
      <c r="I18" s="19">
        <f t="shared" si="5"/>
        <v>1834.3869999999999</v>
      </c>
      <c r="J18" s="19">
        <f t="shared" si="5"/>
        <v>286</v>
      </c>
      <c r="K18" s="19">
        <v>2229</v>
      </c>
      <c r="L18" s="18">
        <v>198</v>
      </c>
      <c r="M18" s="23">
        <f t="shared" si="6"/>
        <v>151.83000000000001</v>
      </c>
      <c r="N18" s="19">
        <v>0</v>
      </c>
      <c r="O18" s="13">
        <f t="shared" si="0"/>
        <v>16194.518000000002</v>
      </c>
    </row>
    <row r="19" spans="1:15" x14ac:dyDescent="0.25">
      <c r="A19" s="6" t="s">
        <v>44</v>
      </c>
      <c r="B19" s="1" t="s">
        <v>16</v>
      </c>
      <c r="C19" s="18">
        <v>13865</v>
      </c>
      <c r="D19" s="19">
        <f>D20+D24+D25</f>
        <v>14779</v>
      </c>
      <c r="E19" s="19">
        <v>9194</v>
      </c>
      <c r="F19" s="19">
        <v>9679</v>
      </c>
      <c r="G19" s="19">
        <v>7547.55</v>
      </c>
      <c r="H19" s="22">
        <f>H20+H24+H25</f>
        <v>16412.086990000011</v>
      </c>
      <c r="I19" s="19">
        <f t="shared" ref="I19" si="7">I20+I24+I25</f>
        <v>23068.485059999999</v>
      </c>
      <c r="J19" s="19">
        <f t="shared" ref="J19" si="8">SUM(J20,J24:J25)</f>
        <v>32077</v>
      </c>
      <c r="K19" s="19">
        <v>26555</v>
      </c>
      <c r="L19" s="18">
        <v>29551</v>
      </c>
      <c r="M19" s="23">
        <f>M20+M24+M25</f>
        <v>21634.7</v>
      </c>
      <c r="N19" s="19">
        <v>0</v>
      </c>
      <c r="O19" s="13">
        <f t="shared" si="0"/>
        <v>204362.82205000002</v>
      </c>
    </row>
    <row r="20" spans="1:15" x14ac:dyDescent="0.25">
      <c r="A20" s="6" t="s">
        <v>45</v>
      </c>
      <c r="B20" s="1" t="s">
        <v>17</v>
      </c>
      <c r="C20" s="18">
        <v>13865</v>
      </c>
      <c r="D20" s="19">
        <f>SUM(D21:D23)</f>
        <v>14779</v>
      </c>
      <c r="E20" s="19">
        <v>9194</v>
      </c>
      <c r="F20" s="19">
        <v>9679</v>
      </c>
      <c r="G20" s="19">
        <v>7475.2</v>
      </c>
      <c r="H20" s="22">
        <f>H21+H22+H23</f>
        <v>15859.285990000011</v>
      </c>
      <c r="I20" s="19">
        <f t="shared" ref="I20" si="9">I21+I22+I23</f>
        <v>23057.532059999998</v>
      </c>
      <c r="J20" s="19">
        <f t="shared" ref="J20" si="10">SUM(J21:J23)</f>
        <v>32077</v>
      </c>
      <c r="K20" s="19">
        <v>25696</v>
      </c>
      <c r="L20" s="18">
        <v>29300</v>
      </c>
      <c r="M20" s="23">
        <f>SUM(M21:M23)</f>
        <v>21382.86</v>
      </c>
      <c r="N20" s="19">
        <v>0</v>
      </c>
      <c r="O20" s="13">
        <f t="shared" si="0"/>
        <v>202364.87805</v>
      </c>
    </row>
    <row r="21" spans="1:15" x14ac:dyDescent="0.25">
      <c r="A21" s="6" t="s">
        <v>46</v>
      </c>
      <c r="B21" s="1" t="s">
        <v>18</v>
      </c>
      <c r="C21" s="18">
        <v>11388</v>
      </c>
      <c r="D21" s="19">
        <v>13373</v>
      </c>
      <c r="E21" s="19">
        <v>7702</v>
      </c>
      <c r="F21" s="19">
        <v>8767</v>
      </c>
      <c r="G21" s="19">
        <v>6902.2000000000044</v>
      </c>
      <c r="H21" s="19">
        <v>12123.446340000011</v>
      </c>
      <c r="I21" s="19">
        <v>14973.819750000001</v>
      </c>
      <c r="J21" s="19">
        <v>25884</v>
      </c>
      <c r="K21" s="19">
        <v>20863</v>
      </c>
      <c r="L21" s="18">
        <v>14059</v>
      </c>
      <c r="M21" s="23">
        <v>20222.52</v>
      </c>
      <c r="N21" s="19">
        <v>0</v>
      </c>
      <c r="O21" s="13">
        <f t="shared" si="0"/>
        <v>156257.98608999999</v>
      </c>
    </row>
    <row r="22" spans="1:15" x14ac:dyDescent="0.25">
      <c r="A22" s="6" t="s">
        <v>47</v>
      </c>
      <c r="B22" s="1" t="s">
        <v>19</v>
      </c>
      <c r="C22" s="18">
        <v>2477</v>
      </c>
      <c r="D22" s="19">
        <v>1406</v>
      </c>
      <c r="E22" s="19">
        <v>1492</v>
      </c>
      <c r="F22" s="19">
        <v>911</v>
      </c>
      <c r="G22" s="19">
        <v>573</v>
      </c>
      <c r="H22" s="19">
        <v>3735.839649999999</v>
      </c>
      <c r="I22" s="19">
        <v>8083.712309999999</v>
      </c>
      <c r="J22" s="19">
        <v>6193</v>
      </c>
      <c r="K22" s="19">
        <v>4833</v>
      </c>
      <c r="L22" s="18">
        <v>15241</v>
      </c>
      <c r="M22" s="23">
        <v>1160.3399999999999</v>
      </c>
      <c r="N22" s="19">
        <v>0</v>
      </c>
      <c r="O22" s="13">
        <f t="shared" si="0"/>
        <v>46105.891959999994</v>
      </c>
    </row>
    <row r="23" spans="1:15" x14ac:dyDescent="0.25">
      <c r="A23" s="35" t="s">
        <v>48</v>
      </c>
      <c r="B23" s="1" t="s">
        <v>20</v>
      </c>
      <c r="C23" s="18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8">
        <v>0</v>
      </c>
      <c r="M23" s="23">
        <v>0</v>
      </c>
      <c r="N23" s="19">
        <v>0</v>
      </c>
      <c r="O23" s="13">
        <f t="shared" si="0"/>
        <v>0</v>
      </c>
    </row>
    <row r="24" spans="1:15" x14ac:dyDescent="0.25">
      <c r="A24" s="6" t="s">
        <v>49</v>
      </c>
      <c r="B24" s="1" t="s">
        <v>21</v>
      </c>
      <c r="C24" s="18">
        <v>0</v>
      </c>
      <c r="D24" s="19">
        <v>0</v>
      </c>
      <c r="E24" s="19">
        <v>0</v>
      </c>
      <c r="F24" s="19">
        <v>0</v>
      </c>
      <c r="G24" s="19">
        <v>72.350000000000023</v>
      </c>
      <c r="H24" s="19">
        <v>552.80100000000016</v>
      </c>
      <c r="I24" s="19">
        <v>10.952999999999999</v>
      </c>
      <c r="J24" s="19">
        <v>0</v>
      </c>
      <c r="K24" s="19">
        <v>859</v>
      </c>
      <c r="L24" s="18">
        <v>251</v>
      </c>
      <c r="M24" s="23">
        <v>251.84</v>
      </c>
      <c r="N24" s="19">
        <v>0</v>
      </c>
      <c r="O24" s="13">
        <f t="shared" si="0"/>
        <v>1997.9440000000002</v>
      </c>
    </row>
    <row r="25" spans="1:15" x14ac:dyDescent="0.25">
      <c r="A25" s="6" t="s">
        <v>50</v>
      </c>
      <c r="B25" s="1" t="s">
        <v>22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8">
        <v>0</v>
      </c>
      <c r="M25" s="23">
        <v>0</v>
      </c>
      <c r="N25" s="19">
        <v>0</v>
      </c>
      <c r="O25" s="13">
        <f t="shared" si="0"/>
        <v>0</v>
      </c>
    </row>
    <row r="26" spans="1:15" ht="25.5" x14ac:dyDescent="0.25">
      <c r="A26" s="6" t="s">
        <v>51</v>
      </c>
      <c r="B26" s="1" t="s">
        <v>23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2">
        <v>0</v>
      </c>
      <c r="I26" s="19">
        <v>0</v>
      </c>
      <c r="J26" s="19">
        <v>0</v>
      </c>
      <c r="K26" s="19">
        <v>0</v>
      </c>
      <c r="L26" s="18">
        <v>0</v>
      </c>
      <c r="M26" s="23">
        <v>0</v>
      </c>
      <c r="N26" s="19">
        <v>0</v>
      </c>
      <c r="O26" s="13">
        <f t="shared" si="0"/>
        <v>0</v>
      </c>
    </row>
    <row r="27" spans="1:15" ht="25.5" x14ac:dyDescent="0.25">
      <c r="A27" s="6" t="s">
        <v>52</v>
      </c>
      <c r="B27" s="1" t="s">
        <v>24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22">
        <v>0</v>
      </c>
      <c r="I27" s="19">
        <v>0</v>
      </c>
      <c r="J27" s="19">
        <v>0</v>
      </c>
      <c r="K27" s="19">
        <v>0</v>
      </c>
      <c r="L27" s="18">
        <v>0</v>
      </c>
      <c r="M27" s="23">
        <v>0</v>
      </c>
      <c r="N27" s="19">
        <v>0</v>
      </c>
      <c r="O27" s="13">
        <f t="shared" si="0"/>
        <v>0</v>
      </c>
    </row>
    <row r="28" spans="1:15" ht="25.5" x14ac:dyDescent="0.25">
      <c r="A28" s="6" t="s">
        <v>53</v>
      </c>
      <c r="B28" s="1" t="s">
        <v>25</v>
      </c>
      <c r="C28" s="18">
        <v>7</v>
      </c>
      <c r="D28" s="19">
        <v>67</v>
      </c>
      <c r="E28" s="19">
        <v>24</v>
      </c>
      <c r="F28" s="19">
        <v>0</v>
      </c>
      <c r="G28" s="19">
        <v>0.21</v>
      </c>
      <c r="H28" s="22">
        <v>5.8999999999999773</v>
      </c>
      <c r="I28" s="19">
        <v>0</v>
      </c>
      <c r="J28" s="19">
        <v>6</v>
      </c>
      <c r="K28" s="19">
        <v>71</v>
      </c>
      <c r="L28" s="18">
        <v>0</v>
      </c>
      <c r="M28" s="23">
        <v>2753.03</v>
      </c>
      <c r="N28" s="19">
        <v>0</v>
      </c>
      <c r="O28" s="13">
        <f t="shared" si="0"/>
        <v>2934.1400000000003</v>
      </c>
    </row>
    <row r="29" spans="1:15" x14ac:dyDescent="0.25">
      <c r="A29" s="6" t="s">
        <v>54</v>
      </c>
      <c r="B29" s="1" t="s">
        <v>26</v>
      </c>
      <c r="C29" s="18">
        <v>0</v>
      </c>
      <c r="D29" s="19">
        <v>0</v>
      </c>
      <c r="E29" s="19">
        <v>0</v>
      </c>
      <c r="F29" s="19">
        <v>0</v>
      </c>
      <c r="G29" s="19">
        <v>0</v>
      </c>
      <c r="H29" s="22">
        <v>0</v>
      </c>
      <c r="I29" s="19">
        <v>9.0109999999999992</v>
      </c>
      <c r="J29" s="19">
        <v>0</v>
      </c>
      <c r="K29" s="19">
        <v>0</v>
      </c>
      <c r="L29" s="18">
        <v>0</v>
      </c>
      <c r="M29" s="23">
        <v>0</v>
      </c>
      <c r="N29" s="19">
        <v>0</v>
      </c>
      <c r="O29" s="13">
        <f t="shared" si="0"/>
        <v>9.0109999999999992</v>
      </c>
    </row>
    <row r="30" spans="1:15" x14ac:dyDescent="0.25">
      <c r="A30" s="6" t="s">
        <v>55</v>
      </c>
      <c r="B30" s="1" t="s">
        <v>27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2">
        <v>0</v>
      </c>
      <c r="I30" s="19">
        <v>0</v>
      </c>
      <c r="J30" s="19">
        <v>0</v>
      </c>
      <c r="K30" s="19"/>
      <c r="L30" s="18">
        <v>0</v>
      </c>
      <c r="M30" s="23">
        <v>0</v>
      </c>
      <c r="N30" s="19">
        <v>0</v>
      </c>
      <c r="O30" s="13">
        <f t="shared" si="0"/>
        <v>0</v>
      </c>
    </row>
    <row r="31" spans="1:15" x14ac:dyDescent="0.25">
      <c r="A31" s="6" t="s">
        <v>56</v>
      </c>
      <c r="B31" s="1" t="s">
        <v>28</v>
      </c>
      <c r="C31" s="18">
        <v>0</v>
      </c>
      <c r="D31" s="19">
        <v>0</v>
      </c>
      <c r="E31" s="19">
        <v>0</v>
      </c>
      <c r="F31" s="19">
        <v>0</v>
      </c>
      <c r="G31" s="19">
        <v>3.9400000000000048</v>
      </c>
      <c r="H31" s="22">
        <v>0</v>
      </c>
      <c r="I31" s="19">
        <v>0</v>
      </c>
      <c r="J31" s="19">
        <v>0</v>
      </c>
      <c r="K31" s="19">
        <v>0</v>
      </c>
      <c r="L31" s="18">
        <v>0</v>
      </c>
      <c r="M31" s="23">
        <v>0</v>
      </c>
      <c r="N31" s="19">
        <v>0</v>
      </c>
      <c r="O31" s="13">
        <f t="shared" si="0"/>
        <v>3.9400000000000048</v>
      </c>
    </row>
    <row r="32" spans="1:15" x14ac:dyDescent="0.25">
      <c r="A32" s="6" t="s">
        <v>57</v>
      </c>
      <c r="B32" s="1" t="s">
        <v>29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2">
        <v>0</v>
      </c>
      <c r="I32" s="19">
        <v>0</v>
      </c>
      <c r="J32" s="19">
        <v>0</v>
      </c>
      <c r="K32" s="19">
        <v>0</v>
      </c>
      <c r="L32" s="18">
        <v>0</v>
      </c>
      <c r="M32" s="23">
        <v>0</v>
      </c>
      <c r="N32" s="19">
        <v>0</v>
      </c>
      <c r="O32" s="13">
        <f t="shared" si="0"/>
        <v>0</v>
      </c>
    </row>
    <row r="33" spans="1:15" x14ac:dyDescent="0.25">
      <c r="A33" s="6" t="s">
        <v>58</v>
      </c>
      <c r="B33" s="1" t="s">
        <v>30</v>
      </c>
      <c r="C33" s="18">
        <v>132</v>
      </c>
      <c r="D33" s="19">
        <v>1855</v>
      </c>
      <c r="E33" s="19">
        <v>2</v>
      </c>
      <c r="F33" s="19">
        <v>356</v>
      </c>
      <c r="G33" s="19">
        <v>11.46999999999997</v>
      </c>
      <c r="H33" s="22">
        <v>3990.3321799999967</v>
      </c>
      <c r="I33" s="19">
        <v>2185.7264199999995</v>
      </c>
      <c r="J33" s="19">
        <v>161</v>
      </c>
      <c r="K33" s="19">
        <v>0</v>
      </c>
      <c r="L33" s="18">
        <v>303</v>
      </c>
      <c r="M33" s="23">
        <v>21.33</v>
      </c>
      <c r="N33" s="19">
        <v>0</v>
      </c>
      <c r="O33" s="13">
        <f t="shared" si="0"/>
        <v>9017.8585999999959</v>
      </c>
    </row>
    <row r="34" spans="1:15" x14ac:dyDescent="0.25">
      <c r="A34" s="7" t="s">
        <v>59</v>
      </c>
      <c r="B34" s="8" t="s">
        <v>31</v>
      </c>
      <c r="C34" s="18">
        <v>27188</v>
      </c>
      <c r="D34" s="20">
        <f>D3+D4+D5+D6+D7+D8+D9+D16+D19+D26+D27+D28+D29+D30+D31+D32+D33</f>
        <v>38050</v>
      </c>
      <c r="E34" s="19">
        <v>45452</v>
      </c>
      <c r="F34" s="19">
        <v>12009</v>
      </c>
      <c r="G34" s="19">
        <v>27961.559999999998</v>
      </c>
      <c r="H34" s="22">
        <v>46776.327170000019</v>
      </c>
      <c r="I34" s="19">
        <f>I3+I5+I4+I6+I7+I8+I9+I16+I19+I26+I27+I28+I29+I30+I32+I31+I33</f>
        <v>51373.251479999999</v>
      </c>
      <c r="J34" s="21">
        <f t="shared" ref="J34" si="11">SUM(J3:J10,J13,J19,J26:J33)</f>
        <v>47137</v>
      </c>
      <c r="K34" s="21">
        <f>SUM(K3:K10)+K13+K19+SUM(K26:K33)</f>
        <v>37409</v>
      </c>
      <c r="L34" s="18">
        <v>36411</v>
      </c>
      <c r="M34" s="24">
        <f>SUM(M3:M9)+M16+M19+SUM(M26:M33)</f>
        <v>37165.740000000005</v>
      </c>
      <c r="N34" s="20">
        <v>0</v>
      </c>
      <c r="O34" s="9">
        <f t="shared" si="0"/>
        <v>406932.87864999997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80" zoomScaleNormal="80" workbookViewId="0">
      <selection activeCell="C2" sqref="C2:N2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63</v>
      </c>
    </row>
    <row r="2" spans="1:14" s="3" customFormat="1" ht="30" x14ac:dyDescent="0.25">
      <c r="A2" s="4"/>
      <c r="B2" s="5"/>
      <c r="C2" s="11" t="s">
        <v>64</v>
      </c>
      <c r="D2" s="11" t="s">
        <v>65</v>
      </c>
      <c r="E2" s="11" t="s">
        <v>66</v>
      </c>
      <c r="F2" s="11" t="s">
        <v>67</v>
      </c>
      <c r="G2" s="11" t="s">
        <v>68</v>
      </c>
      <c r="H2" s="11" t="s">
        <v>69</v>
      </c>
      <c r="I2" s="11" t="s">
        <v>70</v>
      </c>
      <c r="J2" s="11" t="s">
        <v>71</v>
      </c>
      <c r="K2" s="11" t="s">
        <v>72</v>
      </c>
      <c r="L2" s="11" t="s">
        <v>73</v>
      </c>
      <c r="M2" s="16" t="s">
        <v>74</v>
      </c>
      <c r="N2" s="12" t="s">
        <v>75</v>
      </c>
    </row>
    <row r="3" spans="1:14" x14ac:dyDescent="0.25">
      <c r="A3" s="6" t="s">
        <v>32</v>
      </c>
      <c r="B3" s="1" t="s">
        <v>0</v>
      </c>
      <c r="C3" s="34">
        <v>12466</v>
      </c>
      <c r="D3" s="30">
        <v>5214</v>
      </c>
      <c r="E3" s="19">
        <v>2570</v>
      </c>
      <c r="F3" s="32">
        <v>7021</v>
      </c>
      <c r="G3" s="32">
        <v>9692</v>
      </c>
      <c r="H3" s="19">
        <v>19167</v>
      </c>
      <c r="I3" s="19">
        <v>4964</v>
      </c>
      <c r="J3" s="19">
        <v>7860</v>
      </c>
      <c r="K3" s="18">
        <v>6557</v>
      </c>
      <c r="L3" s="25">
        <v>6407</v>
      </c>
      <c r="M3" s="19">
        <v>498</v>
      </c>
      <c r="N3" s="13">
        <f>SUM(C3:M3)</f>
        <v>82416</v>
      </c>
    </row>
    <row r="4" spans="1:14" x14ac:dyDescent="0.25">
      <c r="A4" s="6" t="s">
        <v>33</v>
      </c>
      <c r="B4" s="1" t="s">
        <v>1</v>
      </c>
      <c r="C4" s="34">
        <v>470</v>
      </c>
      <c r="D4" s="30">
        <v>102</v>
      </c>
      <c r="E4" s="19">
        <v>15</v>
      </c>
      <c r="F4" s="32">
        <v>0</v>
      </c>
      <c r="G4" s="32">
        <v>299</v>
      </c>
      <c r="H4" s="19">
        <v>1703</v>
      </c>
      <c r="I4" s="19">
        <v>1955</v>
      </c>
      <c r="J4" s="19">
        <v>100</v>
      </c>
      <c r="K4" s="18">
        <v>0</v>
      </c>
      <c r="L4" s="25">
        <v>158</v>
      </c>
      <c r="M4" s="19">
        <v>0</v>
      </c>
      <c r="N4" s="13">
        <f t="shared" ref="N4:N34" si="0">SUM(C4:M4)</f>
        <v>4802</v>
      </c>
    </row>
    <row r="5" spans="1:14" ht="25.5" x14ac:dyDescent="0.25">
      <c r="A5" s="6" t="s">
        <v>34</v>
      </c>
      <c r="B5" s="1" t="s">
        <v>2</v>
      </c>
      <c r="C5" s="34">
        <v>353</v>
      </c>
      <c r="D5" s="30">
        <v>531</v>
      </c>
      <c r="E5" s="19">
        <v>1011</v>
      </c>
      <c r="F5" s="32">
        <v>121</v>
      </c>
      <c r="G5" s="32">
        <v>701</v>
      </c>
      <c r="H5" s="19">
        <v>916</v>
      </c>
      <c r="I5" s="19">
        <v>712</v>
      </c>
      <c r="J5" s="19">
        <v>270</v>
      </c>
      <c r="K5" s="18">
        <v>514</v>
      </c>
      <c r="L5" s="25">
        <v>457</v>
      </c>
      <c r="M5" s="19">
        <v>8</v>
      </c>
      <c r="N5" s="13">
        <f t="shared" si="0"/>
        <v>5594</v>
      </c>
    </row>
    <row r="6" spans="1:14" ht="25.5" x14ac:dyDescent="0.25">
      <c r="A6" s="6" t="s">
        <v>35</v>
      </c>
      <c r="B6" s="1" t="s">
        <v>3</v>
      </c>
      <c r="C6" s="34"/>
      <c r="D6" s="19">
        <v>0</v>
      </c>
      <c r="E6" s="19">
        <v>0</v>
      </c>
      <c r="F6" s="32">
        <v>0</v>
      </c>
      <c r="G6" s="32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19">
        <v>0</v>
      </c>
      <c r="N6" s="13">
        <f t="shared" si="0"/>
        <v>0</v>
      </c>
    </row>
    <row r="7" spans="1:14" x14ac:dyDescent="0.25">
      <c r="A7" s="6" t="s">
        <v>36</v>
      </c>
      <c r="B7" s="1" t="s">
        <v>4</v>
      </c>
      <c r="C7" s="34">
        <v>1</v>
      </c>
      <c r="D7" s="19">
        <v>0</v>
      </c>
      <c r="E7" s="19">
        <v>0</v>
      </c>
      <c r="F7" s="32">
        <v>0</v>
      </c>
      <c r="G7" s="32">
        <v>0</v>
      </c>
      <c r="H7" s="19">
        <v>0</v>
      </c>
      <c r="I7" s="19">
        <v>0</v>
      </c>
      <c r="J7" s="19">
        <v>0</v>
      </c>
      <c r="K7" s="18">
        <v>2</v>
      </c>
      <c r="L7" s="25">
        <v>0</v>
      </c>
      <c r="M7" s="19">
        <v>0</v>
      </c>
      <c r="N7" s="13">
        <f t="shared" si="0"/>
        <v>3</v>
      </c>
    </row>
    <row r="8" spans="1:14" x14ac:dyDescent="0.25">
      <c r="A8" s="6" t="s">
        <v>37</v>
      </c>
      <c r="B8" s="1" t="s">
        <v>5</v>
      </c>
      <c r="C8" s="34"/>
      <c r="D8" s="19">
        <v>0</v>
      </c>
      <c r="E8" s="19">
        <v>0</v>
      </c>
      <c r="F8" s="32">
        <v>0</v>
      </c>
      <c r="G8" s="32">
        <v>1</v>
      </c>
      <c r="H8" s="19">
        <v>9</v>
      </c>
      <c r="I8" s="19">
        <v>1</v>
      </c>
      <c r="J8" s="19">
        <v>0</v>
      </c>
      <c r="K8" s="18">
        <v>1</v>
      </c>
      <c r="L8" s="25">
        <v>0</v>
      </c>
      <c r="M8" s="19">
        <v>0</v>
      </c>
      <c r="N8" s="13">
        <f t="shared" si="0"/>
        <v>12</v>
      </c>
    </row>
    <row r="9" spans="1:14" ht="25.5" x14ac:dyDescent="0.25">
      <c r="A9" s="6" t="s">
        <v>38</v>
      </c>
      <c r="B9" s="1" t="s">
        <v>6</v>
      </c>
      <c r="C9" s="34">
        <v>2</v>
      </c>
      <c r="D9" s="19">
        <v>39</v>
      </c>
      <c r="E9" s="19">
        <v>37</v>
      </c>
      <c r="F9" s="32">
        <v>0</v>
      </c>
      <c r="G9" s="32">
        <v>20</v>
      </c>
      <c r="H9" s="19">
        <v>20</v>
      </c>
      <c r="I9" s="19">
        <v>60</v>
      </c>
      <c r="J9" s="19">
        <v>13</v>
      </c>
      <c r="K9" s="18">
        <v>18</v>
      </c>
      <c r="L9" s="25">
        <v>13</v>
      </c>
      <c r="M9" s="19">
        <v>0</v>
      </c>
      <c r="N9" s="13">
        <f t="shared" si="0"/>
        <v>222</v>
      </c>
    </row>
    <row r="10" spans="1:14" ht="25.5" x14ac:dyDescent="0.25">
      <c r="A10" s="6" t="s">
        <v>39</v>
      </c>
      <c r="B10" s="1" t="s">
        <v>7</v>
      </c>
      <c r="C10" s="34">
        <v>2060</v>
      </c>
      <c r="D10" s="19">
        <f>D11+D12</f>
        <v>1121</v>
      </c>
      <c r="E10" s="19">
        <v>709</v>
      </c>
      <c r="F10" s="33">
        <v>83</v>
      </c>
      <c r="G10" s="32">
        <v>1134</v>
      </c>
      <c r="H10" s="19">
        <v>2016</v>
      </c>
      <c r="I10" s="19">
        <f>I11+I12</f>
        <v>2063</v>
      </c>
      <c r="J10" s="19">
        <f>SUM(J11:J12)</f>
        <v>382</v>
      </c>
      <c r="K10" s="18">
        <v>494</v>
      </c>
      <c r="L10" s="25">
        <f>SUM(L11:L12)</f>
        <v>434</v>
      </c>
      <c r="M10" s="19">
        <f>M11+M12</f>
        <v>2</v>
      </c>
      <c r="N10" s="13">
        <f t="shared" si="0"/>
        <v>10498</v>
      </c>
    </row>
    <row r="11" spans="1:14" x14ac:dyDescent="0.25">
      <c r="A11" s="6" t="s">
        <v>40</v>
      </c>
      <c r="B11" s="1" t="s">
        <v>8</v>
      </c>
      <c r="C11" s="34">
        <v>1920</v>
      </c>
      <c r="D11" s="30">
        <v>882</v>
      </c>
      <c r="E11" s="19">
        <v>620</v>
      </c>
      <c r="F11" s="32">
        <v>67</v>
      </c>
      <c r="G11" s="32">
        <v>907</v>
      </c>
      <c r="H11" s="19">
        <v>1618</v>
      </c>
      <c r="I11" s="19">
        <v>1905</v>
      </c>
      <c r="J11" s="19">
        <v>280</v>
      </c>
      <c r="K11" s="18">
        <v>358</v>
      </c>
      <c r="L11" s="25">
        <v>208</v>
      </c>
      <c r="M11" s="19">
        <v>2</v>
      </c>
      <c r="N11" s="13">
        <f t="shared" si="0"/>
        <v>8767</v>
      </c>
    </row>
    <row r="12" spans="1:14" x14ac:dyDescent="0.25">
      <c r="A12" s="6" t="s">
        <v>41</v>
      </c>
      <c r="B12" s="1" t="s">
        <v>9</v>
      </c>
      <c r="C12" s="34">
        <v>140</v>
      </c>
      <c r="D12" s="30">
        <v>239</v>
      </c>
      <c r="E12" s="19">
        <v>89</v>
      </c>
      <c r="F12" s="32">
        <v>16</v>
      </c>
      <c r="G12" s="32">
        <v>227</v>
      </c>
      <c r="H12" s="19">
        <v>398</v>
      </c>
      <c r="I12" s="19">
        <v>158</v>
      </c>
      <c r="J12" s="19">
        <v>102</v>
      </c>
      <c r="K12" s="18">
        <v>136</v>
      </c>
      <c r="L12" s="25">
        <v>226</v>
      </c>
      <c r="M12" s="19">
        <v>0</v>
      </c>
      <c r="N12" s="13">
        <f t="shared" si="0"/>
        <v>1731</v>
      </c>
    </row>
    <row r="13" spans="1:14" x14ac:dyDescent="0.25">
      <c r="A13" s="6" t="s">
        <v>42</v>
      </c>
      <c r="B13" s="1" t="s">
        <v>10</v>
      </c>
      <c r="C13" s="34">
        <v>1931</v>
      </c>
      <c r="D13" s="19">
        <f>D14+D15</f>
        <v>974</v>
      </c>
      <c r="E13" s="19">
        <v>295</v>
      </c>
      <c r="F13" s="33">
        <v>12</v>
      </c>
      <c r="G13" s="32">
        <v>1212</v>
      </c>
      <c r="H13" s="19">
        <v>3485</v>
      </c>
      <c r="I13" s="19">
        <f>I14+I15</f>
        <v>2357</v>
      </c>
      <c r="J13" s="19">
        <f>SUM(J14:J15)</f>
        <v>241</v>
      </c>
      <c r="K13" s="18">
        <v>255</v>
      </c>
      <c r="L13" s="25">
        <f>SUM(L14:L15)</f>
        <v>452</v>
      </c>
      <c r="M13" s="19">
        <f>M14+M15</f>
        <v>2</v>
      </c>
      <c r="N13" s="13">
        <f t="shared" si="0"/>
        <v>11216</v>
      </c>
    </row>
    <row r="14" spans="1:14" x14ac:dyDescent="0.25">
      <c r="A14" s="6" t="s">
        <v>40</v>
      </c>
      <c r="B14" s="1" t="s">
        <v>11</v>
      </c>
      <c r="C14" s="34">
        <v>1832</v>
      </c>
      <c r="D14" s="19">
        <v>816</v>
      </c>
      <c r="E14" s="19">
        <v>274</v>
      </c>
      <c r="F14" s="32">
        <v>9</v>
      </c>
      <c r="G14" s="32">
        <v>915</v>
      </c>
      <c r="H14" s="19">
        <v>3069</v>
      </c>
      <c r="I14" s="19">
        <v>1974</v>
      </c>
      <c r="J14" s="19">
        <v>177</v>
      </c>
      <c r="K14" s="18">
        <v>170</v>
      </c>
      <c r="L14" s="25">
        <v>208</v>
      </c>
      <c r="M14" s="19">
        <v>2</v>
      </c>
      <c r="N14" s="13">
        <f t="shared" si="0"/>
        <v>9446</v>
      </c>
    </row>
    <row r="15" spans="1:14" x14ac:dyDescent="0.25">
      <c r="A15" s="6" t="s">
        <v>41</v>
      </c>
      <c r="B15" s="1" t="s">
        <v>12</v>
      </c>
      <c r="C15" s="34">
        <v>99</v>
      </c>
      <c r="D15" s="19">
        <v>158</v>
      </c>
      <c r="E15" s="19">
        <v>21</v>
      </c>
      <c r="F15" s="32">
        <v>3</v>
      </c>
      <c r="G15" s="32">
        <v>297</v>
      </c>
      <c r="H15" s="19">
        <v>416</v>
      </c>
      <c r="I15" s="19">
        <v>383</v>
      </c>
      <c r="J15" s="19">
        <v>64</v>
      </c>
      <c r="K15" s="18">
        <v>85</v>
      </c>
      <c r="L15" s="25">
        <v>244</v>
      </c>
      <c r="M15" s="19">
        <v>0</v>
      </c>
      <c r="N15" s="13">
        <f t="shared" si="0"/>
        <v>1770</v>
      </c>
    </row>
    <row r="16" spans="1:14" x14ac:dyDescent="0.25">
      <c r="A16" s="6" t="s">
        <v>43</v>
      </c>
      <c r="B16" s="1" t="s">
        <v>13</v>
      </c>
      <c r="C16" s="34">
        <v>2164</v>
      </c>
      <c r="D16" s="19">
        <f>D17+D18</f>
        <v>2095</v>
      </c>
      <c r="E16" s="19">
        <v>730</v>
      </c>
      <c r="F16" s="33">
        <v>95</v>
      </c>
      <c r="G16" s="32">
        <v>1213</v>
      </c>
      <c r="H16" s="19">
        <v>3504</v>
      </c>
      <c r="I16" s="19">
        <f>I17+I18</f>
        <v>2357</v>
      </c>
      <c r="J16" s="19">
        <f>SUM(J17:J18)</f>
        <v>441</v>
      </c>
      <c r="K16" s="18">
        <v>564</v>
      </c>
      <c r="L16" s="25">
        <f>SUM(L17:L18)</f>
        <v>452</v>
      </c>
      <c r="M16" s="19">
        <f>M17+M18</f>
        <v>2</v>
      </c>
      <c r="N16" s="13">
        <f t="shared" si="0"/>
        <v>13617</v>
      </c>
    </row>
    <row r="17" spans="1:14" x14ac:dyDescent="0.25">
      <c r="A17" s="6" t="s">
        <v>40</v>
      </c>
      <c r="B17" s="1" t="s">
        <v>14</v>
      </c>
      <c r="C17" s="34">
        <v>1933</v>
      </c>
      <c r="D17" s="30">
        <f>D11+D14</f>
        <v>1698</v>
      </c>
      <c r="E17" s="19">
        <v>620</v>
      </c>
      <c r="F17" s="33">
        <v>76</v>
      </c>
      <c r="G17" s="32">
        <v>915</v>
      </c>
      <c r="H17" s="19">
        <v>3080</v>
      </c>
      <c r="I17" s="19">
        <f>I14</f>
        <v>1974</v>
      </c>
      <c r="J17" s="19">
        <v>290</v>
      </c>
      <c r="K17" s="18">
        <v>362</v>
      </c>
      <c r="L17" s="25">
        <v>208</v>
      </c>
      <c r="M17" s="19">
        <v>2</v>
      </c>
      <c r="N17" s="13">
        <f t="shared" si="0"/>
        <v>11158</v>
      </c>
    </row>
    <row r="18" spans="1:14" x14ac:dyDescent="0.25">
      <c r="A18" s="6" t="s">
        <v>41</v>
      </c>
      <c r="B18" s="1" t="s">
        <v>15</v>
      </c>
      <c r="C18" s="34">
        <v>231</v>
      </c>
      <c r="D18" s="30">
        <f>D12+D15</f>
        <v>397</v>
      </c>
      <c r="E18" s="19">
        <v>110</v>
      </c>
      <c r="F18" s="33">
        <v>19</v>
      </c>
      <c r="G18" s="32">
        <v>298</v>
      </c>
      <c r="H18" s="19">
        <v>424</v>
      </c>
      <c r="I18" s="19">
        <f>I15</f>
        <v>383</v>
      </c>
      <c r="J18" s="19">
        <v>151</v>
      </c>
      <c r="K18" s="18">
        <v>202</v>
      </c>
      <c r="L18" s="25">
        <v>244</v>
      </c>
      <c r="M18" s="19">
        <f>M12+M15</f>
        <v>0</v>
      </c>
      <c r="N18" s="13">
        <f t="shared" si="0"/>
        <v>2459</v>
      </c>
    </row>
    <row r="19" spans="1:14" x14ac:dyDescent="0.25">
      <c r="A19" s="6" t="s">
        <v>44</v>
      </c>
      <c r="B19" s="1" t="s">
        <v>16</v>
      </c>
      <c r="C19" s="34">
        <v>12983</v>
      </c>
      <c r="D19" s="19">
        <f>D20+D24+D25</f>
        <v>9482</v>
      </c>
      <c r="E19" s="19">
        <v>8872</v>
      </c>
      <c r="F19" s="33">
        <v>12492</v>
      </c>
      <c r="G19" s="32">
        <v>15016</v>
      </c>
      <c r="H19" s="22">
        <f>H20+H24+H25</f>
        <v>9953</v>
      </c>
      <c r="I19" s="19">
        <f>I20+I24+I25</f>
        <v>8645</v>
      </c>
      <c r="J19" s="19">
        <f>SUM(J20,J24:J25)</f>
        <v>14726</v>
      </c>
      <c r="K19" s="18">
        <v>10334</v>
      </c>
      <c r="L19" s="25">
        <f>L20+L24+L25</f>
        <v>6788</v>
      </c>
      <c r="M19" s="27">
        <f>M20+M25</f>
        <v>983</v>
      </c>
      <c r="N19" s="13">
        <f t="shared" si="0"/>
        <v>110274</v>
      </c>
    </row>
    <row r="20" spans="1:14" x14ac:dyDescent="0.25">
      <c r="A20" s="6" t="s">
        <v>45</v>
      </c>
      <c r="B20" s="1" t="s">
        <v>17</v>
      </c>
      <c r="C20" s="34">
        <v>12953</v>
      </c>
      <c r="D20" s="19">
        <f>SUM(D21:D23)</f>
        <v>9457</v>
      </c>
      <c r="E20" s="19">
        <v>8858</v>
      </c>
      <c r="F20" s="33">
        <v>12492</v>
      </c>
      <c r="G20" s="32">
        <v>14980</v>
      </c>
      <c r="H20" s="22">
        <f>H21+H22+H23</f>
        <v>9866</v>
      </c>
      <c r="I20" s="19">
        <f>I21+I22+I23</f>
        <v>8531</v>
      </c>
      <c r="J20" s="19">
        <f>SUM(J21:J23)</f>
        <v>14700</v>
      </c>
      <c r="K20" s="18">
        <v>10301</v>
      </c>
      <c r="L20" s="25">
        <f>SUM(L21:L23)</f>
        <v>6762</v>
      </c>
      <c r="M20" s="28">
        <f>M21+M22+M23+M24</f>
        <v>983</v>
      </c>
      <c r="N20" s="13">
        <f t="shared" si="0"/>
        <v>109883</v>
      </c>
    </row>
    <row r="21" spans="1:14" x14ac:dyDescent="0.25">
      <c r="A21" s="6" t="s">
        <v>46</v>
      </c>
      <c r="B21" s="1" t="s">
        <v>18</v>
      </c>
      <c r="C21" s="34">
        <v>8991</v>
      </c>
      <c r="D21" s="19">
        <v>6231</v>
      </c>
      <c r="E21" s="19">
        <v>3392</v>
      </c>
      <c r="F21" s="33">
        <v>8107</v>
      </c>
      <c r="G21" s="32">
        <v>10597</v>
      </c>
      <c r="H21" s="19">
        <v>6364</v>
      </c>
      <c r="I21" s="19">
        <v>5596</v>
      </c>
      <c r="J21" s="19">
        <v>10078</v>
      </c>
      <c r="K21" s="18">
        <v>7333</v>
      </c>
      <c r="L21" s="25">
        <v>4278</v>
      </c>
      <c r="M21" s="27">
        <v>597</v>
      </c>
      <c r="N21" s="13">
        <f t="shared" si="0"/>
        <v>71564</v>
      </c>
    </row>
    <row r="22" spans="1:14" x14ac:dyDescent="0.25">
      <c r="A22" s="6" t="s">
        <v>47</v>
      </c>
      <c r="B22" s="1" t="s">
        <v>19</v>
      </c>
      <c r="C22" s="34">
        <v>3934</v>
      </c>
      <c r="D22" s="19">
        <v>3188</v>
      </c>
      <c r="E22" s="19">
        <v>1638</v>
      </c>
      <c r="F22" s="33">
        <v>3725</v>
      </c>
      <c r="G22" s="32">
        <v>4314</v>
      </c>
      <c r="H22" s="19">
        <v>3464</v>
      </c>
      <c r="I22" s="19">
        <v>2914</v>
      </c>
      <c r="J22" s="19">
        <v>4555</v>
      </c>
      <c r="K22" s="18">
        <v>2953</v>
      </c>
      <c r="L22" s="25">
        <v>1924</v>
      </c>
      <c r="M22" s="27">
        <v>278</v>
      </c>
      <c r="N22" s="13">
        <f t="shared" si="0"/>
        <v>32887</v>
      </c>
    </row>
    <row r="23" spans="1:14" x14ac:dyDescent="0.25">
      <c r="A23" s="35" t="s">
        <v>48</v>
      </c>
      <c r="B23" s="1" t="s">
        <v>20</v>
      </c>
      <c r="C23" s="34">
        <v>28</v>
      </c>
      <c r="D23" s="19">
        <v>38</v>
      </c>
      <c r="E23" s="19">
        <v>3828</v>
      </c>
      <c r="F23" s="33">
        <v>656</v>
      </c>
      <c r="G23" s="32">
        <v>69</v>
      </c>
      <c r="H23" s="19">
        <v>38</v>
      </c>
      <c r="I23" s="19">
        <v>21</v>
      </c>
      <c r="J23" s="19">
        <v>67</v>
      </c>
      <c r="K23" s="18">
        <v>15</v>
      </c>
      <c r="L23" s="25">
        <v>560</v>
      </c>
      <c r="M23" s="27">
        <v>108</v>
      </c>
      <c r="N23" s="13">
        <f t="shared" si="0"/>
        <v>5428</v>
      </c>
    </row>
    <row r="24" spans="1:14" x14ac:dyDescent="0.25">
      <c r="A24" s="6" t="s">
        <v>49</v>
      </c>
      <c r="B24" s="1" t="s">
        <v>21</v>
      </c>
      <c r="C24" s="34"/>
      <c r="D24" s="19">
        <v>25</v>
      </c>
      <c r="E24" s="19">
        <v>14</v>
      </c>
      <c r="F24" s="33">
        <v>4</v>
      </c>
      <c r="G24" s="32">
        <v>36</v>
      </c>
      <c r="H24" s="19">
        <v>87</v>
      </c>
      <c r="I24" s="19">
        <v>114</v>
      </c>
      <c r="J24" s="19">
        <v>26</v>
      </c>
      <c r="K24" s="18">
        <v>33</v>
      </c>
      <c r="L24" s="25">
        <v>26</v>
      </c>
      <c r="M24" s="27">
        <v>0</v>
      </c>
      <c r="N24" s="13">
        <f t="shared" si="0"/>
        <v>365</v>
      </c>
    </row>
    <row r="25" spans="1:14" x14ac:dyDescent="0.25">
      <c r="A25" s="6" t="s">
        <v>50</v>
      </c>
      <c r="B25" s="1" t="s">
        <v>22</v>
      </c>
      <c r="C25" s="34">
        <v>30</v>
      </c>
      <c r="D25" s="19">
        <v>0</v>
      </c>
      <c r="E25" s="19">
        <v>0</v>
      </c>
      <c r="F25" s="33">
        <v>0</v>
      </c>
      <c r="G25" s="32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>
        <v>0</v>
      </c>
      <c r="N25" s="13">
        <f t="shared" si="0"/>
        <v>30</v>
      </c>
    </row>
    <row r="26" spans="1:14" ht="25.5" x14ac:dyDescent="0.25">
      <c r="A26" s="6" t="s">
        <v>51</v>
      </c>
      <c r="B26" s="1" t="s">
        <v>23</v>
      </c>
      <c r="C26" s="34"/>
      <c r="D26" s="19">
        <v>0</v>
      </c>
      <c r="E26" s="19">
        <v>0</v>
      </c>
      <c r="F26" s="33">
        <v>0</v>
      </c>
      <c r="G26" s="32">
        <v>0</v>
      </c>
      <c r="H26" s="19">
        <v>0</v>
      </c>
      <c r="I26" s="19">
        <v>19</v>
      </c>
      <c r="J26" s="19">
        <v>0</v>
      </c>
      <c r="K26" s="18">
        <v>8</v>
      </c>
      <c r="L26" s="25">
        <v>0</v>
      </c>
      <c r="M26" s="19">
        <v>0</v>
      </c>
      <c r="N26" s="13">
        <f t="shared" si="0"/>
        <v>27</v>
      </c>
    </row>
    <row r="27" spans="1:14" ht="25.5" x14ac:dyDescent="0.25">
      <c r="A27" s="6" t="s">
        <v>52</v>
      </c>
      <c r="B27" s="1" t="s">
        <v>24</v>
      </c>
      <c r="C27" s="34">
        <v>10</v>
      </c>
      <c r="D27" s="19">
        <v>63</v>
      </c>
      <c r="E27" s="19">
        <v>3</v>
      </c>
      <c r="F27" s="33">
        <v>0</v>
      </c>
      <c r="G27" s="32">
        <v>55</v>
      </c>
      <c r="H27" s="19">
        <v>75</v>
      </c>
      <c r="I27" s="19">
        <v>16</v>
      </c>
      <c r="J27" s="19">
        <v>21</v>
      </c>
      <c r="K27" s="18">
        <v>58</v>
      </c>
      <c r="L27" s="25">
        <v>26</v>
      </c>
      <c r="M27" s="19">
        <v>0</v>
      </c>
      <c r="N27" s="13">
        <f t="shared" si="0"/>
        <v>327</v>
      </c>
    </row>
    <row r="28" spans="1:14" ht="25.5" x14ac:dyDescent="0.25">
      <c r="A28" s="6" t="s">
        <v>53</v>
      </c>
      <c r="B28" s="1" t="s">
        <v>25</v>
      </c>
      <c r="C28" s="34">
        <v>1878</v>
      </c>
      <c r="D28" s="19">
        <f>1106-D24</f>
        <v>1081</v>
      </c>
      <c r="E28" s="19">
        <v>92</v>
      </c>
      <c r="F28" s="33">
        <v>15</v>
      </c>
      <c r="G28" s="32">
        <v>444</v>
      </c>
      <c r="H28" s="19">
        <v>1284</v>
      </c>
      <c r="I28" s="19">
        <v>781</v>
      </c>
      <c r="J28" s="19">
        <v>196</v>
      </c>
      <c r="K28" s="18">
        <v>314</v>
      </c>
      <c r="L28" s="25">
        <v>221</v>
      </c>
      <c r="M28" s="19">
        <v>2</v>
      </c>
      <c r="N28" s="13">
        <f t="shared" si="0"/>
        <v>6308</v>
      </c>
    </row>
    <row r="29" spans="1:14" x14ac:dyDescent="0.25">
      <c r="A29" s="6" t="s">
        <v>54</v>
      </c>
      <c r="B29" s="1" t="s">
        <v>26</v>
      </c>
      <c r="C29" s="34">
        <v>83</v>
      </c>
      <c r="D29" s="19">
        <v>0</v>
      </c>
      <c r="E29" s="19">
        <v>6</v>
      </c>
      <c r="F29" s="33">
        <v>0</v>
      </c>
      <c r="G29" s="32">
        <v>186</v>
      </c>
      <c r="H29" s="19">
        <v>4</v>
      </c>
      <c r="I29" s="19">
        <v>1820</v>
      </c>
      <c r="J29" s="19">
        <v>0</v>
      </c>
      <c r="K29" s="18">
        <v>0</v>
      </c>
      <c r="L29" s="25">
        <v>324</v>
      </c>
      <c r="M29" s="19">
        <v>0</v>
      </c>
      <c r="N29" s="13">
        <f t="shared" si="0"/>
        <v>2423</v>
      </c>
    </row>
    <row r="30" spans="1:14" x14ac:dyDescent="0.25">
      <c r="A30" s="6" t="s">
        <v>55</v>
      </c>
      <c r="B30" s="1" t="s">
        <v>27</v>
      </c>
      <c r="C30" s="34"/>
      <c r="D30" s="19">
        <v>0</v>
      </c>
      <c r="E30" s="19">
        <v>0</v>
      </c>
      <c r="F30" s="33">
        <v>0</v>
      </c>
      <c r="G30" s="32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19">
        <v>0</v>
      </c>
      <c r="N30" s="13">
        <f t="shared" si="0"/>
        <v>0</v>
      </c>
    </row>
    <row r="31" spans="1:14" x14ac:dyDescent="0.25">
      <c r="A31" s="6" t="s">
        <v>56</v>
      </c>
      <c r="B31" s="1" t="s">
        <v>28</v>
      </c>
      <c r="C31" s="34"/>
      <c r="D31" s="19">
        <v>114</v>
      </c>
      <c r="E31" s="19">
        <v>0</v>
      </c>
      <c r="F31" s="33">
        <v>0</v>
      </c>
      <c r="G31" s="32">
        <v>-1</v>
      </c>
      <c r="H31" s="19">
        <v>17</v>
      </c>
      <c r="I31" s="19">
        <v>6</v>
      </c>
      <c r="J31" s="19">
        <v>0</v>
      </c>
      <c r="K31" s="18">
        <v>0</v>
      </c>
      <c r="L31" s="25">
        <v>5</v>
      </c>
      <c r="M31" s="19">
        <v>0</v>
      </c>
      <c r="N31" s="13">
        <f t="shared" si="0"/>
        <v>141</v>
      </c>
    </row>
    <row r="32" spans="1:14" x14ac:dyDescent="0.25">
      <c r="A32" s="6" t="s">
        <v>57</v>
      </c>
      <c r="B32" s="1" t="s">
        <v>29</v>
      </c>
      <c r="C32" s="34"/>
      <c r="D32" s="19">
        <v>0</v>
      </c>
      <c r="E32" s="19">
        <v>0</v>
      </c>
      <c r="F32" s="33">
        <v>0</v>
      </c>
      <c r="G32" s="32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19">
        <v>0</v>
      </c>
      <c r="N32" s="13">
        <f t="shared" si="0"/>
        <v>0</v>
      </c>
    </row>
    <row r="33" spans="1:14" x14ac:dyDescent="0.25">
      <c r="A33" s="6" t="s">
        <v>58</v>
      </c>
      <c r="B33" s="1" t="s">
        <v>30</v>
      </c>
      <c r="C33" s="34">
        <v>6525</v>
      </c>
      <c r="D33" s="19">
        <v>1658</v>
      </c>
      <c r="E33" s="19">
        <v>2636</v>
      </c>
      <c r="F33" s="33">
        <v>1617</v>
      </c>
      <c r="G33" s="32">
        <v>5390</v>
      </c>
      <c r="H33" s="19">
        <v>14179</v>
      </c>
      <c r="I33" s="19">
        <v>18360</v>
      </c>
      <c r="J33" s="19">
        <v>6883</v>
      </c>
      <c r="K33" s="18">
        <v>4591</v>
      </c>
      <c r="L33" s="25">
        <v>2645</v>
      </c>
      <c r="M33" s="19">
        <v>32</v>
      </c>
      <c r="N33" s="13">
        <f t="shared" si="0"/>
        <v>64516</v>
      </c>
    </row>
    <row r="34" spans="1:14" x14ac:dyDescent="0.25">
      <c r="A34" s="7" t="s">
        <v>59</v>
      </c>
      <c r="B34" s="8" t="s">
        <v>31</v>
      </c>
      <c r="C34" s="34">
        <v>27278</v>
      </c>
      <c r="D34" s="20">
        <v>29085</v>
      </c>
      <c r="E34" s="19">
        <v>13405</v>
      </c>
      <c r="F34" s="33">
        <v>14260</v>
      </c>
      <c r="G34" s="32">
        <v>23412</v>
      </c>
      <c r="H34" s="19">
        <v>30907</v>
      </c>
      <c r="I34" s="19">
        <v>33765</v>
      </c>
      <c r="J34" s="20">
        <v>22340</v>
      </c>
      <c r="K34" s="18">
        <v>16282</v>
      </c>
      <c r="L34" s="26">
        <v>13158</v>
      </c>
      <c r="M34" s="21">
        <v>1019</v>
      </c>
      <c r="N34" s="9">
        <f t="shared" si="0"/>
        <v>224911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79</v>
      </c>
    </row>
    <row r="2" spans="1:15" s="3" customFormat="1" ht="30" x14ac:dyDescent="0.25">
      <c r="A2" s="4"/>
      <c r="B2" s="5"/>
      <c r="C2" s="11" t="s">
        <v>64</v>
      </c>
      <c r="D2" s="11" t="s">
        <v>65</v>
      </c>
      <c r="E2" s="11" t="s">
        <v>66</v>
      </c>
      <c r="F2" s="11" t="s">
        <v>67</v>
      </c>
      <c r="G2" s="11" t="s">
        <v>76</v>
      </c>
      <c r="H2" s="11" t="s">
        <v>69</v>
      </c>
      <c r="I2" s="11" t="s">
        <v>70</v>
      </c>
      <c r="J2" s="11" t="s">
        <v>71</v>
      </c>
      <c r="K2" s="11" t="s">
        <v>77</v>
      </c>
      <c r="L2" s="11" t="s">
        <v>72</v>
      </c>
      <c r="M2" s="11" t="s">
        <v>73</v>
      </c>
      <c r="N2" s="16" t="s">
        <v>74</v>
      </c>
      <c r="O2" s="12" t="s">
        <v>75</v>
      </c>
    </row>
    <row r="3" spans="1:15" x14ac:dyDescent="0.25">
      <c r="A3" s="6" t="s">
        <v>32</v>
      </c>
      <c r="B3" s="1" t="s">
        <v>0</v>
      </c>
      <c r="C3" s="18">
        <v>9431</v>
      </c>
      <c r="D3" s="19">
        <v>4739</v>
      </c>
      <c r="E3" s="19">
        <v>2448</v>
      </c>
      <c r="F3" s="19">
        <v>7437</v>
      </c>
      <c r="G3" s="19">
        <v>3432</v>
      </c>
      <c r="H3" s="22">
        <v>16272</v>
      </c>
      <c r="I3" s="19">
        <v>4600</v>
      </c>
      <c r="J3" s="19">
        <v>6098</v>
      </c>
      <c r="K3" s="19">
        <v>6327</v>
      </c>
      <c r="L3" s="18">
        <v>5752</v>
      </c>
      <c r="M3" s="25">
        <v>5409</v>
      </c>
      <c r="N3" s="19">
        <v>1688</v>
      </c>
      <c r="O3" s="13">
        <f>SUM(C3:N3)</f>
        <v>73633</v>
      </c>
    </row>
    <row r="4" spans="1:15" x14ac:dyDescent="0.25">
      <c r="A4" s="6" t="s">
        <v>33</v>
      </c>
      <c r="B4" s="1" t="s">
        <v>1</v>
      </c>
      <c r="C4" s="18">
        <v>214</v>
      </c>
      <c r="D4" s="19">
        <v>93</v>
      </c>
      <c r="E4" s="19">
        <v>126</v>
      </c>
      <c r="F4" s="19">
        <v>0</v>
      </c>
      <c r="G4" s="19">
        <v>209</v>
      </c>
      <c r="H4" s="22">
        <v>776</v>
      </c>
      <c r="I4" s="19">
        <v>1395</v>
      </c>
      <c r="J4" s="19">
        <v>40</v>
      </c>
      <c r="K4" s="19">
        <v>34</v>
      </c>
      <c r="L4" s="18">
        <v>0</v>
      </c>
      <c r="M4" s="25">
        <v>36</v>
      </c>
      <c r="N4" s="19">
        <v>0</v>
      </c>
      <c r="O4" s="13">
        <f t="shared" ref="O4:O34" si="0">SUM(C4:N4)</f>
        <v>2923</v>
      </c>
    </row>
    <row r="5" spans="1:15" ht="25.5" x14ac:dyDescent="0.25">
      <c r="A5" s="6" t="s">
        <v>34</v>
      </c>
      <c r="B5" s="1" t="s">
        <v>2</v>
      </c>
      <c r="C5" s="18">
        <v>546</v>
      </c>
      <c r="D5" s="19">
        <v>480</v>
      </c>
      <c r="E5" s="19">
        <v>865</v>
      </c>
      <c r="F5" s="19">
        <v>125</v>
      </c>
      <c r="G5" s="19">
        <v>255</v>
      </c>
      <c r="H5" s="22">
        <v>812</v>
      </c>
      <c r="I5" s="19">
        <v>615</v>
      </c>
      <c r="J5" s="19">
        <v>247</v>
      </c>
      <c r="K5" s="19">
        <v>400</v>
      </c>
      <c r="L5" s="18">
        <v>561</v>
      </c>
      <c r="M5" s="25">
        <v>385</v>
      </c>
      <c r="N5" s="19">
        <v>20</v>
      </c>
      <c r="O5" s="13">
        <f t="shared" si="0"/>
        <v>5311</v>
      </c>
    </row>
    <row r="6" spans="1:15" ht="25.5" x14ac:dyDescent="0.25">
      <c r="A6" s="6" t="s">
        <v>35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9">
        <v>0</v>
      </c>
      <c r="L6" s="18">
        <v>0</v>
      </c>
      <c r="M6" s="25">
        <v>0</v>
      </c>
      <c r="N6" s="19">
        <v>0</v>
      </c>
      <c r="O6" s="13">
        <f t="shared" si="0"/>
        <v>0</v>
      </c>
    </row>
    <row r="7" spans="1:15" x14ac:dyDescent="0.25">
      <c r="A7" s="6" t="s">
        <v>36</v>
      </c>
      <c r="B7" s="1" t="s">
        <v>4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22">
        <v>0</v>
      </c>
      <c r="I7" s="19">
        <v>1</v>
      </c>
      <c r="J7" s="19">
        <v>0</v>
      </c>
      <c r="K7" s="19">
        <v>0</v>
      </c>
      <c r="L7" s="18">
        <v>1</v>
      </c>
      <c r="M7" s="25">
        <v>0</v>
      </c>
      <c r="N7" s="19">
        <v>0</v>
      </c>
      <c r="O7" s="13">
        <f t="shared" si="0"/>
        <v>2</v>
      </c>
    </row>
    <row r="8" spans="1:15" x14ac:dyDescent="0.25">
      <c r="A8" s="6" t="s">
        <v>37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22">
        <v>6</v>
      </c>
      <c r="I8" s="19">
        <v>1</v>
      </c>
      <c r="J8" s="19">
        <v>0</v>
      </c>
      <c r="K8" s="19">
        <v>3</v>
      </c>
      <c r="L8" s="18">
        <v>1</v>
      </c>
      <c r="M8" s="25">
        <v>0</v>
      </c>
      <c r="N8" s="19">
        <v>0</v>
      </c>
      <c r="O8" s="13">
        <f t="shared" si="0"/>
        <v>11</v>
      </c>
    </row>
    <row r="9" spans="1:15" ht="25.5" x14ac:dyDescent="0.25">
      <c r="A9" s="6" t="s">
        <v>38</v>
      </c>
      <c r="B9" s="1" t="s">
        <v>6</v>
      </c>
      <c r="C9" s="18">
        <v>1</v>
      </c>
      <c r="D9" s="19">
        <v>34</v>
      </c>
      <c r="E9" s="19">
        <v>29</v>
      </c>
      <c r="F9" s="19">
        <v>0</v>
      </c>
      <c r="G9" s="19">
        <v>13</v>
      </c>
      <c r="H9" s="22">
        <v>16</v>
      </c>
      <c r="I9" s="19">
        <v>84</v>
      </c>
      <c r="J9" s="19">
        <v>14</v>
      </c>
      <c r="K9" s="19">
        <v>9</v>
      </c>
      <c r="L9" s="18">
        <v>16</v>
      </c>
      <c r="M9" s="25">
        <v>6</v>
      </c>
      <c r="N9" s="19">
        <v>0</v>
      </c>
      <c r="O9" s="13">
        <f t="shared" si="0"/>
        <v>222</v>
      </c>
    </row>
    <row r="10" spans="1:15" ht="25.5" x14ac:dyDescent="0.25">
      <c r="A10" s="6" t="s">
        <v>39</v>
      </c>
      <c r="B10" s="1" t="s">
        <v>7</v>
      </c>
      <c r="C10" s="18">
        <v>1952</v>
      </c>
      <c r="D10" s="19">
        <f>D11+D12</f>
        <v>1159</v>
      </c>
      <c r="E10" s="19">
        <v>802</v>
      </c>
      <c r="F10" s="19">
        <v>114</v>
      </c>
      <c r="G10" s="19">
        <v>846</v>
      </c>
      <c r="H10" s="22">
        <v>1808</v>
      </c>
      <c r="I10" s="19">
        <f>I11+I12</f>
        <v>1983</v>
      </c>
      <c r="J10" s="19">
        <f>SUM(J11:J12)</f>
        <v>385</v>
      </c>
      <c r="K10" s="19">
        <v>376</v>
      </c>
      <c r="L10" s="18">
        <v>555</v>
      </c>
      <c r="M10" s="25">
        <f>SUM(M11:M12)</f>
        <v>495</v>
      </c>
      <c r="N10" s="19">
        <f>N11+N12</f>
        <v>5</v>
      </c>
      <c r="O10" s="13">
        <f t="shared" si="0"/>
        <v>10480</v>
      </c>
    </row>
    <row r="11" spans="1:15" x14ac:dyDescent="0.25">
      <c r="A11" s="6" t="s">
        <v>40</v>
      </c>
      <c r="B11" s="1" t="s">
        <v>8</v>
      </c>
      <c r="C11" s="18">
        <v>1853</v>
      </c>
      <c r="D11" s="19">
        <v>911</v>
      </c>
      <c r="E11" s="19">
        <v>709</v>
      </c>
      <c r="F11" s="19">
        <v>97</v>
      </c>
      <c r="G11" s="19">
        <v>659</v>
      </c>
      <c r="H11" s="19">
        <v>1388</v>
      </c>
      <c r="I11" s="19">
        <v>1800</v>
      </c>
      <c r="J11" s="19">
        <v>268</v>
      </c>
      <c r="K11" s="19">
        <v>295</v>
      </c>
      <c r="L11" s="18">
        <v>425</v>
      </c>
      <c r="M11" s="25">
        <v>190</v>
      </c>
      <c r="N11" s="19">
        <v>4</v>
      </c>
      <c r="O11" s="13">
        <f t="shared" si="0"/>
        <v>8599</v>
      </c>
    </row>
    <row r="12" spans="1:15" x14ac:dyDescent="0.25">
      <c r="A12" s="6" t="s">
        <v>41</v>
      </c>
      <c r="B12" s="1" t="s">
        <v>9</v>
      </c>
      <c r="C12" s="18">
        <v>99</v>
      </c>
      <c r="D12" s="19">
        <v>248</v>
      </c>
      <c r="E12" s="19">
        <v>93</v>
      </c>
      <c r="F12" s="19">
        <v>17</v>
      </c>
      <c r="G12" s="19">
        <v>187</v>
      </c>
      <c r="H12" s="19">
        <v>420</v>
      </c>
      <c r="I12" s="19">
        <v>183</v>
      </c>
      <c r="J12" s="19">
        <v>117</v>
      </c>
      <c r="K12" s="19">
        <v>81</v>
      </c>
      <c r="L12" s="18">
        <v>130</v>
      </c>
      <c r="M12" s="25">
        <v>305</v>
      </c>
      <c r="N12" s="19">
        <v>1</v>
      </c>
      <c r="O12" s="13">
        <f t="shared" si="0"/>
        <v>1881</v>
      </c>
    </row>
    <row r="13" spans="1:15" x14ac:dyDescent="0.25">
      <c r="A13" s="6" t="s">
        <v>42</v>
      </c>
      <c r="B13" s="1" t="s">
        <v>10</v>
      </c>
      <c r="C13" s="18">
        <v>1355</v>
      </c>
      <c r="D13" s="19">
        <f>D14+D15</f>
        <v>1019</v>
      </c>
      <c r="E13" s="19">
        <v>381</v>
      </c>
      <c r="F13" s="19">
        <v>20</v>
      </c>
      <c r="G13" s="19">
        <v>900</v>
      </c>
      <c r="H13" s="22">
        <v>3140</v>
      </c>
      <c r="I13" s="19">
        <f>I14+I15</f>
        <v>2246</v>
      </c>
      <c r="J13" s="19">
        <f>SUM(J14:J15)</f>
        <v>244</v>
      </c>
      <c r="K13" s="19">
        <v>424</v>
      </c>
      <c r="L13" s="18">
        <v>264</v>
      </c>
      <c r="M13" s="25">
        <f>SUM(M14:M15)</f>
        <v>569</v>
      </c>
      <c r="N13" s="19">
        <f>N14+N15</f>
        <v>2</v>
      </c>
      <c r="O13" s="13">
        <f t="shared" si="0"/>
        <v>10564</v>
      </c>
    </row>
    <row r="14" spans="1:15" x14ac:dyDescent="0.25">
      <c r="A14" s="6" t="s">
        <v>40</v>
      </c>
      <c r="B14" s="1" t="s">
        <v>11</v>
      </c>
      <c r="C14" s="18">
        <v>1265</v>
      </c>
      <c r="D14" s="19">
        <v>845</v>
      </c>
      <c r="E14" s="19">
        <v>357</v>
      </c>
      <c r="F14" s="19">
        <v>15</v>
      </c>
      <c r="G14" s="19">
        <v>665</v>
      </c>
      <c r="H14" s="19">
        <v>2697</v>
      </c>
      <c r="I14" s="19">
        <v>1859</v>
      </c>
      <c r="J14" s="19">
        <v>174</v>
      </c>
      <c r="K14" s="19">
        <v>299</v>
      </c>
      <c r="L14" s="18">
        <v>190</v>
      </c>
      <c r="M14" s="25">
        <v>191</v>
      </c>
      <c r="N14" s="19">
        <v>2</v>
      </c>
      <c r="O14" s="13">
        <f t="shared" si="0"/>
        <v>8559</v>
      </c>
    </row>
    <row r="15" spans="1:15" x14ac:dyDescent="0.25">
      <c r="A15" s="6" t="s">
        <v>41</v>
      </c>
      <c r="B15" s="1" t="s">
        <v>12</v>
      </c>
      <c r="C15" s="18">
        <v>90</v>
      </c>
      <c r="D15" s="19">
        <v>174</v>
      </c>
      <c r="E15" s="19">
        <v>24</v>
      </c>
      <c r="F15" s="19">
        <v>5</v>
      </c>
      <c r="G15" s="19">
        <v>235</v>
      </c>
      <c r="H15" s="19">
        <v>443</v>
      </c>
      <c r="I15" s="19">
        <v>387</v>
      </c>
      <c r="J15" s="19">
        <v>70</v>
      </c>
      <c r="K15" s="19">
        <v>125</v>
      </c>
      <c r="L15" s="18">
        <v>74</v>
      </c>
      <c r="M15" s="25">
        <v>378</v>
      </c>
      <c r="N15" s="19">
        <v>0</v>
      </c>
      <c r="O15" s="13">
        <f t="shared" si="0"/>
        <v>2005</v>
      </c>
    </row>
    <row r="16" spans="1:15" x14ac:dyDescent="0.25">
      <c r="A16" s="6" t="s">
        <v>43</v>
      </c>
      <c r="B16" s="1" t="s">
        <v>13</v>
      </c>
      <c r="C16" s="18">
        <v>2050</v>
      </c>
      <c r="D16" s="19">
        <f>D17+D18</f>
        <v>1184</v>
      </c>
      <c r="E16" s="19">
        <v>823</v>
      </c>
      <c r="F16" s="19">
        <v>134</v>
      </c>
      <c r="G16" s="19">
        <v>902</v>
      </c>
      <c r="H16" s="22">
        <v>3179</v>
      </c>
      <c r="I16" s="19">
        <f>I17+I18</f>
        <v>2246</v>
      </c>
      <c r="J16" s="19">
        <f>SUM(J17:J18)</f>
        <v>444</v>
      </c>
      <c r="K16" s="19">
        <v>800</v>
      </c>
      <c r="L16" s="18">
        <v>622</v>
      </c>
      <c r="M16" s="25">
        <f>SUM(M17:M18)</f>
        <v>569</v>
      </c>
      <c r="N16" s="19">
        <f>N17+N18</f>
        <v>6</v>
      </c>
      <c r="O16" s="13">
        <f t="shared" si="0"/>
        <v>12959</v>
      </c>
    </row>
    <row r="17" spans="1:15" x14ac:dyDescent="0.25">
      <c r="A17" s="6" t="s">
        <v>40</v>
      </c>
      <c r="B17" s="1" t="s">
        <v>14</v>
      </c>
      <c r="C17" s="18">
        <v>1862</v>
      </c>
      <c r="D17" s="19">
        <v>913</v>
      </c>
      <c r="E17" s="19">
        <v>709</v>
      </c>
      <c r="F17" s="19">
        <v>112</v>
      </c>
      <c r="G17" s="19">
        <v>665</v>
      </c>
      <c r="H17" s="19">
        <v>2720</v>
      </c>
      <c r="I17" s="19">
        <f>I14</f>
        <v>1859</v>
      </c>
      <c r="J17" s="19">
        <v>278</v>
      </c>
      <c r="K17" s="19">
        <v>594</v>
      </c>
      <c r="L17" s="18">
        <v>431</v>
      </c>
      <c r="M17" s="25">
        <v>191</v>
      </c>
      <c r="N17" s="19">
        <v>5</v>
      </c>
      <c r="O17" s="13">
        <f t="shared" si="0"/>
        <v>10339</v>
      </c>
    </row>
    <row r="18" spans="1:15" x14ac:dyDescent="0.25">
      <c r="A18" s="6" t="s">
        <v>41</v>
      </c>
      <c r="B18" s="1" t="s">
        <v>15</v>
      </c>
      <c r="C18" s="18">
        <v>188</v>
      </c>
      <c r="D18" s="19">
        <v>271</v>
      </c>
      <c r="E18" s="19">
        <v>114</v>
      </c>
      <c r="F18" s="19">
        <v>22</v>
      </c>
      <c r="G18" s="19">
        <v>237</v>
      </c>
      <c r="H18" s="19">
        <v>459</v>
      </c>
      <c r="I18" s="19">
        <f>I15</f>
        <v>387</v>
      </c>
      <c r="J18" s="19">
        <v>166</v>
      </c>
      <c r="K18" s="19">
        <v>206</v>
      </c>
      <c r="L18" s="18">
        <v>191</v>
      </c>
      <c r="M18" s="25">
        <v>378</v>
      </c>
      <c r="N18" s="19">
        <v>1</v>
      </c>
      <c r="O18" s="13">
        <f t="shared" si="0"/>
        <v>2620</v>
      </c>
    </row>
    <row r="19" spans="1:15" x14ac:dyDescent="0.25">
      <c r="A19" s="6" t="s">
        <v>44</v>
      </c>
      <c r="B19" s="1" t="s">
        <v>16</v>
      </c>
      <c r="C19" s="18">
        <v>9472</v>
      </c>
      <c r="D19" s="19">
        <f>D20+D24+D25</f>
        <v>8166</v>
      </c>
      <c r="E19" s="19">
        <v>7745</v>
      </c>
      <c r="F19" s="19">
        <v>12380</v>
      </c>
      <c r="G19" s="19">
        <v>5475</v>
      </c>
      <c r="H19" s="22">
        <f>H20+H24+H25</f>
        <v>8556</v>
      </c>
      <c r="I19" s="19">
        <f>I20+I24+I25</f>
        <v>8091</v>
      </c>
      <c r="J19" s="19">
        <f>SUM(J20,J24:J25)</f>
        <v>12114</v>
      </c>
      <c r="K19" s="19">
        <v>11216</v>
      </c>
      <c r="L19" s="18">
        <v>9030</v>
      </c>
      <c r="M19" s="25">
        <f>M20+M24+M25</f>
        <v>4358</v>
      </c>
      <c r="N19" s="19">
        <f>N20+N25</f>
        <v>2647</v>
      </c>
      <c r="O19" s="13">
        <f t="shared" si="0"/>
        <v>99250</v>
      </c>
    </row>
    <row r="20" spans="1:15" x14ac:dyDescent="0.25">
      <c r="A20" s="6" t="s">
        <v>45</v>
      </c>
      <c r="B20" s="1" t="s">
        <v>17</v>
      </c>
      <c r="C20" s="18">
        <v>9439</v>
      </c>
      <c r="D20" s="19">
        <f>SUM(D21:D23)</f>
        <v>8149</v>
      </c>
      <c r="E20" s="19">
        <v>7724</v>
      </c>
      <c r="F20" s="19">
        <v>12380</v>
      </c>
      <c r="G20" s="19">
        <v>5438</v>
      </c>
      <c r="H20" s="22">
        <f>H21+H22+H23</f>
        <v>8457</v>
      </c>
      <c r="I20" s="19">
        <f>I21+I22+I23</f>
        <v>7998</v>
      </c>
      <c r="J20" s="19">
        <f>SUM(J21:J23)</f>
        <v>12091</v>
      </c>
      <c r="K20" s="19">
        <v>11201</v>
      </c>
      <c r="L20" s="18">
        <v>8996</v>
      </c>
      <c r="M20" s="25">
        <f>SUM(M21:M23)</f>
        <v>4332</v>
      </c>
      <c r="N20" s="19">
        <f>N21+N22+N23+N24</f>
        <v>2647</v>
      </c>
      <c r="O20" s="13">
        <f t="shared" si="0"/>
        <v>98852</v>
      </c>
    </row>
    <row r="21" spans="1:15" x14ac:dyDescent="0.25">
      <c r="A21" s="6" t="s">
        <v>46</v>
      </c>
      <c r="B21" s="1" t="s">
        <v>18</v>
      </c>
      <c r="C21" s="18">
        <v>6477</v>
      </c>
      <c r="D21" s="19">
        <v>5546</v>
      </c>
      <c r="E21" s="19">
        <v>3179</v>
      </c>
      <c r="F21" s="19">
        <v>9035</v>
      </c>
      <c r="G21" s="19">
        <v>3671</v>
      </c>
      <c r="H21" s="19">
        <v>5570</v>
      </c>
      <c r="I21" s="19">
        <v>5331</v>
      </c>
      <c r="J21" s="19">
        <v>8237</v>
      </c>
      <c r="K21" s="19">
        <v>7772</v>
      </c>
      <c r="L21" s="18">
        <v>6480</v>
      </c>
      <c r="M21" s="25">
        <v>2973</v>
      </c>
      <c r="N21" s="19">
        <v>2012</v>
      </c>
      <c r="O21" s="13">
        <f t="shared" si="0"/>
        <v>66283</v>
      </c>
    </row>
    <row r="22" spans="1:15" x14ac:dyDescent="0.25">
      <c r="A22" s="6" t="s">
        <v>47</v>
      </c>
      <c r="B22" s="1" t="s">
        <v>19</v>
      </c>
      <c r="C22" s="18">
        <v>2947</v>
      </c>
      <c r="D22" s="19">
        <v>2556</v>
      </c>
      <c r="E22" s="19">
        <v>1493</v>
      </c>
      <c r="F22" s="19">
        <v>3223</v>
      </c>
      <c r="G22" s="19">
        <v>1443</v>
      </c>
      <c r="H22" s="19">
        <v>2855</v>
      </c>
      <c r="I22" s="19">
        <v>2634</v>
      </c>
      <c r="J22" s="19">
        <v>3795</v>
      </c>
      <c r="K22" s="19">
        <v>3382</v>
      </c>
      <c r="L22" s="18">
        <v>2503</v>
      </c>
      <c r="M22" s="25">
        <v>948</v>
      </c>
      <c r="N22" s="19">
        <v>526</v>
      </c>
      <c r="O22" s="13">
        <f t="shared" si="0"/>
        <v>28305</v>
      </c>
    </row>
    <row r="23" spans="1:15" x14ac:dyDescent="0.25">
      <c r="A23" s="35" t="s">
        <v>48</v>
      </c>
      <c r="B23" s="1" t="s">
        <v>20</v>
      </c>
      <c r="C23" s="18">
        <v>15</v>
      </c>
      <c r="D23" s="19">
        <v>47</v>
      </c>
      <c r="E23" s="19">
        <v>3052</v>
      </c>
      <c r="F23" s="19">
        <v>116</v>
      </c>
      <c r="G23" s="19">
        <v>324</v>
      </c>
      <c r="H23" s="19">
        <v>32</v>
      </c>
      <c r="I23" s="19">
        <v>33</v>
      </c>
      <c r="J23" s="19">
        <v>59</v>
      </c>
      <c r="K23" s="19">
        <v>47</v>
      </c>
      <c r="L23" s="18">
        <v>13</v>
      </c>
      <c r="M23" s="25">
        <v>411</v>
      </c>
      <c r="N23" s="19">
        <v>101</v>
      </c>
      <c r="O23" s="13">
        <f t="shared" si="0"/>
        <v>4250</v>
      </c>
    </row>
    <row r="24" spans="1:15" x14ac:dyDescent="0.25">
      <c r="A24" s="6" t="s">
        <v>49</v>
      </c>
      <c r="B24" s="1" t="s">
        <v>21</v>
      </c>
      <c r="C24" s="18">
        <v>33</v>
      </c>
      <c r="D24" s="19">
        <v>17</v>
      </c>
      <c r="E24" s="19">
        <v>21</v>
      </c>
      <c r="F24" s="19">
        <v>6</v>
      </c>
      <c r="G24" s="19">
        <v>37</v>
      </c>
      <c r="H24" s="19">
        <v>99</v>
      </c>
      <c r="I24" s="19">
        <v>93</v>
      </c>
      <c r="J24" s="19">
        <v>23</v>
      </c>
      <c r="K24" s="19">
        <v>15</v>
      </c>
      <c r="L24" s="18">
        <v>34</v>
      </c>
      <c r="M24" s="25">
        <v>26</v>
      </c>
      <c r="N24" s="19">
        <v>8</v>
      </c>
      <c r="O24" s="13">
        <f t="shared" si="0"/>
        <v>412</v>
      </c>
    </row>
    <row r="25" spans="1:15" x14ac:dyDescent="0.25">
      <c r="A25" s="6" t="s">
        <v>50</v>
      </c>
      <c r="B25" s="1" t="s">
        <v>22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8">
        <v>0</v>
      </c>
      <c r="M25" s="25">
        <v>0</v>
      </c>
      <c r="N25" s="19">
        <v>0</v>
      </c>
      <c r="O25" s="13">
        <f t="shared" si="0"/>
        <v>0</v>
      </c>
    </row>
    <row r="26" spans="1:15" ht="25.5" x14ac:dyDescent="0.25">
      <c r="A26" s="6" t="s">
        <v>51</v>
      </c>
      <c r="B26" s="1" t="s">
        <v>23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2">
        <v>0</v>
      </c>
      <c r="I26" s="19">
        <v>3</v>
      </c>
      <c r="J26" s="19">
        <v>0</v>
      </c>
      <c r="K26" s="19">
        <v>3</v>
      </c>
      <c r="L26" s="18">
        <v>3</v>
      </c>
      <c r="M26" s="25">
        <v>0</v>
      </c>
      <c r="N26" s="19">
        <v>0</v>
      </c>
      <c r="O26" s="13">
        <f t="shared" si="0"/>
        <v>9</v>
      </c>
    </row>
    <row r="27" spans="1:15" ht="25.5" x14ac:dyDescent="0.25">
      <c r="A27" s="6" t="s">
        <v>52</v>
      </c>
      <c r="B27" s="1" t="s">
        <v>24</v>
      </c>
      <c r="C27" s="18">
        <v>7</v>
      </c>
      <c r="D27" s="19">
        <v>37</v>
      </c>
      <c r="E27" s="19">
        <v>4</v>
      </c>
      <c r="F27" s="19">
        <v>0</v>
      </c>
      <c r="G27" s="19">
        <v>20</v>
      </c>
      <c r="H27" s="22">
        <v>60</v>
      </c>
      <c r="I27" s="19">
        <v>11</v>
      </c>
      <c r="J27" s="19">
        <v>22</v>
      </c>
      <c r="K27" s="19">
        <v>24</v>
      </c>
      <c r="L27" s="18">
        <v>30</v>
      </c>
      <c r="M27" s="25">
        <v>11</v>
      </c>
      <c r="N27" s="19">
        <v>0</v>
      </c>
      <c r="O27" s="13">
        <f t="shared" si="0"/>
        <v>226</v>
      </c>
    </row>
    <row r="28" spans="1:15" ht="25.5" x14ac:dyDescent="0.25">
      <c r="A28" s="6" t="s">
        <v>53</v>
      </c>
      <c r="B28" s="1" t="s">
        <v>25</v>
      </c>
      <c r="C28" s="18">
        <v>1299</v>
      </c>
      <c r="D28" s="19">
        <v>1131</v>
      </c>
      <c r="E28" s="19">
        <v>84</v>
      </c>
      <c r="F28" s="19">
        <v>24</v>
      </c>
      <c r="G28" s="19">
        <v>303</v>
      </c>
      <c r="H28" s="22">
        <v>1174</v>
      </c>
      <c r="I28" s="19">
        <v>693</v>
      </c>
      <c r="J28" s="19">
        <v>196</v>
      </c>
      <c r="K28" s="19">
        <v>229</v>
      </c>
      <c r="L28" s="18">
        <v>304</v>
      </c>
      <c r="M28" s="25">
        <v>23</v>
      </c>
      <c r="N28" s="19">
        <v>1</v>
      </c>
      <c r="O28" s="13">
        <f t="shared" si="0"/>
        <v>5461</v>
      </c>
    </row>
    <row r="29" spans="1:15" x14ac:dyDescent="0.25">
      <c r="A29" s="6" t="s">
        <v>54</v>
      </c>
      <c r="B29" s="1" t="s">
        <v>26</v>
      </c>
      <c r="C29" s="18">
        <v>21</v>
      </c>
      <c r="D29" s="19">
        <v>0</v>
      </c>
      <c r="E29" s="19">
        <v>5</v>
      </c>
      <c r="F29" s="19">
        <v>0</v>
      </c>
      <c r="G29" s="19">
        <v>16</v>
      </c>
      <c r="H29" s="22">
        <v>6</v>
      </c>
      <c r="I29" s="19">
        <v>1048</v>
      </c>
      <c r="J29" s="19">
        <v>0</v>
      </c>
      <c r="K29" s="19">
        <v>140</v>
      </c>
      <c r="L29" s="18">
        <v>0</v>
      </c>
      <c r="M29" s="25">
        <v>26</v>
      </c>
      <c r="N29" s="19">
        <v>0</v>
      </c>
      <c r="O29" s="13">
        <f t="shared" si="0"/>
        <v>1262</v>
      </c>
    </row>
    <row r="30" spans="1:15" x14ac:dyDescent="0.25">
      <c r="A30" s="6" t="s">
        <v>55</v>
      </c>
      <c r="B30" s="1" t="s">
        <v>27</v>
      </c>
      <c r="C30" s="18">
        <v>0</v>
      </c>
      <c r="D30" s="19">
        <v>1</v>
      </c>
      <c r="E30" s="19">
        <v>0</v>
      </c>
      <c r="F30" s="19">
        <v>0</v>
      </c>
      <c r="G30" s="19">
        <v>0</v>
      </c>
      <c r="H30" s="22">
        <v>0</v>
      </c>
      <c r="I30" s="19">
        <v>0</v>
      </c>
      <c r="J30" s="19">
        <v>0</v>
      </c>
      <c r="K30" s="19">
        <v>0</v>
      </c>
      <c r="L30" s="18">
        <v>0</v>
      </c>
      <c r="M30" s="25">
        <v>0</v>
      </c>
      <c r="N30" s="19">
        <v>0</v>
      </c>
      <c r="O30" s="13">
        <f t="shared" si="0"/>
        <v>1</v>
      </c>
    </row>
    <row r="31" spans="1:15" x14ac:dyDescent="0.25">
      <c r="A31" s="6" t="s">
        <v>56</v>
      </c>
      <c r="B31" s="1" t="s">
        <v>28</v>
      </c>
      <c r="C31" s="18">
        <v>1</v>
      </c>
      <c r="D31" s="19">
        <v>128</v>
      </c>
      <c r="E31" s="19">
        <v>0</v>
      </c>
      <c r="F31" s="19">
        <v>0</v>
      </c>
      <c r="G31" s="19">
        <v>-2</v>
      </c>
      <c r="H31" s="22">
        <v>15</v>
      </c>
      <c r="I31" s="19">
        <v>9</v>
      </c>
      <c r="J31" s="19">
        <v>1</v>
      </c>
      <c r="K31" s="19">
        <v>0</v>
      </c>
      <c r="L31" s="18">
        <v>0</v>
      </c>
      <c r="M31" s="25">
        <v>5</v>
      </c>
      <c r="N31" s="19">
        <v>0</v>
      </c>
      <c r="O31" s="13">
        <f t="shared" si="0"/>
        <v>157</v>
      </c>
    </row>
    <row r="32" spans="1:15" x14ac:dyDescent="0.25">
      <c r="A32" s="6" t="s">
        <v>57</v>
      </c>
      <c r="B32" s="1" t="s">
        <v>29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2">
        <v>0</v>
      </c>
      <c r="I32" s="19">
        <v>0</v>
      </c>
      <c r="J32" s="19">
        <v>0</v>
      </c>
      <c r="K32" s="19">
        <v>0</v>
      </c>
      <c r="L32" s="18">
        <v>0</v>
      </c>
      <c r="M32" s="25">
        <v>0</v>
      </c>
      <c r="N32" s="19">
        <v>0</v>
      </c>
      <c r="O32" s="13">
        <f t="shared" si="0"/>
        <v>0</v>
      </c>
    </row>
    <row r="33" spans="1:15" x14ac:dyDescent="0.25">
      <c r="A33" s="6" t="s">
        <v>58</v>
      </c>
      <c r="B33" s="1" t="s">
        <v>30</v>
      </c>
      <c r="C33" s="18">
        <v>4866</v>
      </c>
      <c r="D33" s="19">
        <v>13263</v>
      </c>
      <c r="E33" s="19">
        <v>2519</v>
      </c>
      <c r="F33" s="19">
        <v>1301</v>
      </c>
      <c r="G33" s="19">
        <v>2136</v>
      </c>
      <c r="H33" s="22">
        <v>11184</v>
      </c>
      <c r="I33" s="19">
        <v>13526</v>
      </c>
      <c r="J33" s="19">
        <v>5874</v>
      </c>
      <c r="K33" s="19">
        <v>2997</v>
      </c>
      <c r="L33" s="18">
        <v>4139</v>
      </c>
      <c r="M33" s="25">
        <v>2256</v>
      </c>
      <c r="N33" s="19">
        <v>0</v>
      </c>
      <c r="O33" s="13">
        <f t="shared" si="0"/>
        <v>64061</v>
      </c>
    </row>
    <row r="34" spans="1:15" x14ac:dyDescent="0.25">
      <c r="A34" s="7" t="s">
        <v>59</v>
      </c>
      <c r="B34" s="8" t="s">
        <v>31</v>
      </c>
      <c r="C34" s="18">
        <v>21086</v>
      </c>
      <c r="D34" s="29">
        <v>24276</v>
      </c>
      <c r="E34" s="19">
        <v>12190</v>
      </c>
      <c r="F34" s="19">
        <v>13859</v>
      </c>
      <c r="G34" s="19">
        <v>9173</v>
      </c>
      <c r="H34" s="22">
        <v>26106</v>
      </c>
      <c r="I34" s="19">
        <v>26969</v>
      </c>
      <c r="J34" s="21">
        <v>18694</v>
      </c>
      <c r="K34" s="19">
        <v>22182</v>
      </c>
      <c r="L34" s="18">
        <v>14596</v>
      </c>
      <c r="M34" s="26">
        <v>10316</v>
      </c>
      <c r="N34" s="20">
        <v>2672</v>
      </c>
      <c r="O34" s="9">
        <f t="shared" si="0"/>
        <v>202119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tabSelected="1" zoomScale="80" zoomScaleNormal="8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80</v>
      </c>
    </row>
    <row r="2" spans="1:14" s="3" customFormat="1" ht="30" x14ac:dyDescent="0.25">
      <c r="A2" s="4"/>
      <c r="B2" s="5"/>
      <c r="C2" s="11" t="s">
        <v>64</v>
      </c>
      <c r="D2" s="11" t="s">
        <v>65</v>
      </c>
      <c r="E2" s="11" t="s">
        <v>66</v>
      </c>
      <c r="F2" s="11" t="s">
        <v>67</v>
      </c>
      <c r="G2" s="11" t="s">
        <v>68</v>
      </c>
      <c r="H2" s="11" t="s">
        <v>69</v>
      </c>
      <c r="I2" s="11" t="s">
        <v>70</v>
      </c>
      <c r="J2" s="11" t="s">
        <v>71</v>
      </c>
      <c r="K2" s="11" t="s">
        <v>72</v>
      </c>
      <c r="L2" s="11" t="s">
        <v>73</v>
      </c>
      <c r="M2" s="16" t="s">
        <v>74</v>
      </c>
      <c r="N2" s="12" t="s">
        <v>75</v>
      </c>
    </row>
    <row r="3" spans="1:14" x14ac:dyDescent="0.25">
      <c r="A3" s="6" t="s">
        <v>32</v>
      </c>
      <c r="B3" s="1" t="s">
        <v>0</v>
      </c>
      <c r="C3" s="34">
        <v>41</v>
      </c>
      <c r="D3" s="30">
        <v>121</v>
      </c>
      <c r="E3" s="19">
        <v>17</v>
      </c>
      <c r="F3" s="32">
        <v>47</v>
      </c>
      <c r="G3" s="32">
        <v>85</v>
      </c>
      <c r="H3" s="19">
        <v>56</v>
      </c>
      <c r="I3" s="19">
        <v>87</v>
      </c>
      <c r="J3" s="19">
        <v>73</v>
      </c>
      <c r="K3" s="18">
        <v>39</v>
      </c>
      <c r="L3" s="25">
        <v>59</v>
      </c>
      <c r="M3" s="19">
        <v>0</v>
      </c>
      <c r="N3" s="14">
        <f>SUM(C3:M3)</f>
        <v>625</v>
      </c>
    </row>
    <row r="4" spans="1:14" x14ac:dyDescent="0.25">
      <c r="A4" s="6" t="s">
        <v>33</v>
      </c>
      <c r="B4" s="1" t="s">
        <v>1</v>
      </c>
      <c r="C4" s="34">
        <v>1117</v>
      </c>
      <c r="D4" s="30">
        <v>1266</v>
      </c>
      <c r="E4" s="19">
        <v>153</v>
      </c>
      <c r="F4" s="32">
        <v>0</v>
      </c>
      <c r="G4" s="32">
        <v>1821</v>
      </c>
      <c r="H4" s="19">
        <v>363</v>
      </c>
      <c r="I4" s="19">
        <v>1162</v>
      </c>
      <c r="J4" s="19">
        <v>591</v>
      </c>
      <c r="K4" s="18">
        <v>0</v>
      </c>
      <c r="L4" s="25">
        <v>517</v>
      </c>
      <c r="M4" s="19">
        <v>0</v>
      </c>
      <c r="N4" s="14">
        <f t="shared" ref="N4:N34" si="0">SUM(C4:M4)</f>
        <v>6990</v>
      </c>
    </row>
    <row r="5" spans="1:14" ht="25.5" x14ac:dyDescent="0.25">
      <c r="A5" s="6" t="s">
        <v>34</v>
      </c>
      <c r="B5" s="1" t="s">
        <v>2</v>
      </c>
      <c r="C5" s="34">
        <v>51</v>
      </c>
      <c r="D5" s="30">
        <v>73</v>
      </c>
      <c r="E5" s="19">
        <v>51</v>
      </c>
      <c r="F5" s="32">
        <v>17</v>
      </c>
      <c r="G5" s="32">
        <v>85</v>
      </c>
      <c r="H5" s="19">
        <v>99</v>
      </c>
      <c r="I5" s="19">
        <v>94</v>
      </c>
      <c r="J5" s="19">
        <v>59</v>
      </c>
      <c r="K5" s="18">
        <v>49</v>
      </c>
      <c r="L5" s="25">
        <v>76</v>
      </c>
      <c r="M5" s="19">
        <v>3</v>
      </c>
      <c r="N5" s="14">
        <f t="shared" si="0"/>
        <v>657</v>
      </c>
    </row>
    <row r="6" spans="1:14" ht="25.5" x14ac:dyDescent="0.25">
      <c r="A6" s="6" t="s">
        <v>35</v>
      </c>
      <c r="B6" s="1" t="s">
        <v>3</v>
      </c>
      <c r="C6" s="34"/>
      <c r="D6" s="19">
        <v>0</v>
      </c>
      <c r="E6" s="19">
        <v>0</v>
      </c>
      <c r="F6" s="32">
        <v>0</v>
      </c>
      <c r="G6" s="32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19">
        <v>0</v>
      </c>
      <c r="N6" s="14">
        <f t="shared" si="0"/>
        <v>0</v>
      </c>
    </row>
    <row r="7" spans="1:14" x14ac:dyDescent="0.25">
      <c r="A7" s="6" t="s">
        <v>36</v>
      </c>
      <c r="B7" s="1" t="s">
        <v>4</v>
      </c>
      <c r="C7" s="34"/>
      <c r="D7" s="19">
        <v>0</v>
      </c>
      <c r="E7" s="19">
        <v>0</v>
      </c>
      <c r="F7" s="32">
        <v>0</v>
      </c>
      <c r="G7" s="32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19">
        <v>0</v>
      </c>
      <c r="N7" s="14">
        <f t="shared" si="0"/>
        <v>0</v>
      </c>
    </row>
    <row r="8" spans="1:14" x14ac:dyDescent="0.25">
      <c r="A8" s="6" t="s">
        <v>37</v>
      </c>
      <c r="B8" s="1" t="s">
        <v>5</v>
      </c>
      <c r="C8" s="34"/>
      <c r="D8" s="19">
        <v>0</v>
      </c>
      <c r="E8" s="19">
        <v>0</v>
      </c>
      <c r="F8" s="32">
        <v>0</v>
      </c>
      <c r="G8" s="32">
        <v>0</v>
      </c>
      <c r="H8" s="19">
        <v>0</v>
      </c>
      <c r="I8" s="19">
        <v>0</v>
      </c>
      <c r="J8" s="19">
        <v>0</v>
      </c>
      <c r="K8" s="18">
        <v>0</v>
      </c>
      <c r="L8" s="25">
        <v>0</v>
      </c>
      <c r="M8" s="19">
        <v>0</v>
      </c>
      <c r="N8" s="14">
        <f t="shared" si="0"/>
        <v>0</v>
      </c>
    </row>
    <row r="9" spans="1:14" ht="25.5" x14ac:dyDescent="0.25">
      <c r="A9" s="6" t="s">
        <v>38</v>
      </c>
      <c r="B9" s="1" t="s">
        <v>6</v>
      </c>
      <c r="C9" s="34"/>
      <c r="D9" s="19">
        <v>0</v>
      </c>
      <c r="E9" s="19">
        <v>0</v>
      </c>
      <c r="F9" s="32">
        <v>0</v>
      </c>
      <c r="G9" s="32">
        <v>0</v>
      </c>
      <c r="H9" s="19">
        <v>0</v>
      </c>
      <c r="I9" s="19">
        <v>0</v>
      </c>
      <c r="J9" s="19">
        <v>0</v>
      </c>
      <c r="K9" s="18">
        <v>0</v>
      </c>
      <c r="L9" s="25">
        <v>0</v>
      </c>
      <c r="M9" s="19">
        <v>0</v>
      </c>
      <c r="N9" s="14">
        <f t="shared" si="0"/>
        <v>0</v>
      </c>
    </row>
    <row r="10" spans="1:14" ht="25.5" x14ac:dyDescent="0.25">
      <c r="A10" s="6" t="s">
        <v>39</v>
      </c>
      <c r="B10" s="1" t="s">
        <v>7</v>
      </c>
      <c r="C10" s="34">
        <v>4</v>
      </c>
      <c r="D10" s="19">
        <f>D11+D12</f>
        <v>37</v>
      </c>
      <c r="E10" s="19">
        <v>0</v>
      </c>
      <c r="F10" s="32">
        <v>0</v>
      </c>
      <c r="G10" s="32">
        <v>2</v>
      </c>
      <c r="H10" s="19">
        <v>8</v>
      </c>
      <c r="I10" s="19">
        <f t="shared" ref="I10" si="1">I11+I12</f>
        <v>2</v>
      </c>
      <c r="J10" s="19">
        <f t="shared" ref="J10" si="2">SUM(J11:J12)</f>
        <v>1</v>
      </c>
      <c r="K10" s="18">
        <v>0</v>
      </c>
      <c r="L10" s="25">
        <f>SUM(L11:L12)</f>
        <v>2</v>
      </c>
      <c r="M10" s="19">
        <v>0</v>
      </c>
      <c r="N10" s="14">
        <f t="shared" si="0"/>
        <v>56</v>
      </c>
    </row>
    <row r="11" spans="1:14" x14ac:dyDescent="0.25">
      <c r="A11" s="6" t="s">
        <v>40</v>
      </c>
      <c r="B11" s="1" t="s">
        <v>8</v>
      </c>
      <c r="C11" s="34">
        <v>1</v>
      </c>
      <c r="D11" s="30">
        <v>30</v>
      </c>
      <c r="E11" s="19">
        <v>0</v>
      </c>
      <c r="F11" s="32">
        <v>0</v>
      </c>
      <c r="G11" s="32">
        <v>0</v>
      </c>
      <c r="H11" s="19">
        <v>2</v>
      </c>
      <c r="I11" s="19">
        <v>1</v>
      </c>
      <c r="J11" s="19">
        <v>1</v>
      </c>
      <c r="K11" s="18">
        <v>0</v>
      </c>
      <c r="L11" s="25">
        <v>0</v>
      </c>
      <c r="M11" s="19">
        <v>0</v>
      </c>
      <c r="N11" s="14">
        <f t="shared" si="0"/>
        <v>35</v>
      </c>
    </row>
    <row r="12" spans="1:14" x14ac:dyDescent="0.25">
      <c r="A12" s="6" t="s">
        <v>41</v>
      </c>
      <c r="B12" s="1" t="s">
        <v>9</v>
      </c>
      <c r="C12" s="34">
        <v>3</v>
      </c>
      <c r="D12" s="30">
        <v>7</v>
      </c>
      <c r="E12" s="19">
        <v>0</v>
      </c>
      <c r="F12" s="32">
        <v>0</v>
      </c>
      <c r="G12" s="32">
        <v>2</v>
      </c>
      <c r="H12" s="19">
        <v>6</v>
      </c>
      <c r="I12" s="19">
        <v>1</v>
      </c>
      <c r="J12" s="19">
        <v>0</v>
      </c>
      <c r="K12" s="18">
        <v>0</v>
      </c>
      <c r="L12" s="25">
        <v>2</v>
      </c>
      <c r="M12" s="19">
        <v>0</v>
      </c>
      <c r="N12" s="14">
        <f t="shared" si="0"/>
        <v>21</v>
      </c>
    </row>
    <row r="13" spans="1:14" x14ac:dyDescent="0.25">
      <c r="A13" s="6" t="s">
        <v>42</v>
      </c>
      <c r="B13" s="1" t="s">
        <v>10</v>
      </c>
      <c r="C13" s="34">
        <v>27</v>
      </c>
      <c r="D13" s="19">
        <f>D14+D15</f>
        <v>9</v>
      </c>
      <c r="E13" s="19">
        <v>14</v>
      </c>
      <c r="F13" s="32">
        <v>0</v>
      </c>
      <c r="G13" s="32">
        <v>49</v>
      </c>
      <c r="H13" s="19">
        <v>74</v>
      </c>
      <c r="I13" s="19">
        <f t="shared" ref="I13" si="3">I14+I15</f>
        <v>68</v>
      </c>
      <c r="J13" s="19">
        <f t="shared" ref="J13" si="4">SUM(J14:J15)</f>
        <v>17</v>
      </c>
      <c r="K13" s="18">
        <v>1</v>
      </c>
      <c r="L13" s="25">
        <f>SUM(L14:L15)</f>
        <v>15</v>
      </c>
      <c r="M13" s="19">
        <f>M14+M15</f>
        <v>0</v>
      </c>
      <c r="N13" s="14">
        <f t="shared" si="0"/>
        <v>274</v>
      </c>
    </row>
    <row r="14" spans="1:14" x14ac:dyDescent="0.25">
      <c r="A14" s="6" t="s">
        <v>40</v>
      </c>
      <c r="B14" s="1" t="s">
        <v>11</v>
      </c>
      <c r="C14" s="34">
        <v>20</v>
      </c>
      <c r="D14" s="19">
        <v>1</v>
      </c>
      <c r="E14" s="19">
        <v>0</v>
      </c>
      <c r="F14" s="32">
        <v>0</v>
      </c>
      <c r="G14" s="32">
        <v>7</v>
      </c>
      <c r="H14" s="19">
        <v>63</v>
      </c>
      <c r="I14" s="19">
        <v>34</v>
      </c>
      <c r="J14" s="19">
        <v>7</v>
      </c>
      <c r="K14" s="18">
        <v>1</v>
      </c>
      <c r="L14" s="25">
        <v>5</v>
      </c>
      <c r="M14" s="19">
        <v>0</v>
      </c>
      <c r="N14" s="14">
        <f t="shared" si="0"/>
        <v>138</v>
      </c>
    </row>
    <row r="15" spans="1:14" x14ac:dyDescent="0.25">
      <c r="A15" s="6" t="s">
        <v>41</v>
      </c>
      <c r="B15" s="1" t="s">
        <v>12</v>
      </c>
      <c r="C15" s="34">
        <v>7</v>
      </c>
      <c r="D15" s="19">
        <v>8</v>
      </c>
      <c r="E15" s="19">
        <v>14</v>
      </c>
      <c r="F15" s="32">
        <v>0</v>
      </c>
      <c r="G15" s="32">
        <v>42</v>
      </c>
      <c r="H15" s="19">
        <v>11</v>
      </c>
      <c r="I15" s="19">
        <v>34</v>
      </c>
      <c r="J15" s="19">
        <v>10</v>
      </c>
      <c r="K15" s="18">
        <v>0</v>
      </c>
      <c r="L15" s="25">
        <v>10</v>
      </c>
      <c r="M15" s="19">
        <v>0</v>
      </c>
      <c r="N15" s="14">
        <f t="shared" si="0"/>
        <v>136</v>
      </c>
    </row>
    <row r="16" spans="1:14" x14ac:dyDescent="0.25">
      <c r="A16" s="6" t="s">
        <v>43</v>
      </c>
      <c r="B16" s="1" t="s">
        <v>13</v>
      </c>
      <c r="C16" s="34">
        <v>31</v>
      </c>
      <c r="D16" s="19">
        <f t="shared" ref="D16:D18" si="5">D10+D13</f>
        <v>46</v>
      </c>
      <c r="E16" s="19">
        <v>14</v>
      </c>
      <c r="F16" s="32">
        <v>0</v>
      </c>
      <c r="G16" s="32">
        <v>51</v>
      </c>
      <c r="H16" s="19">
        <v>82</v>
      </c>
      <c r="I16" s="19">
        <f t="shared" ref="I16" si="6">I17+I18</f>
        <v>70</v>
      </c>
      <c r="J16" s="19">
        <f t="shared" ref="J16" si="7">SUM(J17:J18)</f>
        <v>18</v>
      </c>
      <c r="K16" s="18">
        <v>1</v>
      </c>
      <c r="L16" s="25">
        <f>SUM(L17:L18)</f>
        <v>17</v>
      </c>
      <c r="M16" s="19">
        <v>0</v>
      </c>
      <c r="N16" s="14">
        <f t="shared" si="0"/>
        <v>330</v>
      </c>
    </row>
    <row r="17" spans="1:14" x14ac:dyDescent="0.25">
      <c r="A17" s="6" t="s">
        <v>40</v>
      </c>
      <c r="B17" s="1" t="s">
        <v>14</v>
      </c>
      <c r="C17" s="34">
        <v>21</v>
      </c>
      <c r="D17" s="30">
        <f t="shared" si="5"/>
        <v>31</v>
      </c>
      <c r="E17" s="19">
        <v>0</v>
      </c>
      <c r="F17" s="32">
        <v>0</v>
      </c>
      <c r="G17" s="32">
        <v>7</v>
      </c>
      <c r="H17" s="19">
        <v>65</v>
      </c>
      <c r="I17" s="19">
        <f t="shared" ref="I17:I18" si="8">I11+I14</f>
        <v>35</v>
      </c>
      <c r="J17" s="19">
        <f t="shared" ref="J17:J18" si="9">J11+J14</f>
        <v>8</v>
      </c>
      <c r="K17" s="18">
        <v>1</v>
      </c>
      <c r="L17" s="25">
        <f t="shared" ref="L17:L18" si="10">L11+L14</f>
        <v>5</v>
      </c>
      <c r="M17" s="19">
        <v>0</v>
      </c>
      <c r="N17" s="14">
        <f t="shared" si="0"/>
        <v>173</v>
      </c>
    </row>
    <row r="18" spans="1:14" x14ac:dyDescent="0.25">
      <c r="A18" s="6" t="s">
        <v>41</v>
      </c>
      <c r="B18" s="1" t="s">
        <v>15</v>
      </c>
      <c r="C18" s="34">
        <v>10</v>
      </c>
      <c r="D18" s="30">
        <f t="shared" si="5"/>
        <v>15</v>
      </c>
      <c r="E18" s="19">
        <v>14</v>
      </c>
      <c r="F18" s="32">
        <v>0</v>
      </c>
      <c r="G18" s="32">
        <v>44</v>
      </c>
      <c r="H18" s="19">
        <v>17</v>
      </c>
      <c r="I18" s="19">
        <f t="shared" si="8"/>
        <v>35</v>
      </c>
      <c r="J18" s="19">
        <f t="shared" si="9"/>
        <v>10</v>
      </c>
      <c r="K18" s="18">
        <v>0</v>
      </c>
      <c r="L18" s="25">
        <f t="shared" si="10"/>
        <v>12</v>
      </c>
      <c r="M18" s="19">
        <f>M15+M12</f>
        <v>0</v>
      </c>
      <c r="N18" s="14">
        <f t="shared" si="0"/>
        <v>157</v>
      </c>
    </row>
    <row r="19" spans="1:14" x14ac:dyDescent="0.25">
      <c r="A19" s="6" t="s">
        <v>44</v>
      </c>
      <c r="B19" s="1" t="s">
        <v>16</v>
      </c>
      <c r="C19" s="34">
        <v>207</v>
      </c>
      <c r="D19" s="19">
        <f>D20+D24+D25</f>
        <v>204</v>
      </c>
      <c r="E19" s="19">
        <v>155</v>
      </c>
      <c r="F19" s="32">
        <v>253</v>
      </c>
      <c r="G19" s="32">
        <v>344</v>
      </c>
      <c r="H19" s="22">
        <f>H20+H24+H25</f>
        <v>201</v>
      </c>
      <c r="I19" s="19">
        <f t="shared" ref="I19" si="11">I20+I24+I25</f>
        <v>174</v>
      </c>
      <c r="J19" s="19">
        <f t="shared" ref="J19" si="12">SUM(J20,J24:J25)</f>
        <v>505</v>
      </c>
      <c r="K19" s="18">
        <v>192</v>
      </c>
      <c r="L19" s="25">
        <f>L20+L24+L25</f>
        <v>141</v>
      </c>
      <c r="M19" s="19">
        <f>M20+M25</f>
        <v>18</v>
      </c>
      <c r="N19" s="14">
        <f t="shared" si="0"/>
        <v>2394</v>
      </c>
    </row>
    <row r="20" spans="1:14" x14ac:dyDescent="0.25">
      <c r="A20" s="6" t="s">
        <v>45</v>
      </c>
      <c r="B20" s="1" t="s">
        <v>17</v>
      </c>
      <c r="C20" s="34">
        <v>207</v>
      </c>
      <c r="D20" s="19">
        <f>SUM(D21:D23)</f>
        <v>204</v>
      </c>
      <c r="E20" s="19">
        <v>154</v>
      </c>
      <c r="F20" s="32">
        <v>253</v>
      </c>
      <c r="G20" s="32">
        <v>342</v>
      </c>
      <c r="H20" s="22">
        <f t="shared" ref="H20:I20" si="13">H21+H22+H23</f>
        <v>191</v>
      </c>
      <c r="I20" s="19">
        <f t="shared" si="13"/>
        <v>173</v>
      </c>
      <c r="J20" s="19">
        <f t="shared" ref="J20" si="14">SUM(J21:J23)</f>
        <v>505</v>
      </c>
      <c r="K20" s="18">
        <v>192</v>
      </c>
      <c r="L20" s="25">
        <f>SUM(L21:L23)</f>
        <v>140</v>
      </c>
      <c r="M20" s="19">
        <f>M21+M22+M23+M24</f>
        <v>18</v>
      </c>
      <c r="N20" s="14">
        <f t="shared" si="0"/>
        <v>2379</v>
      </c>
    </row>
    <row r="21" spans="1:14" x14ac:dyDescent="0.25">
      <c r="A21" s="6" t="s">
        <v>46</v>
      </c>
      <c r="B21" s="1" t="s">
        <v>18</v>
      </c>
      <c r="C21" s="34">
        <v>204</v>
      </c>
      <c r="D21" s="19">
        <v>194</v>
      </c>
      <c r="E21" s="19">
        <v>148</v>
      </c>
      <c r="F21" s="32">
        <v>249</v>
      </c>
      <c r="G21" s="32">
        <v>323</v>
      </c>
      <c r="H21" s="19">
        <v>169</v>
      </c>
      <c r="I21" s="19">
        <v>146</v>
      </c>
      <c r="J21" s="19">
        <v>484</v>
      </c>
      <c r="K21" s="18">
        <v>190</v>
      </c>
      <c r="L21" s="25">
        <v>117</v>
      </c>
      <c r="M21" s="19">
        <v>18</v>
      </c>
      <c r="N21" s="14">
        <f t="shared" si="0"/>
        <v>2242</v>
      </c>
    </row>
    <row r="22" spans="1:14" x14ac:dyDescent="0.25">
      <c r="A22" s="6" t="s">
        <v>47</v>
      </c>
      <c r="B22" s="1" t="s">
        <v>19</v>
      </c>
      <c r="C22" s="34">
        <v>3</v>
      </c>
      <c r="D22" s="19">
        <v>10</v>
      </c>
      <c r="E22" s="19">
        <v>5</v>
      </c>
      <c r="F22" s="32">
        <v>4</v>
      </c>
      <c r="G22" s="32">
        <v>19</v>
      </c>
      <c r="H22" s="19">
        <v>21</v>
      </c>
      <c r="I22" s="19">
        <v>27</v>
      </c>
      <c r="J22" s="19">
        <v>21</v>
      </c>
      <c r="K22" s="18">
        <v>2</v>
      </c>
      <c r="L22" s="25">
        <v>23</v>
      </c>
      <c r="M22" s="19">
        <v>0</v>
      </c>
      <c r="N22" s="14">
        <f t="shared" si="0"/>
        <v>135</v>
      </c>
    </row>
    <row r="23" spans="1:14" x14ac:dyDescent="0.25">
      <c r="A23" s="35" t="s">
        <v>48</v>
      </c>
      <c r="B23" s="1" t="s">
        <v>20</v>
      </c>
      <c r="C23" s="34"/>
      <c r="D23" s="19">
        <v>0</v>
      </c>
      <c r="E23" s="19">
        <v>1</v>
      </c>
      <c r="F23" s="32">
        <v>0</v>
      </c>
      <c r="G23" s="32">
        <v>0</v>
      </c>
      <c r="H23" s="19">
        <v>1</v>
      </c>
      <c r="I23" s="19">
        <v>0</v>
      </c>
      <c r="J23" s="19">
        <v>0</v>
      </c>
      <c r="K23" s="18">
        <v>0</v>
      </c>
      <c r="L23" s="25">
        <v>0</v>
      </c>
      <c r="M23" s="19">
        <v>0</v>
      </c>
      <c r="N23" s="14">
        <f t="shared" si="0"/>
        <v>2</v>
      </c>
    </row>
    <row r="24" spans="1:14" x14ac:dyDescent="0.25">
      <c r="A24" s="6" t="s">
        <v>49</v>
      </c>
      <c r="B24" s="1" t="s">
        <v>21</v>
      </c>
      <c r="C24" s="34"/>
      <c r="D24" s="19">
        <v>0</v>
      </c>
      <c r="E24" s="19">
        <v>1</v>
      </c>
      <c r="F24" s="32">
        <v>0</v>
      </c>
      <c r="G24" s="32">
        <v>2</v>
      </c>
      <c r="H24" s="19">
        <v>10</v>
      </c>
      <c r="I24" s="19">
        <v>1</v>
      </c>
      <c r="J24" s="19">
        <v>0</v>
      </c>
      <c r="K24" s="18">
        <v>0</v>
      </c>
      <c r="L24" s="25">
        <v>1</v>
      </c>
      <c r="M24" s="19">
        <v>0</v>
      </c>
      <c r="N24" s="14">
        <f t="shared" si="0"/>
        <v>15</v>
      </c>
    </row>
    <row r="25" spans="1:14" x14ac:dyDescent="0.25">
      <c r="A25" s="6" t="s">
        <v>50</v>
      </c>
      <c r="B25" s="1" t="s">
        <v>22</v>
      </c>
      <c r="C25" s="34"/>
      <c r="D25" s="19">
        <v>0</v>
      </c>
      <c r="E25" s="19">
        <v>0</v>
      </c>
      <c r="F25" s="32">
        <v>0</v>
      </c>
      <c r="G25" s="32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>
        <v>0</v>
      </c>
      <c r="N25" s="14">
        <f t="shared" si="0"/>
        <v>0</v>
      </c>
    </row>
    <row r="26" spans="1:14" ht="25.5" x14ac:dyDescent="0.25">
      <c r="A26" s="6" t="s">
        <v>51</v>
      </c>
      <c r="B26" s="1" t="s">
        <v>23</v>
      </c>
      <c r="C26" s="34"/>
      <c r="D26" s="19">
        <v>0</v>
      </c>
      <c r="E26" s="19">
        <v>0</v>
      </c>
      <c r="F26" s="32">
        <v>0</v>
      </c>
      <c r="G26" s="32">
        <v>0</v>
      </c>
      <c r="H26" s="19">
        <v>0</v>
      </c>
      <c r="I26" s="19">
        <v>0</v>
      </c>
      <c r="J26" s="19">
        <v>0</v>
      </c>
      <c r="K26" s="18">
        <v>0</v>
      </c>
      <c r="L26" s="25">
        <v>0</v>
      </c>
      <c r="M26" s="19">
        <v>0</v>
      </c>
      <c r="N26" s="14">
        <f t="shared" si="0"/>
        <v>0</v>
      </c>
    </row>
    <row r="27" spans="1:14" ht="25.5" x14ac:dyDescent="0.25">
      <c r="A27" s="6" t="s">
        <v>52</v>
      </c>
      <c r="B27" s="1" t="s">
        <v>24</v>
      </c>
      <c r="C27" s="34"/>
      <c r="D27" s="19">
        <v>0</v>
      </c>
      <c r="E27" s="19">
        <v>0</v>
      </c>
      <c r="F27" s="32">
        <v>0</v>
      </c>
      <c r="G27" s="32">
        <v>0</v>
      </c>
      <c r="H27" s="19">
        <v>0</v>
      </c>
      <c r="I27" s="19">
        <v>0</v>
      </c>
      <c r="J27" s="19">
        <v>0</v>
      </c>
      <c r="K27" s="18">
        <v>0</v>
      </c>
      <c r="L27" s="25">
        <v>0</v>
      </c>
      <c r="M27" s="19">
        <v>0</v>
      </c>
      <c r="N27" s="14">
        <f t="shared" si="0"/>
        <v>0</v>
      </c>
    </row>
    <row r="28" spans="1:14" ht="25.5" x14ac:dyDescent="0.25">
      <c r="A28" s="6" t="s">
        <v>53</v>
      </c>
      <c r="B28" s="1" t="s">
        <v>25</v>
      </c>
      <c r="C28" s="34">
        <v>3</v>
      </c>
      <c r="D28" s="19">
        <v>4</v>
      </c>
      <c r="E28" s="19">
        <v>3</v>
      </c>
      <c r="F28" s="32">
        <v>1</v>
      </c>
      <c r="G28" s="32">
        <v>2</v>
      </c>
      <c r="H28" s="19">
        <v>8</v>
      </c>
      <c r="I28" s="19">
        <v>2</v>
      </c>
      <c r="J28" s="19">
        <v>2</v>
      </c>
      <c r="K28" s="18">
        <v>3</v>
      </c>
      <c r="L28" s="25">
        <v>1</v>
      </c>
      <c r="M28" s="19">
        <v>0</v>
      </c>
      <c r="N28" s="14">
        <f t="shared" si="0"/>
        <v>29</v>
      </c>
    </row>
    <row r="29" spans="1:14" x14ac:dyDescent="0.25">
      <c r="A29" s="6" t="s">
        <v>54</v>
      </c>
      <c r="B29" s="1" t="s">
        <v>26</v>
      </c>
      <c r="C29" s="34"/>
      <c r="D29" s="19">
        <v>0</v>
      </c>
      <c r="E29" s="19">
        <v>0</v>
      </c>
      <c r="F29" s="32">
        <v>0</v>
      </c>
      <c r="G29" s="32">
        <v>0</v>
      </c>
      <c r="H29" s="19">
        <v>0</v>
      </c>
      <c r="I29" s="19">
        <v>5</v>
      </c>
      <c r="J29" s="19">
        <v>0</v>
      </c>
      <c r="K29" s="18">
        <v>0</v>
      </c>
      <c r="L29" s="25">
        <v>0</v>
      </c>
      <c r="M29" s="19">
        <v>0</v>
      </c>
      <c r="N29" s="14">
        <f t="shared" si="0"/>
        <v>5</v>
      </c>
    </row>
    <row r="30" spans="1:14" x14ac:dyDescent="0.25">
      <c r="A30" s="6" t="s">
        <v>55</v>
      </c>
      <c r="B30" s="1" t="s">
        <v>27</v>
      </c>
      <c r="C30" s="34"/>
      <c r="D30" s="19"/>
      <c r="E30" s="19">
        <v>0</v>
      </c>
      <c r="F30" s="32">
        <v>0</v>
      </c>
      <c r="G30" s="32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19">
        <v>0</v>
      </c>
      <c r="N30" s="14">
        <f t="shared" si="0"/>
        <v>0</v>
      </c>
    </row>
    <row r="31" spans="1:14" x14ac:dyDescent="0.25">
      <c r="A31" s="6" t="s">
        <v>56</v>
      </c>
      <c r="B31" s="1" t="s">
        <v>28</v>
      </c>
      <c r="C31" s="34"/>
      <c r="D31" s="19"/>
      <c r="E31" s="19">
        <v>0</v>
      </c>
      <c r="F31" s="32">
        <v>0</v>
      </c>
      <c r="G31" s="32">
        <v>0</v>
      </c>
      <c r="H31" s="19">
        <v>0</v>
      </c>
      <c r="I31" s="19">
        <v>0</v>
      </c>
      <c r="J31" s="19">
        <v>0</v>
      </c>
      <c r="K31" s="18">
        <v>0</v>
      </c>
      <c r="L31" s="25">
        <v>0</v>
      </c>
      <c r="M31" s="19">
        <v>0</v>
      </c>
      <c r="N31" s="14">
        <f t="shared" si="0"/>
        <v>0</v>
      </c>
    </row>
    <row r="32" spans="1:14" x14ac:dyDescent="0.25">
      <c r="A32" s="6" t="s">
        <v>57</v>
      </c>
      <c r="B32" s="1" t="s">
        <v>29</v>
      </c>
      <c r="C32" s="34"/>
      <c r="D32" s="19"/>
      <c r="E32" s="19">
        <v>0</v>
      </c>
      <c r="F32" s="32">
        <v>0</v>
      </c>
      <c r="G32" s="32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19">
        <v>0</v>
      </c>
      <c r="N32" s="14">
        <f t="shared" si="0"/>
        <v>0</v>
      </c>
    </row>
    <row r="33" spans="1:14" x14ac:dyDescent="0.25">
      <c r="A33" s="6" t="s">
        <v>58</v>
      </c>
      <c r="B33" s="1" t="s">
        <v>30</v>
      </c>
      <c r="C33" s="34">
        <v>12</v>
      </c>
      <c r="D33" s="19">
        <v>22</v>
      </c>
      <c r="E33" s="19">
        <v>6</v>
      </c>
      <c r="F33" s="32">
        <v>2</v>
      </c>
      <c r="G33" s="32">
        <v>68</v>
      </c>
      <c r="H33" s="19">
        <v>31</v>
      </c>
      <c r="I33" s="19">
        <v>46</v>
      </c>
      <c r="J33" s="19">
        <v>14</v>
      </c>
      <c r="K33" s="18">
        <v>13</v>
      </c>
      <c r="L33" s="25">
        <v>8</v>
      </c>
      <c r="M33" s="19">
        <v>0</v>
      </c>
      <c r="N33" s="14">
        <f t="shared" si="0"/>
        <v>222</v>
      </c>
    </row>
    <row r="34" spans="1:14" x14ac:dyDescent="0.25">
      <c r="A34" s="7" t="s">
        <v>59</v>
      </c>
      <c r="B34" s="8" t="s">
        <v>31</v>
      </c>
      <c r="C34" s="34">
        <v>1462</v>
      </c>
      <c r="D34" s="20">
        <f>D3+D4+D5+D6+D7+D8+D9+D16+D19+D26+D27+D28+D29+D30+D31+D32+D33</f>
        <v>1736</v>
      </c>
      <c r="E34" s="19">
        <v>399</v>
      </c>
      <c r="F34" s="32">
        <v>320</v>
      </c>
      <c r="G34" s="32">
        <v>2456</v>
      </c>
      <c r="H34" s="19">
        <v>840</v>
      </c>
      <c r="I34" s="19">
        <f>I3+I5+I4+I6+I7+I8+I9+I16+I19+I26+I27+I28+I29+I30+I32+I31+I33</f>
        <v>1640</v>
      </c>
      <c r="J34" s="21">
        <f t="shared" ref="J34" si="15">SUM(J3:J10,J13,J19,J26:J33)</f>
        <v>1262</v>
      </c>
      <c r="K34" s="18">
        <v>297</v>
      </c>
      <c r="L34" s="26">
        <f>SUM(L3:L9)+L16+L19+SUM(L26:L33)</f>
        <v>819</v>
      </c>
      <c r="M34" s="21">
        <v>21</v>
      </c>
      <c r="N34" s="17">
        <f t="shared" si="0"/>
        <v>11252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81</v>
      </c>
    </row>
    <row r="2" spans="1:15" s="3" customFormat="1" ht="30" x14ac:dyDescent="0.25">
      <c r="A2" s="4"/>
      <c r="B2" s="5"/>
      <c r="C2" s="11" t="s">
        <v>64</v>
      </c>
      <c r="D2" s="11" t="s">
        <v>65</v>
      </c>
      <c r="E2" s="11" t="s">
        <v>66</v>
      </c>
      <c r="F2" s="11" t="s">
        <v>67</v>
      </c>
      <c r="G2" s="11" t="s">
        <v>76</v>
      </c>
      <c r="H2" s="11" t="s">
        <v>69</v>
      </c>
      <c r="I2" s="11" t="s">
        <v>70</v>
      </c>
      <c r="J2" s="11" t="s">
        <v>71</v>
      </c>
      <c r="K2" s="11" t="s">
        <v>77</v>
      </c>
      <c r="L2" s="11" t="s">
        <v>72</v>
      </c>
      <c r="M2" s="11" t="s">
        <v>73</v>
      </c>
      <c r="N2" s="16" t="s">
        <v>74</v>
      </c>
      <c r="O2" s="12" t="s">
        <v>75</v>
      </c>
    </row>
    <row r="3" spans="1:15" x14ac:dyDescent="0.25">
      <c r="A3" s="6" t="s">
        <v>32</v>
      </c>
      <c r="B3" s="1" t="s">
        <v>0</v>
      </c>
      <c r="C3" s="18">
        <v>122</v>
      </c>
      <c r="D3" s="19">
        <v>82</v>
      </c>
      <c r="E3" s="19">
        <v>17</v>
      </c>
      <c r="F3" s="19">
        <v>41</v>
      </c>
      <c r="G3" s="19">
        <v>39</v>
      </c>
      <c r="H3" s="22">
        <v>100</v>
      </c>
      <c r="I3" s="19">
        <v>95</v>
      </c>
      <c r="J3" s="19">
        <v>53</v>
      </c>
      <c r="K3" s="19">
        <v>59</v>
      </c>
      <c r="L3" s="18">
        <v>27</v>
      </c>
      <c r="M3" s="25">
        <v>38</v>
      </c>
      <c r="N3" s="19">
        <v>0</v>
      </c>
      <c r="O3" s="13">
        <f>SUM(C3:N3)</f>
        <v>673</v>
      </c>
    </row>
    <row r="4" spans="1:15" x14ac:dyDescent="0.25">
      <c r="A4" s="6" t="s">
        <v>33</v>
      </c>
      <c r="B4" s="1" t="s">
        <v>1</v>
      </c>
      <c r="C4" s="18">
        <v>1083</v>
      </c>
      <c r="D4" s="19">
        <v>1186</v>
      </c>
      <c r="E4" s="19">
        <v>113</v>
      </c>
      <c r="F4" s="19">
        <v>0</v>
      </c>
      <c r="G4" s="19">
        <v>931</v>
      </c>
      <c r="H4" s="22">
        <v>405</v>
      </c>
      <c r="I4" s="19">
        <v>1131</v>
      </c>
      <c r="J4" s="19">
        <v>442</v>
      </c>
      <c r="K4" s="19">
        <v>75</v>
      </c>
      <c r="L4" s="18">
        <v>0</v>
      </c>
      <c r="M4" s="25">
        <v>334</v>
      </c>
      <c r="N4" s="19">
        <v>0</v>
      </c>
      <c r="O4" s="13">
        <f t="shared" ref="O4:O34" si="0">SUM(C4:N4)</f>
        <v>5700</v>
      </c>
    </row>
    <row r="5" spans="1:15" ht="25.5" x14ac:dyDescent="0.25">
      <c r="A5" s="6" t="s">
        <v>34</v>
      </c>
      <c r="B5" s="1" t="s">
        <v>2</v>
      </c>
      <c r="C5" s="18">
        <v>34</v>
      </c>
      <c r="D5" s="19">
        <v>67</v>
      </c>
      <c r="E5" s="19">
        <v>56</v>
      </c>
      <c r="F5" s="19">
        <v>8</v>
      </c>
      <c r="G5" s="19">
        <v>36</v>
      </c>
      <c r="H5" s="22">
        <v>104</v>
      </c>
      <c r="I5" s="19">
        <v>62</v>
      </c>
      <c r="J5" s="19">
        <v>74</v>
      </c>
      <c r="K5" s="19">
        <v>42</v>
      </c>
      <c r="L5" s="18">
        <v>50</v>
      </c>
      <c r="M5" s="25">
        <v>101</v>
      </c>
      <c r="N5" s="19">
        <v>0</v>
      </c>
      <c r="O5" s="13">
        <f t="shared" si="0"/>
        <v>634</v>
      </c>
    </row>
    <row r="6" spans="1:15" ht="25.5" x14ac:dyDescent="0.25">
      <c r="A6" s="6" t="s">
        <v>35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9">
        <v>0</v>
      </c>
      <c r="L6" s="18">
        <v>0</v>
      </c>
      <c r="M6" s="25">
        <v>0</v>
      </c>
      <c r="N6" s="19">
        <v>0</v>
      </c>
      <c r="O6" s="13">
        <f t="shared" si="0"/>
        <v>0</v>
      </c>
    </row>
    <row r="7" spans="1:15" x14ac:dyDescent="0.25">
      <c r="A7" s="6" t="s">
        <v>36</v>
      </c>
      <c r="B7" s="1" t="s">
        <v>4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22">
        <v>0</v>
      </c>
      <c r="I7" s="19">
        <v>0</v>
      </c>
      <c r="J7" s="19">
        <v>0</v>
      </c>
      <c r="K7" s="19">
        <v>0</v>
      </c>
      <c r="L7" s="18">
        <v>0</v>
      </c>
      <c r="M7" s="25">
        <v>0</v>
      </c>
      <c r="N7" s="19">
        <v>0</v>
      </c>
      <c r="O7" s="13">
        <f t="shared" si="0"/>
        <v>0</v>
      </c>
    </row>
    <row r="8" spans="1:15" x14ac:dyDescent="0.25">
      <c r="A8" s="6" t="s">
        <v>37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22">
        <v>0</v>
      </c>
      <c r="I8" s="19">
        <v>0</v>
      </c>
      <c r="J8" s="19">
        <v>0</v>
      </c>
      <c r="K8" s="19">
        <v>0</v>
      </c>
      <c r="L8" s="18">
        <v>0</v>
      </c>
      <c r="M8" s="25">
        <v>0</v>
      </c>
      <c r="N8" s="19">
        <v>0</v>
      </c>
      <c r="O8" s="13">
        <f t="shared" si="0"/>
        <v>0</v>
      </c>
    </row>
    <row r="9" spans="1:15" ht="25.5" x14ac:dyDescent="0.25">
      <c r="A9" s="6" t="s">
        <v>38</v>
      </c>
      <c r="B9" s="1" t="s">
        <v>6</v>
      </c>
      <c r="C9" s="18">
        <v>0</v>
      </c>
      <c r="D9" s="19">
        <v>0</v>
      </c>
      <c r="E9" s="19">
        <v>0</v>
      </c>
      <c r="F9" s="19">
        <v>0</v>
      </c>
      <c r="G9" s="19">
        <v>0</v>
      </c>
      <c r="H9" s="22">
        <v>0</v>
      </c>
      <c r="I9" s="19">
        <v>1</v>
      </c>
      <c r="J9" s="19">
        <v>1</v>
      </c>
      <c r="K9" s="19">
        <v>0</v>
      </c>
      <c r="L9" s="18">
        <v>0</v>
      </c>
      <c r="M9" s="25">
        <v>0</v>
      </c>
      <c r="N9" s="19">
        <v>0</v>
      </c>
      <c r="O9" s="13">
        <f t="shared" si="0"/>
        <v>2</v>
      </c>
    </row>
    <row r="10" spans="1:15" ht="25.5" x14ac:dyDescent="0.25">
      <c r="A10" s="6" t="s">
        <v>39</v>
      </c>
      <c r="B10" s="1" t="s">
        <v>7</v>
      </c>
      <c r="C10" s="18">
        <v>0</v>
      </c>
      <c r="D10" s="19">
        <f>D11+D12</f>
        <v>47</v>
      </c>
      <c r="E10" s="19">
        <v>1</v>
      </c>
      <c r="F10" s="19">
        <v>1</v>
      </c>
      <c r="G10" s="19">
        <v>3</v>
      </c>
      <c r="H10" s="22">
        <v>8</v>
      </c>
      <c r="I10" s="19">
        <f t="shared" ref="I10" si="1">I11+I12</f>
        <v>4</v>
      </c>
      <c r="J10" s="19">
        <f t="shared" ref="J10" si="2">SUM(J11:J12)</f>
        <v>0</v>
      </c>
      <c r="K10" s="19">
        <v>0</v>
      </c>
      <c r="L10" s="18">
        <v>2</v>
      </c>
      <c r="M10" s="25">
        <f>SUM(M11:M12)</f>
        <v>2</v>
      </c>
      <c r="N10" s="19">
        <v>0</v>
      </c>
      <c r="O10" s="13">
        <f t="shared" si="0"/>
        <v>68</v>
      </c>
    </row>
    <row r="11" spans="1:15" x14ac:dyDescent="0.25">
      <c r="A11" s="6" t="s">
        <v>40</v>
      </c>
      <c r="B11" s="1" t="s">
        <v>8</v>
      </c>
      <c r="C11" s="18">
        <v>0</v>
      </c>
      <c r="D11" s="19">
        <v>40</v>
      </c>
      <c r="E11" s="19">
        <v>1</v>
      </c>
      <c r="F11" s="19">
        <v>1</v>
      </c>
      <c r="G11" s="19">
        <v>1</v>
      </c>
      <c r="H11" s="19">
        <v>4</v>
      </c>
      <c r="I11" s="19">
        <v>3</v>
      </c>
      <c r="J11" s="19">
        <v>0</v>
      </c>
      <c r="K11" s="19">
        <v>0</v>
      </c>
      <c r="L11" s="18">
        <v>2</v>
      </c>
      <c r="M11" s="25">
        <v>0</v>
      </c>
      <c r="N11" s="19">
        <v>0</v>
      </c>
      <c r="O11" s="13">
        <f t="shared" si="0"/>
        <v>52</v>
      </c>
    </row>
    <row r="12" spans="1:15" x14ac:dyDescent="0.25">
      <c r="A12" s="6" t="s">
        <v>41</v>
      </c>
      <c r="B12" s="1" t="s">
        <v>9</v>
      </c>
      <c r="C12" s="18">
        <v>0</v>
      </c>
      <c r="D12" s="19">
        <v>7</v>
      </c>
      <c r="E12" s="19">
        <v>0</v>
      </c>
      <c r="F12" s="19">
        <v>0</v>
      </c>
      <c r="G12" s="19">
        <v>2</v>
      </c>
      <c r="H12" s="19">
        <v>4</v>
      </c>
      <c r="I12" s="19">
        <v>1</v>
      </c>
      <c r="J12" s="19">
        <v>0</v>
      </c>
      <c r="K12" s="19">
        <v>0</v>
      </c>
      <c r="L12" s="18">
        <v>0</v>
      </c>
      <c r="M12" s="25">
        <v>2</v>
      </c>
      <c r="N12" s="19">
        <v>0</v>
      </c>
      <c r="O12" s="13">
        <f t="shared" si="0"/>
        <v>16</v>
      </c>
    </row>
    <row r="13" spans="1:15" x14ac:dyDescent="0.25">
      <c r="A13" s="6" t="s">
        <v>42</v>
      </c>
      <c r="B13" s="1" t="s">
        <v>10</v>
      </c>
      <c r="C13" s="18">
        <v>7</v>
      </c>
      <c r="D13" s="19">
        <f>D14+D15</f>
        <v>14</v>
      </c>
      <c r="E13" s="19">
        <v>241</v>
      </c>
      <c r="F13" s="19">
        <v>1</v>
      </c>
      <c r="G13" s="19">
        <v>42</v>
      </c>
      <c r="H13" s="22">
        <v>77</v>
      </c>
      <c r="I13" s="19">
        <f>I14+I15</f>
        <v>62</v>
      </c>
      <c r="J13" s="19">
        <f t="shared" ref="J13" si="3">SUM(J14:J15)</f>
        <v>16</v>
      </c>
      <c r="K13" s="19">
        <v>25</v>
      </c>
      <c r="L13" s="18">
        <v>6</v>
      </c>
      <c r="M13" s="25">
        <f>SUM(M14:M15)</f>
        <v>12</v>
      </c>
      <c r="N13" s="19">
        <v>0</v>
      </c>
      <c r="O13" s="13">
        <f t="shared" si="0"/>
        <v>503</v>
      </c>
    </row>
    <row r="14" spans="1:15" x14ac:dyDescent="0.25">
      <c r="A14" s="6" t="s">
        <v>40</v>
      </c>
      <c r="B14" s="1" t="s">
        <v>11</v>
      </c>
      <c r="C14" s="18">
        <v>6</v>
      </c>
      <c r="D14" s="19">
        <v>7</v>
      </c>
      <c r="E14" s="19">
        <v>182</v>
      </c>
      <c r="F14" s="19">
        <v>1</v>
      </c>
      <c r="G14" s="19">
        <v>12</v>
      </c>
      <c r="H14" s="19">
        <v>64</v>
      </c>
      <c r="I14" s="19">
        <v>28</v>
      </c>
      <c r="J14" s="19">
        <v>5</v>
      </c>
      <c r="K14" s="19">
        <v>2</v>
      </c>
      <c r="L14" s="18">
        <v>3</v>
      </c>
      <c r="M14" s="25">
        <v>4</v>
      </c>
      <c r="N14" s="19">
        <v>0</v>
      </c>
      <c r="O14" s="13">
        <f t="shared" si="0"/>
        <v>314</v>
      </c>
    </row>
    <row r="15" spans="1:15" x14ac:dyDescent="0.25">
      <c r="A15" s="6" t="s">
        <v>41</v>
      </c>
      <c r="B15" s="1" t="s">
        <v>12</v>
      </c>
      <c r="C15" s="18">
        <v>1</v>
      </c>
      <c r="D15" s="19">
        <v>7</v>
      </c>
      <c r="E15" s="19">
        <v>59</v>
      </c>
      <c r="F15" s="19">
        <v>0</v>
      </c>
      <c r="G15" s="19">
        <v>30</v>
      </c>
      <c r="H15" s="19">
        <v>13</v>
      </c>
      <c r="I15" s="19">
        <v>34</v>
      </c>
      <c r="J15" s="19">
        <v>11</v>
      </c>
      <c r="K15" s="19">
        <v>23</v>
      </c>
      <c r="L15" s="18">
        <v>3</v>
      </c>
      <c r="M15" s="25">
        <v>8</v>
      </c>
      <c r="N15" s="19">
        <v>0</v>
      </c>
      <c r="O15" s="13">
        <f t="shared" si="0"/>
        <v>189</v>
      </c>
    </row>
    <row r="16" spans="1:15" x14ac:dyDescent="0.25">
      <c r="A16" s="6" t="s">
        <v>43</v>
      </c>
      <c r="B16" s="1" t="s">
        <v>13</v>
      </c>
      <c r="C16" s="18">
        <v>7</v>
      </c>
      <c r="D16" s="19">
        <f t="shared" ref="D16:D18" si="4">D10+D13</f>
        <v>61</v>
      </c>
      <c r="E16" s="19">
        <v>242</v>
      </c>
      <c r="F16" s="19">
        <v>2</v>
      </c>
      <c r="G16" s="19">
        <v>45</v>
      </c>
      <c r="H16" s="22">
        <v>85</v>
      </c>
      <c r="I16" s="19">
        <f t="shared" ref="I16" si="5">I17+I18</f>
        <v>66</v>
      </c>
      <c r="J16" s="19">
        <f t="shared" ref="J16" si="6">SUM(J17:J18)</f>
        <v>16</v>
      </c>
      <c r="K16" s="19">
        <v>25</v>
      </c>
      <c r="L16" s="18">
        <v>8</v>
      </c>
      <c r="M16" s="25">
        <f>SUM(M17:M18)</f>
        <v>14</v>
      </c>
      <c r="N16" s="19">
        <v>0</v>
      </c>
      <c r="O16" s="13">
        <f t="shared" si="0"/>
        <v>571</v>
      </c>
    </row>
    <row r="17" spans="1:15" x14ac:dyDescent="0.25">
      <c r="A17" s="6" t="s">
        <v>40</v>
      </c>
      <c r="B17" s="1" t="s">
        <v>14</v>
      </c>
      <c r="C17" s="18">
        <v>6</v>
      </c>
      <c r="D17" s="19">
        <f t="shared" si="4"/>
        <v>47</v>
      </c>
      <c r="E17" s="19">
        <v>183</v>
      </c>
      <c r="F17" s="19">
        <v>2</v>
      </c>
      <c r="G17" s="19">
        <v>13</v>
      </c>
      <c r="H17" s="19">
        <v>68</v>
      </c>
      <c r="I17" s="19">
        <f t="shared" ref="I17:J18" si="7">I11+I14</f>
        <v>31</v>
      </c>
      <c r="J17" s="19">
        <f t="shared" si="7"/>
        <v>5</v>
      </c>
      <c r="K17" s="19">
        <v>2</v>
      </c>
      <c r="L17" s="18">
        <v>5</v>
      </c>
      <c r="M17" s="25">
        <f t="shared" ref="M17:M18" si="8">M11+M14</f>
        <v>4</v>
      </c>
      <c r="N17" s="19">
        <v>0</v>
      </c>
      <c r="O17" s="13">
        <f t="shared" si="0"/>
        <v>366</v>
      </c>
    </row>
    <row r="18" spans="1:15" x14ac:dyDescent="0.25">
      <c r="A18" s="6" t="s">
        <v>41</v>
      </c>
      <c r="B18" s="1" t="s">
        <v>15</v>
      </c>
      <c r="C18" s="18">
        <v>1</v>
      </c>
      <c r="D18" s="19">
        <f t="shared" si="4"/>
        <v>14</v>
      </c>
      <c r="E18" s="19">
        <v>59</v>
      </c>
      <c r="F18" s="19">
        <v>0</v>
      </c>
      <c r="G18" s="19">
        <v>32</v>
      </c>
      <c r="H18" s="19">
        <v>17</v>
      </c>
      <c r="I18" s="19">
        <f t="shared" si="7"/>
        <v>35</v>
      </c>
      <c r="J18" s="19">
        <f t="shared" si="7"/>
        <v>11</v>
      </c>
      <c r="K18" s="19">
        <v>23</v>
      </c>
      <c r="L18" s="18">
        <v>3</v>
      </c>
      <c r="M18" s="25">
        <f t="shared" si="8"/>
        <v>10</v>
      </c>
      <c r="N18" s="19">
        <v>0</v>
      </c>
      <c r="O18" s="13">
        <f t="shared" si="0"/>
        <v>205</v>
      </c>
    </row>
    <row r="19" spans="1:15" x14ac:dyDescent="0.25">
      <c r="A19" s="6" t="s">
        <v>44</v>
      </c>
      <c r="B19" s="1" t="s">
        <v>16</v>
      </c>
      <c r="C19" s="18">
        <v>257</v>
      </c>
      <c r="D19" s="19">
        <f>D20+D24+D25</f>
        <v>279</v>
      </c>
      <c r="E19" s="19">
        <v>167</v>
      </c>
      <c r="F19" s="19">
        <v>145</v>
      </c>
      <c r="G19" s="19">
        <v>88</v>
      </c>
      <c r="H19" s="22">
        <f t="shared" ref="H19:I19" si="9">H20+H24+H25</f>
        <v>189</v>
      </c>
      <c r="I19" s="19">
        <f t="shared" si="9"/>
        <v>211</v>
      </c>
      <c r="J19" s="19">
        <f t="shared" ref="J19" si="10">SUM(J20,J24:J25)</f>
        <v>493</v>
      </c>
      <c r="K19" s="19">
        <v>287</v>
      </c>
      <c r="L19" s="18">
        <v>228</v>
      </c>
      <c r="M19" s="25">
        <f>M20+M24+M25</f>
        <v>191</v>
      </c>
      <c r="N19" s="19">
        <v>0</v>
      </c>
      <c r="O19" s="13">
        <f t="shared" si="0"/>
        <v>2535</v>
      </c>
    </row>
    <row r="20" spans="1:15" x14ac:dyDescent="0.25">
      <c r="A20" s="6" t="s">
        <v>45</v>
      </c>
      <c r="B20" s="1" t="s">
        <v>17</v>
      </c>
      <c r="C20" s="18">
        <v>257</v>
      </c>
      <c r="D20" s="19">
        <f>SUM(D21:D23)</f>
        <v>279</v>
      </c>
      <c r="E20" s="19">
        <v>167</v>
      </c>
      <c r="F20" s="19">
        <v>143</v>
      </c>
      <c r="G20" s="19">
        <v>86</v>
      </c>
      <c r="H20" s="22">
        <f t="shared" ref="H20:I20" si="11">H21+H22+H23</f>
        <v>186</v>
      </c>
      <c r="I20" s="19">
        <f t="shared" si="11"/>
        <v>211</v>
      </c>
      <c r="J20" s="19">
        <f t="shared" ref="J20" si="12">SUM(J21:J23)</f>
        <v>493</v>
      </c>
      <c r="K20" s="19">
        <v>287</v>
      </c>
      <c r="L20" s="18">
        <v>227</v>
      </c>
      <c r="M20" s="25">
        <f>SUM(M21:M23)</f>
        <v>189</v>
      </c>
      <c r="N20" s="19">
        <v>0</v>
      </c>
      <c r="O20" s="13">
        <f t="shared" si="0"/>
        <v>2525</v>
      </c>
    </row>
    <row r="21" spans="1:15" x14ac:dyDescent="0.25">
      <c r="A21" s="6" t="s">
        <v>46</v>
      </c>
      <c r="B21" s="1" t="s">
        <v>18</v>
      </c>
      <c r="C21" s="18">
        <v>244</v>
      </c>
      <c r="D21" s="19">
        <v>262</v>
      </c>
      <c r="E21" s="19">
        <v>160</v>
      </c>
      <c r="F21" s="19">
        <v>143</v>
      </c>
      <c r="G21" s="19">
        <v>84</v>
      </c>
      <c r="H21" s="19">
        <v>161</v>
      </c>
      <c r="I21" s="19">
        <v>178</v>
      </c>
      <c r="J21" s="19">
        <v>465</v>
      </c>
      <c r="K21" s="19">
        <v>263</v>
      </c>
      <c r="L21" s="18">
        <v>227</v>
      </c>
      <c r="M21" s="25">
        <v>180</v>
      </c>
      <c r="N21" s="19">
        <v>0</v>
      </c>
      <c r="O21" s="13">
        <f t="shared" si="0"/>
        <v>2367</v>
      </c>
    </row>
    <row r="22" spans="1:15" x14ac:dyDescent="0.25">
      <c r="A22" s="6" t="s">
        <v>47</v>
      </c>
      <c r="B22" s="1" t="s">
        <v>19</v>
      </c>
      <c r="C22" s="18">
        <v>13</v>
      </c>
      <c r="D22" s="19">
        <v>17</v>
      </c>
      <c r="E22" s="19">
        <v>7</v>
      </c>
      <c r="F22" s="19">
        <v>2</v>
      </c>
      <c r="G22" s="19">
        <v>2</v>
      </c>
      <c r="H22" s="19">
        <v>25</v>
      </c>
      <c r="I22" s="19">
        <v>33</v>
      </c>
      <c r="J22" s="19">
        <v>28</v>
      </c>
      <c r="K22" s="19">
        <v>24</v>
      </c>
      <c r="L22" s="18">
        <v>0</v>
      </c>
      <c r="M22" s="25">
        <v>9</v>
      </c>
      <c r="N22" s="19">
        <v>0</v>
      </c>
      <c r="O22" s="13">
        <f t="shared" si="0"/>
        <v>160</v>
      </c>
    </row>
    <row r="23" spans="1:15" x14ac:dyDescent="0.25">
      <c r="A23" s="35" t="s">
        <v>48</v>
      </c>
      <c r="B23" s="1" t="s">
        <v>20</v>
      </c>
      <c r="C23" s="18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8">
        <v>0</v>
      </c>
      <c r="M23" s="25">
        <v>0</v>
      </c>
      <c r="N23" s="19">
        <v>0</v>
      </c>
      <c r="O23" s="13">
        <f t="shared" si="0"/>
        <v>0</v>
      </c>
    </row>
    <row r="24" spans="1:15" x14ac:dyDescent="0.25">
      <c r="A24" s="6" t="s">
        <v>49</v>
      </c>
      <c r="B24" s="1" t="s">
        <v>21</v>
      </c>
      <c r="C24" s="18">
        <v>0</v>
      </c>
      <c r="D24" s="19">
        <v>0</v>
      </c>
      <c r="E24" s="19">
        <v>0</v>
      </c>
      <c r="F24" s="19">
        <v>0</v>
      </c>
      <c r="G24" s="19">
        <v>2</v>
      </c>
      <c r="H24" s="19">
        <v>3</v>
      </c>
      <c r="I24" s="19">
        <v>0</v>
      </c>
      <c r="J24" s="19">
        <v>0</v>
      </c>
      <c r="K24" s="19">
        <v>0</v>
      </c>
      <c r="L24" s="18">
        <v>1</v>
      </c>
      <c r="M24" s="25">
        <v>2</v>
      </c>
      <c r="N24" s="19">
        <v>0</v>
      </c>
      <c r="O24" s="13">
        <f t="shared" si="0"/>
        <v>8</v>
      </c>
    </row>
    <row r="25" spans="1:15" x14ac:dyDescent="0.25">
      <c r="A25" s="6" t="s">
        <v>50</v>
      </c>
      <c r="B25" s="1" t="s">
        <v>22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8">
        <v>0</v>
      </c>
      <c r="M25" s="25">
        <v>0</v>
      </c>
      <c r="N25" s="19">
        <v>0</v>
      </c>
      <c r="O25" s="13">
        <f t="shared" si="0"/>
        <v>0</v>
      </c>
    </row>
    <row r="26" spans="1:15" ht="25.5" x14ac:dyDescent="0.25">
      <c r="A26" s="6" t="s">
        <v>51</v>
      </c>
      <c r="B26" s="1" t="s">
        <v>23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2">
        <v>0</v>
      </c>
      <c r="I26" s="19">
        <v>0</v>
      </c>
      <c r="J26" s="19">
        <v>0</v>
      </c>
      <c r="K26" s="19">
        <v>0</v>
      </c>
      <c r="L26" s="18">
        <v>0</v>
      </c>
      <c r="M26" s="25">
        <v>0</v>
      </c>
      <c r="N26" s="19">
        <v>0</v>
      </c>
      <c r="O26" s="13">
        <f t="shared" si="0"/>
        <v>0</v>
      </c>
    </row>
    <row r="27" spans="1:15" ht="25.5" x14ac:dyDescent="0.25">
      <c r="A27" s="6" t="s">
        <v>52</v>
      </c>
      <c r="B27" s="1" t="s">
        <v>24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22">
        <v>0</v>
      </c>
      <c r="I27" s="19">
        <v>0</v>
      </c>
      <c r="J27" s="19">
        <v>0</v>
      </c>
      <c r="K27" s="19">
        <v>0</v>
      </c>
      <c r="L27" s="18">
        <v>0</v>
      </c>
      <c r="M27" s="25">
        <v>0</v>
      </c>
      <c r="N27" s="19">
        <v>0</v>
      </c>
      <c r="O27" s="13">
        <f t="shared" si="0"/>
        <v>0</v>
      </c>
    </row>
    <row r="28" spans="1:15" ht="25.5" x14ac:dyDescent="0.25">
      <c r="A28" s="6" t="s">
        <v>53</v>
      </c>
      <c r="B28" s="1" t="s">
        <v>25</v>
      </c>
      <c r="C28" s="18">
        <v>2</v>
      </c>
      <c r="D28" s="19">
        <v>5</v>
      </c>
      <c r="E28" s="19">
        <v>2</v>
      </c>
      <c r="F28" s="19">
        <v>0</v>
      </c>
      <c r="G28" s="19">
        <v>0</v>
      </c>
      <c r="H28" s="22">
        <v>1</v>
      </c>
      <c r="I28" s="19">
        <v>0</v>
      </c>
      <c r="J28" s="19">
        <v>1</v>
      </c>
      <c r="K28" s="19">
        <v>13</v>
      </c>
      <c r="L28" s="18">
        <v>0</v>
      </c>
      <c r="M28" s="25">
        <v>4</v>
      </c>
      <c r="N28" s="19">
        <v>0</v>
      </c>
      <c r="O28" s="13">
        <f t="shared" si="0"/>
        <v>28</v>
      </c>
    </row>
    <row r="29" spans="1:15" x14ac:dyDescent="0.25">
      <c r="A29" s="6" t="s">
        <v>54</v>
      </c>
      <c r="B29" s="1" t="s">
        <v>26</v>
      </c>
      <c r="C29" s="18">
        <v>0</v>
      </c>
      <c r="D29" s="19">
        <v>0</v>
      </c>
      <c r="E29" s="19">
        <v>0</v>
      </c>
      <c r="F29" s="19">
        <v>0</v>
      </c>
      <c r="G29" s="19">
        <v>0</v>
      </c>
      <c r="H29" s="22">
        <v>0</v>
      </c>
      <c r="I29" s="19">
        <v>0</v>
      </c>
      <c r="J29" s="19">
        <v>0</v>
      </c>
      <c r="K29" s="19">
        <v>0</v>
      </c>
      <c r="L29" s="18">
        <v>0</v>
      </c>
      <c r="M29" s="25">
        <v>0</v>
      </c>
      <c r="N29" s="19">
        <v>0</v>
      </c>
      <c r="O29" s="13">
        <f t="shared" si="0"/>
        <v>0</v>
      </c>
    </row>
    <row r="30" spans="1:15" x14ac:dyDescent="0.25">
      <c r="A30" s="6" t="s">
        <v>55</v>
      </c>
      <c r="B30" s="1" t="s">
        <v>27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2">
        <v>0</v>
      </c>
      <c r="I30" s="19">
        <v>0</v>
      </c>
      <c r="J30" s="19">
        <v>0</v>
      </c>
      <c r="K30" s="19">
        <v>0</v>
      </c>
      <c r="L30" s="18">
        <v>0</v>
      </c>
      <c r="M30" s="25">
        <v>0</v>
      </c>
      <c r="N30" s="19">
        <v>0</v>
      </c>
      <c r="O30" s="13">
        <f t="shared" si="0"/>
        <v>0</v>
      </c>
    </row>
    <row r="31" spans="1:15" x14ac:dyDescent="0.25">
      <c r="A31" s="6" t="s">
        <v>56</v>
      </c>
      <c r="B31" s="1" t="s">
        <v>28</v>
      </c>
      <c r="C31" s="18">
        <v>0</v>
      </c>
      <c r="D31" s="19">
        <v>0</v>
      </c>
      <c r="E31" s="19">
        <v>0</v>
      </c>
      <c r="F31" s="19">
        <v>0</v>
      </c>
      <c r="G31" s="19">
        <v>7</v>
      </c>
      <c r="H31" s="22">
        <v>0</v>
      </c>
      <c r="I31" s="19">
        <v>0</v>
      </c>
      <c r="J31" s="19">
        <v>0</v>
      </c>
      <c r="K31" s="19">
        <v>0</v>
      </c>
      <c r="L31" s="18">
        <v>0</v>
      </c>
      <c r="M31" s="25">
        <v>0</v>
      </c>
      <c r="N31" s="19">
        <v>0</v>
      </c>
      <c r="O31" s="13">
        <f t="shared" si="0"/>
        <v>7</v>
      </c>
    </row>
    <row r="32" spans="1:15" x14ac:dyDescent="0.25">
      <c r="A32" s="6" t="s">
        <v>57</v>
      </c>
      <c r="B32" s="1" t="s">
        <v>29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2">
        <v>0</v>
      </c>
      <c r="I32" s="19">
        <v>0</v>
      </c>
      <c r="J32" s="19">
        <v>0</v>
      </c>
      <c r="K32" s="19">
        <v>0</v>
      </c>
      <c r="L32" s="18">
        <v>0</v>
      </c>
      <c r="M32" s="25">
        <v>0</v>
      </c>
      <c r="N32" s="19">
        <v>0</v>
      </c>
      <c r="O32" s="13">
        <f t="shared" si="0"/>
        <v>0</v>
      </c>
    </row>
    <row r="33" spans="1:15" x14ac:dyDescent="0.25">
      <c r="A33" s="6" t="s">
        <v>58</v>
      </c>
      <c r="B33" s="1" t="s">
        <v>30</v>
      </c>
      <c r="C33" s="18">
        <v>13</v>
      </c>
      <c r="D33" s="19">
        <v>61</v>
      </c>
      <c r="E33" s="19">
        <v>1</v>
      </c>
      <c r="F33" s="19">
        <v>2</v>
      </c>
      <c r="G33" s="19">
        <v>3</v>
      </c>
      <c r="H33" s="22">
        <v>36</v>
      </c>
      <c r="I33" s="19">
        <v>48</v>
      </c>
      <c r="J33" s="19">
        <v>7</v>
      </c>
      <c r="K33" s="19">
        <v>0</v>
      </c>
      <c r="L33" s="18">
        <v>48</v>
      </c>
      <c r="M33" s="25">
        <v>5</v>
      </c>
      <c r="N33" s="19">
        <v>0</v>
      </c>
      <c r="O33" s="13">
        <f t="shared" si="0"/>
        <v>224</v>
      </c>
    </row>
    <row r="34" spans="1:15" x14ac:dyDescent="0.25">
      <c r="A34" s="7" t="s">
        <v>59</v>
      </c>
      <c r="B34" s="8" t="s">
        <v>31</v>
      </c>
      <c r="C34" s="18">
        <v>1518</v>
      </c>
      <c r="D34" s="20">
        <f>D3+D4+D5+D6+D7+D8+D9+D16+D19+D26+D27+D28+D29+D30+D31+D32+D33</f>
        <v>1741</v>
      </c>
      <c r="E34" s="19">
        <v>598</v>
      </c>
      <c r="F34" s="19">
        <v>198</v>
      </c>
      <c r="G34" s="19">
        <v>1149</v>
      </c>
      <c r="H34" s="22">
        <v>920</v>
      </c>
      <c r="I34" s="19">
        <f>I3+I5+I4+I6+I7+I8+I9+I16+I19+I26+I27+I28+I29+I30+I32+I31+I33</f>
        <v>1614</v>
      </c>
      <c r="J34" s="21">
        <f t="shared" ref="J34" si="13">SUM(J3:J10,J13,J19,J26:J33)</f>
        <v>1087</v>
      </c>
      <c r="K34" s="19">
        <v>501</v>
      </c>
      <c r="L34" s="18">
        <v>361</v>
      </c>
      <c r="M34" s="26">
        <f>SUM(M3:M9)+M16+M19+SUM(M26:M33)</f>
        <v>687</v>
      </c>
      <c r="N34" s="20">
        <v>0</v>
      </c>
      <c r="O34" s="9">
        <f t="shared" si="0"/>
        <v>10374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2023-06-19T12:00:56Z</cp:lastPrinted>
  <dcterms:created xsi:type="dcterms:W3CDTF">2023-05-25T11:39:44Z</dcterms:created>
  <dcterms:modified xsi:type="dcterms:W3CDTF">2025-07-15T13:47:21Z</dcterms:modified>
</cp:coreProperties>
</file>