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F88E7A2A-4348-4C84-B64D-63614819FF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definedNames>
    <definedName name="_xlnm.Print_Area" localSheetId="1">'Tabela 1'!$A$1:$W$42</definedName>
    <definedName name="_xlnm.Print_Area" localSheetId="10">'Tabela 12'!$A$1:$V$6</definedName>
    <definedName name="_xlnm.Print_Area" localSheetId="4">'Tabela 4'!$A$1:$W$42</definedName>
    <definedName name="_xlnm.Print_Area" localSheetId="5">'Tabela 5'!$A$1:$W$42</definedName>
    <definedName name="_xlnm.Print_Area" localSheetId="6">'Tabela 6'!$A$1:$W$42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 l="1"/>
  <c r="W6" i="1" s="1"/>
  <c r="V6" i="10"/>
  <c r="U6" i="10"/>
  <c r="N6" i="10"/>
  <c r="U5" i="10"/>
  <c r="N5" i="10"/>
  <c r="V5" i="10" s="1"/>
  <c r="K56" i="9"/>
  <c r="F56" i="9"/>
  <c r="E56" i="9"/>
  <c r="C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L49" i="9" s="1"/>
  <c r="C49" i="9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J36" i="9"/>
  <c r="J56" i="9" s="1"/>
  <c r="I36" i="9"/>
  <c r="I56" i="9" s="1"/>
  <c r="H36" i="9"/>
  <c r="H56" i="9" s="1"/>
  <c r="G36" i="9"/>
  <c r="G56" i="9" s="1"/>
  <c r="F36" i="9"/>
  <c r="E36" i="9"/>
  <c r="D36" i="9"/>
  <c r="L36" i="9" s="1"/>
  <c r="C36" i="9"/>
  <c r="B36" i="9"/>
  <c r="K27" i="9"/>
  <c r="J27" i="9"/>
  <c r="H27" i="9"/>
  <c r="C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I7" i="9"/>
  <c r="I27" i="9" s="1"/>
  <c r="H7" i="9"/>
  <c r="G7" i="9"/>
  <c r="G27" i="9" s="1"/>
  <c r="F7" i="9"/>
  <c r="F27" i="9" s="1"/>
  <c r="E7" i="9"/>
  <c r="E27" i="9" s="1"/>
  <c r="D7" i="9"/>
  <c r="L7" i="9" s="1"/>
  <c r="C7" i="9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H26" i="7"/>
  <c r="C26" i="7"/>
  <c r="I25" i="7"/>
  <c r="H25" i="7"/>
  <c r="G25" i="7"/>
  <c r="F25" i="7"/>
  <c r="E25" i="7"/>
  <c r="D25" i="7"/>
  <c r="C25" i="7"/>
  <c r="I24" i="7"/>
  <c r="B24" i="7"/>
  <c r="I23" i="7"/>
  <c r="I22" i="7"/>
  <c r="I21" i="7"/>
  <c r="I20" i="7"/>
  <c r="B20" i="7"/>
  <c r="B21" i="7" s="1"/>
  <c r="B22" i="7" s="1"/>
  <c r="B23" i="7" s="1"/>
  <c r="I19" i="7"/>
  <c r="B19" i="7"/>
  <c r="H18" i="7"/>
  <c r="G18" i="7"/>
  <c r="G26" i="7" s="1"/>
  <c r="F18" i="7"/>
  <c r="F26" i="7" s="1"/>
  <c r="E18" i="7"/>
  <c r="E26" i="7" s="1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V42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W40" i="6" s="1"/>
  <c r="V39" i="6"/>
  <c r="O39" i="6"/>
  <c r="W39" i="6" s="1"/>
  <c r="V38" i="6"/>
  <c r="O38" i="6"/>
  <c r="W38" i="6" s="1"/>
  <c r="V37" i="6"/>
  <c r="W37" i="6" s="1"/>
  <c r="O37" i="6"/>
  <c r="W36" i="6"/>
  <c r="V36" i="6"/>
  <c r="O36" i="6"/>
  <c r="V35" i="6"/>
  <c r="O35" i="6"/>
  <c r="W35" i="6" s="1"/>
  <c r="W34" i="6"/>
  <c r="V34" i="6"/>
  <c r="O34" i="6"/>
  <c r="V33" i="6"/>
  <c r="O33" i="6"/>
  <c r="W33" i="6" s="1"/>
  <c r="V32" i="6"/>
  <c r="O32" i="6"/>
  <c r="W32" i="6" s="1"/>
  <c r="V31" i="6"/>
  <c r="O31" i="6"/>
  <c r="W31" i="6" s="1"/>
  <c r="V30" i="6"/>
  <c r="O30" i="6"/>
  <c r="W30" i="6" s="1"/>
  <c r="V29" i="6"/>
  <c r="W29" i="6" s="1"/>
  <c r="O29" i="6"/>
  <c r="W28" i="6"/>
  <c r="V28" i="6"/>
  <c r="O28" i="6"/>
  <c r="V27" i="6"/>
  <c r="O27" i="6"/>
  <c r="W27" i="6" s="1"/>
  <c r="W26" i="6"/>
  <c r="V26" i="6"/>
  <c r="O26" i="6"/>
  <c r="V25" i="6"/>
  <c r="O25" i="6"/>
  <c r="W25" i="6" s="1"/>
  <c r="V24" i="6"/>
  <c r="O24" i="6"/>
  <c r="W24" i="6" s="1"/>
  <c r="V23" i="6"/>
  <c r="O23" i="6"/>
  <c r="W23" i="6" s="1"/>
  <c r="V22" i="6"/>
  <c r="O22" i="6"/>
  <c r="W22" i="6" s="1"/>
  <c r="V21" i="6"/>
  <c r="W21" i="6" s="1"/>
  <c r="O21" i="6"/>
  <c r="W20" i="6"/>
  <c r="V20" i="6"/>
  <c r="O20" i="6"/>
  <c r="V19" i="6"/>
  <c r="O19" i="6"/>
  <c r="W19" i="6" s="1"/>
  <c r="W18" i="6"/>
  <c r="V18" i="6"/>
  <c r="O18" i="6"/>
  <c r="W17" i="6"/>
  <c r="V17" i="6"/>
  <c r="O17" i="6"/>
  <c r="V16" i="6"/>
  <c r="O16" i="6"/>
  <c r="W16" i="6" s="1"/>
  <c r="V15" i="6"/>
  <c r="O15" i="6"/>
  <c r="W15" i="6" s="1"/>
  <c r="V14" i="6"/>
  <c r="O14" i="6"/>
  <c r="W14" i="6" s="1"/>
  <c r="V13" i="6"/>
  <c r="W13" i="6" s="1"/>
  <c r="O13" i="6"/>
  <c r="W12" i="6"/>
  <c r="V12" i="6"/>
  <c r="O12" i="6"/>
  <c r="V11" i="6"/>
  <c r="O11" i="6"/>
  <c r="W11" i="6" s="1"/>
  <c r="W10" i="6"/>
  <c r="V10" i="6"/>
  <c r="O10" i="6"/>
  <c r="W9" i="6"/>
  <c r="V9" i="6"/>
  <c r="O9" i="6"/>
  <c r="V8" i="6"/>
  <c r="O8" i="6"/>
  <c r="W8" i="6" s="1"/>
  <c r="V7" i="6"/>
  <c r="O7" i="6"/>
  <c r="W7" i="6" s="1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P41" i="5"/>
  <c r="V41" i="5" s="1"/>
  <c r="N41" i="5"/>
  <c r="M41" i="5"/>
  <c r="L41" i="5"/>
  <c r="K41" i="5"/>
  <c r="J41" i="5"/>
  <c r="I41" i="5"/>
  <c r="H41" i="5"/>
  <c r="G41" i="5"/>
  <c r="O41" i="5" s="1"/>
  <c r="W41" i="5" s="1"/>
  <c r="F41" i="5"/>
  <c r="E41" i="5"/>
  <c r="D41" i="5"/>
  <c r="C41" i="5"/>
  <c r="V40" i="5"/>
  <c r="O40" i="5"/>
  <c r="W40" i="5" s="1"/>
  <c r="W39" i="5"/>
  <c r="V39" i="5"/>
  <c r="O39" i="5"/>
  <c r="V38" i="5"/>
  <c r="O38" i="5"/>
  <c r="W38" i="5" s="1"/>
  <c r="V37" i="5"/>
  <c r="O37" i="5"/>
  <c r="W37" i="5" s="1"/>
  <c r="V36" i="5"/>
  <c r="W36" i="5" s="1"/>
  <c r="O36" i="5"/>
  <c r="V35" i="5"/>
  <c r="O35" i="5"/>
  <c r="W35" i="5" s="1"/>
  <c r="V34" i="5"/>
  <c r="W34" i="5" s="1"/>
  <c r="O34" i="5"/>
  <c r="W33" i="5"/>
  <c r="V33" i="5"/>
  <c r="O33" i="5"/>
  <c r="V32" i="5"/>
  <c r="O32" i="5"/>
  <c r="W32" i="5" s="1"/>
  <c r="W31" i="5"/>
  <c r="V31" i="5"/>
  <c r="O31" i="5"/>
  <c r="U30" i="5"/>
  <c r="U42" i="5" s="1"/>
  <c r="T30" i="5"/>
  <c r="T42" i="5" s="1"/>
  <c r="S30" i="5"/>
  <c r="S42" i="5" s="1"/>
  <c r="R30" i="5"/>
  <c r="R42" i="5" s="1"/>
  <c r="Q30" i="5"/>
  <c r="Q42" i="5" s="1"/>
  <c r="P30" i="5"/>
  <c r="V30" i="5" s="1"/>
  <c r="V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W29" i="5"/>
  <c r="V29" i="5"/>
  <c r="O29" i="5"/>
  <c r="V28" i="5"/>
  <c r="O28" i="5"/>
  <c r="W28" i="5" s="1"/>
  <c r="V27" i="5"/>
  <c r="O27" i="5"/>
  <c r="W27" i="5" s="1"/>
  <c r="V26" i="5"/>
  <c r="W26" i="5" s="1"/>
  <c r="O26" i="5"/>
  <c r="V25" i="5"/>
  <c r="O25" i="5"/>
  <c r="W25" i="5" s="1"/>
  <c r="V24" i="5"/>
  <c r="W24" i="5" s="1"/>
  <c r="O24" i="5"/>
  <c r="W23" i="5"/>
  <c r="V23" i="5"/>
  <c r="O23" i="5"/>
  <c r="V22" i="5"/>
  <c r="O22" i="5"/>
  <c r="W22" i="5" s="1"/>
  <c r="W21" i="5"/>
  <c r="V21" i="5"/>
  <c r="O21" i="5"/>
  <c r="V20" i="5"/>
  <c r="O20" i="5"/>
  <c r="W20" i="5" s="1"/>
  <c r="V19" i="5"/>
  <c r="O19" i="5"/>
  <c r="W19" i="5" s="1"/>
  <c r="V18" i="5"/>
  <c r="W18" i="5" s="1"/>
  <c r="O18" i="5"/>
  <c r="V17" i="5"/>
  <c r="O17" i="5"/>
  <c r="W17" i="5" s="1"/>
  <c r="V16" i="5"/>
  <c r="W16" i="5" s="1"/>
  <c r="O16" i="5"/>
  <c r="W15" i="5"/>
  <c r="V15" i="5"/>
  <c r="O15" i="5"/>
  <c r="V14" i="5"/>
  <c r="O14" i="5"/>
  <c r="W14" i="5" s="1"/>
  <c r="W13" i="5"/>
  <c r="V13" i="5"/>
  <c r="O13" i="5"/>
  <c r="V12" i="5"/>
  <c r="O12" i="5"/>
  <c r="W12" i="5" s="1"/>
  <c r="V11" i="5"/>
  <c r="O11" i="5"/>
  <c r="W11" i="5" s="1"/>
  <c r="V10" i="5"/>
  <c r="O10" i="5"/>
  <c r="W10" i="5" s="1"/>
  <c r="V9" i="5"/>
  <c r="O9" i="5"/>
  <c r="W9" i="5" s="1"/>
  <c r="V8" i="5"/>
  <c r="W8" i="5" s="1"/>
  <c r="O8" i="5"/>
  <c r="W7" i="5"/>
  <c r="V7" i="5"/>
  <c r="O7" i="5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O41" i="4"/>
  <c r="W41" i="4" s="1"/>
  <c r="V40" i="4"/>
  <c r="O40" i="4"/>
  <c r="W40" i="4" s="1"/>
  <c r="V39" i="4"/>
  <c r="W39" i="4" s="1"/>
  <c r="O39" i="4"/>
  <c r="W38" i="4"/>
  <c r="V38" i="4"/>
  <c r="O38" i="4"/>
  <c r="V37" i="4"/>
  <c r="O37" i="4"/>
  <c r="W37" i="4" s="1"/>
  <c r="W36" i="4"/>
  <c r="V36" i="4"/>
  <c r="O36" i="4"/>
  <c r="V35" i="4"/>
  <c r="O35" i="4"/>
  <c r="W35" i="4" s="1"/>
  <c r="V34" i="4"/>
  <c r="O34" i="4"/>
  <c r="W34" i="4" s="1"/>
  <c r="V33" i="4"/>
  <c r="O33" i="4"/>
  <c r="W33" i="4" s="1"/>
  <c r="V32" i="4"/>
  <c r="O32" i="4"/>
  <c r="W32" i="4" s="1"/>
  <c r="V31" i="4"/>
  <c r="W31" i="4" s="1"/>
  <c r="O31" i="4"/>
  <c r="W30" i="4"/>
  <c r="V30" i="4"/>
  <c r="V42" i="4" s="1"/>
  <c r="O30" i="4"/>
  <c r="O42" i="4" s="1"/>
  <c r="V29" i="4"/>
  <c r="O29" i="4"/>
  <c r="W29" i="4" s="1"/>
  <c r="W28" i="4"/>
  <c r="V28" i="4"/>
  <c r="O28" i="4"/>
  <c r="V27" i="4"/>
  <c r="O27" i="4"/>
  <c r="W27" i="4" s="1"/>
  <c r="V26" i="4"/>
  <c r="O26" i="4"/>
  <c r="W26" i="4" s="1"/>
  <c r="V25" i="4"/>
  <c r="O25" i="4"/>
  <c r="W25" i="4" s="1"/>
  <c r="V24" i="4"/>
  <c r="O24" i="4"/>
  <c r="W24" i="4" s="1"/>
  <c r="V23" i="4"/>
  <c r="W23" i="4" s="1"/>
  <c r="O23" i="4"/>
  <c r="W22" i="4"/>
  <c r="V22" i="4"/>
  <c r="O22" i="4"/>
  <c r="V21" i="4"/>
  <c r="O21" i="4"/>
  <c r="W21" i="4" s="1"/>
  <c r="W20" i="4"/>
  <c r="V20" i="4"/>
  <c r="O20" i="4"/>
  <c r="V19" i="4"/>
  <c r="O19" i="4"/>
  <c r="W19" i="4" s="1"/>
  <c r="V18" i="4"/>
  <c r="O18" i="4"/>
  <c r="W18" i="4" s="1"/>
  <c r="V17" i="4"/>
  <c r="O17" i="4"/>
  <c r="W17" i="4" s="1"/>
  <c r="V16" i="4"/>
  <c r="O16" i="4"/>
  <c r="W16" i="4" s="1"/>
  <c r="V15" i="4"/>
  <c r="W15" i="4" s="1"/>
  <c r="O15" i="4"/>
  <c r="W14" i="4"/>
  <c r="V14" i="4"/>
  <c r="O14" i="4"/>
  <c r="V13" i="4"/>
  <c r="O13" i="4"/>
  <c r="W13" i="4" s="1"/>
  <c r="W12" i="4"/>
  <c r="V12" i="4"/>
  <c r="O12" i="4"/>
  <c r="V11" i="4"/>
  <c r="O11" i="4"/>
  <c r="W11" i="4" s="1"/>
  <c r="V10" i="4"/>
  <c r="O10" i="4"/>
  <c r="W10" i="4" s="1"/>
  <c r="V9" i="4"/>
  <c r="O9" i="4"/>
  <c r="W9" i="4" s="1"/>
  <c r="V8" i="4"/>
  <c r="O8" i="4"/>
  <c r="W8" i="4" s="1"/>
  <c r="V7" i="4"/>
  <c r="W7" i="4" s="1"/>
  <c r="O7" i="4"/>
  <c r="W6" i="4"/>
  <c r="V6" i="4"/>
  <c r="O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F19" i="2" s="1"/>
  <c r="B21" i="2"/>
  <c r="F20" i="2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F26" i="2" s="1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V41" i="1" s="1"/>
  <c r="R41" i="1"/>
  <c r="Q41" i="1"/>
  <c r="P41" i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W40" i="1" s="1"/>
  <c r="V39" i="1"/>
  <c r="O39" i="1"/>
  <c r="W39" i="1" s="1"/>
  <c r="V38" i="1"/>
  <c r="O38" i="1"/>
  <c r="W38" i="1" s="1"/>
  <c r="V37" i="1"/>
  <c r="W37" i="1" s="1"/>
  <c r="O37" i="1"/>
  <c r="V36" i="1"/>
  <c r="W36" i="1" s="1"/>
  <c r="O36" i="1"/>
  <c r="W35" i="1"/>
  <c r="V35" i="1"/>
  <c r="O35" i="1"/>
  <c r="V34" i="1"/>
  <c r="O34" i="1"/>
  <c r="W34" i="1" s="1"/>
  <c r="W33" i="1"/>
  <c r="V33" i="1"/>
  <c r="O33" i="1"/>
  <c r="V32" i="1"/>
  <c r="O32" i="1"/>
  <c r="W32" i="1" s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V28" i="1"/>
  <c r="O28" i="1"/>
  <c r="W28" i="1" s="1"/>
  <c r="V27" i="1"/>
  <c r="W27" i="1" s="1"/>
  <c r="O27" i="1"/>
  <c r="V26" i="1"/>
  <c r="W26" i="1" s="1"/>
  <c r="O26" i="1"/>
  <c r="W25" i="1"/>
  <c r="V25" i="1"/>
  <c r="O25" i="1"/>
  <c r="V24" i="1"/>
  <c r="O24" i="1"/>
  <c r="W24" i="1" s="1"/>
  <c r="W23" i="1"/>
  <c r="V23" i="1"/>
  <c r="O23" i="1"/>
  <c r="V22" i="1"/>
  <c r="O22" i="1"/>
  <c r="W22" i="1" s="1"/>
  <c r="V21" i="1"/>
  <c r="O21" i="1"/>
  <c r="W21" i="1" s="1"/>
  <c r="V20" i="1"/>
  <c r="O20" i="1"/>
  <c r="W20" i="1" s="1"/>
  <c r="V19" i="1"/>
  <c r="W19" i="1" s="1"/>
  <c r="O19" i="1"/>
  <c r="V18" i="1"/>
  <c r="W18" i="1" s="1"/>
  <c r="O18" i="1"/>
  <c r="W17" i="1"/>
  <c r="V17" i="1"/>
  <c r="O17" i="1"/>
  <c r="V16" i="1"/>
  <c r="O16" i="1"/>
  <c r="W16" i="1" s="1"/>
  <c r="W15" i="1"/>
  <c r="V15" i="1"/>
  <c r="O15" i="1"/>
  <c r="V14" i="1"/>
  <c r="O14" i="1"/>
  <c r="W14" i="1" s="1"/>
  <c r="V13" i="1"/>
  <c r="O13" i="1"/>
  <c r="W13" i="1" s="1"/>
  <c r="V12" i="1"/>
  <c r="O12" i="1"/>
  <c r="W12" i="1" s="1"/>
  <c r="W11" i="1"/>
  <c r="V11" i="1"/>
  <c r="O11" i="1"/>
  <c r="V10" i="1"/>
  <c r="W10" i="1" s="1"/>
  <c r="O10" i="1"/>
  <c r="W9" i="1"/>
  <c r="V9" i="1"/>
  <c r="O9" i="1"/>
  <c r="V8" i="1"/>
  <c r="O8" i="1"/>
  <c r="W8" i="1" s="1"/>
  <c r="W7" i="1"/>
  <c r="V7" i="1"/>
  <c r="O7" i="1"/>
  <c r="V6" i="1"/>
  <c r="W41" i="1" l="1"/>
  <c r="O42" i="5"/>
  <c r="W30" i="5"/>
  <c r="I26" i="7"/>
  <c r="L27" i="9"/>
  <c r="V42" i="1"/>
  <c r="W42" i="6"/>
  <c r="P42" i="5"/>
  <c r="O30" i="1"/>
  <c r="D56" i="9"/>
  <c r="L56" i="9" s="1"/>
  <c r="O42" i="6"/>
  <c r="D27" i="9"/>
  <c r="W42" i="4"/>
  <c r="C42" i="5"/>
  <c r="P42" i="1"/>
  <c r="W42" i="5" l="1"/>
  <c r="O42" i="1"/>
  <c r="W30" i="1"/>
  <c r="W42" i="1" l="1"/>
</calcChain>
</file>

<file path=xl/sharedStrings.xml><?xml version="1.0" encoding="utf-8"?>
<sst xmlns="http://schemas.openxmlformats.org/spreadsheetml/2006/main" count="621" uniqueCount="157">
  <si>
    <t>Tabela: Primi i shkruar bruto (000mkd) / 2025Q1</t>
  </si>
  <si>
    <t>Klasa e sigurimit</t>
  </si>
  <si>
    <t>MAКEDONIA</t>
  </si>
  <si>
    <t>TRIGLAV</t>
  </si>
  <si>
    <t>SAVA</t>
  </si>
  <si>
    <t>EUROINS</t>
  </si>
  <si>
    <t>VINER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</si>
  <si>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</si>
  <si>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</si>
  <si>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</si>
  <si>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</si>
  <si>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</si>
  <si>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</si>
  <si>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</si>
  <si>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</si>
  <si>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</si>
  <si>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</si>
  <si>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</si>
  <si>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</si>
  <si>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</si>
  <si>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</si>
  <si>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</si>
  <si>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</si>
  <si>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</si>
  <si>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</si>
  <si>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</si>
  <si>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</si>
  <si>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</si>
  <si>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</si>
  <si>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</si>
  <si>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</si>
  <si>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</si>
  <si>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</si>
  <si>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</si>
  <si>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</si>
  <si>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</si>
  <si>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</si>
  <si>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</si>
  <si>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</si>
  <si>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</si>
  <si>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</si>
  <si>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</si>
  <si>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</si>
  <si>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</si>
  <si>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</si>
  <si>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</si>
  <si>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</si>
  <si>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</si>
  <si>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</si>
  <si>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</si>
  <si>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</si>
  <si>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</si>
  <si>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</si>
  <si>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</si>
  <si>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</si>
  <si>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</si>
  <si>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</si>
  <si>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</si>
  <si>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</si>
  <si>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</si>
  <si>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</si>
  <si>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</si>
  <si>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</si>
  <si>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</si>
  <si>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</si>
  <si>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</si>
  <si>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</si>
  <si>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</si>
  <si>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</si>
  <si>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</si>
  <si>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</si>
  <si>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</si>
  <si>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</si>
  <si>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</si>
  <si>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</si>
  <si>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</si>
  <si>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</si>
  <si>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</si>
  <si>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</si>
  <si>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</si>
  <si>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</si>
  <si>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</si>
  <si>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</si>
  <si>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</si>
  <si>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</si>
  <si>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</si>
  <si>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</si>
  <si>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</si>
  <si>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</si>
  <si>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</si>
  <si>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</si>
  <si>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</si>
  <si>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</si>
  <si>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</si>
  <si>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</si>
  <si>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</si>
  <si>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2025Q1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</si>
  <si>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</si>
  <si>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</si>
  <si>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</si>
  <si>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</si>
  <si>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</si>
  <si>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</si>
  <si>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</si>
  <si>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</si>
  <si>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</si>
  <si>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</si>
  <si>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2025Q1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</si>
  <si>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</si>
  <si>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</si>
  <si>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</si>
  <si>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</si>
  <si>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</si>
  <si>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2025Q1</t>
  </si>
  <si>
    <t>Tabela: Dëme të paguara (të likuiduara) bruto (000mkd) / 2025Q1</t>
  </si>
  <si>
    <t>Tabela: Numri i dëmeve të likuiduara / 2025Q1</t>
  </si>
  <si>
    <t>Tabela: Struktura e dëmeve, sipas shoqërive për sigurime  / 2025Q1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</si>
  <si>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</si>
  <si>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</si>
  <si>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</si>
  <si>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</si>
  <si>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</si>
  <si>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</si>
  <si>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</si>
  <si>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</si>
  <si>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</si>
  <si>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</si>
  <si>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</si>
  <si>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2025Q1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</si>
  <si>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</si>
  <si>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</si>
  <si>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</si>
  <si>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</si>
  <si>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2025Q1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</si>
  <si>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</si>
  <si>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</si>
  <si>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</si>
  <si>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</si>
  <si>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</si>
  <si>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</si>
  <si>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</si>
  <si>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</si>
  <si>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</si>
  <si>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</si>
  <si>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</si>
  <si>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2025Q1</t>
  </si>
  <si>
    <t>Tabela: Kapitali dhe marzhi i aftësisë paguese / 2025Q1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</si>
  <si>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</si>
  <si>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</si>
  <si>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</si>
  <si>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</si>
  <si>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</si>
  <si>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</si>
  <si>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</si>
  <si>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2025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</si>
  <si>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1.1-31.3.2025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</si>
  <si>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31.3.2025: 1 EUR = 61.6950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</si>
</sst>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20E5FD10-D29C-40AF-836F-1452E7E869F7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32049934764001"/>
          <c:y val="2.98825086428267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12'!$B$5:$M$5</c:f>
              <c:numCache>
                <c:formatCode>#,##0</c:formatCode>
                <c:ptCount val="12"/>
                <c:pt idx="0">
                  <c:v>1774781</c:v>
                </c:pt>
                <c:pt idx="1">
                  <c:v>822850</c:v>
                </c:pt>
                <c:pt idx="2">
                  <c:v>491996</c:v>
                </c:pt>
                <c:pt idx="3">
                  <c:v>412661</c:v>
                </c:pt>
                <c:pt idx="4">
                  <c:v>0</c:v>
                </c:pt>
                <c:pt idx="5">
                  <c:v>757171</c:v>
                </c:pt>
                <c:pt idx="6">
                  <c:v>313438</c:v>
                </c:pt>
                <c:pt idx="7">
                  <c:v>460662</c:v>
                </c:pt>
                <c:pt idx="8">
                  <c:v>624304</c:v>
                </c:pt>
                <c:pt idx="9">
                  <c:v>373079</c:v>
                </c:pt>
                <c:pt idx="10">
                  <c:v>375598</c:v>
                </c:pt>
                <c:pt idx="11">
                  <c:v>179744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12'!$B$6:$M$6</c:f>
              <c:numCache>
                <c:formatCode>#,##0</c:formatCode>
                <c:ptCount val="12"/>
                <c:pt idx="0">
                  <c:v>224893</c:v>
                </c:pt>
                <c:pt idx="1">
                  <c:v>221909</c:v>
                </c:pt>
                <c:pt idx="2">
                  <c:v>210058</c:v>
                </c:pt>
                <c:pt idx="3">
                  <c:v>138840</c:v>
                </c:pt>
                <c:pt idx="4">
                  <c:v>0</c:v>
                </c:pt>
                <c:pt idx="5">
                  <c:v>339161</c:v>
                </c:pt>
                <c:pt idx="6">
                  <c:v>125537</c:v>
                </c:pt>
                <c:pt idx="7">
                  <c:v>258222</c:v>
                </c:pt>
                <c:pt idx="8">
                  <c:v>144656</c:v>
                </c:pt>
                <c:pt idx="9">
                  <c:v>165356</c:v>
                </c:pt>
                <c:pt idx="10">
                  <c:v>211849</c:v>
                </c:pt>
                <c:pt idx="11">
                  <c:v>6487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05281010"/>
        <c:axId val="-1828854134"/>
      </c:barChart>
      <c:catAx>
        <c:axId val="-13052810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828854134"/>
        <c:crosses val="autoZero"/>
        <c:auto val="0"/>
        <c:lblAlgn val="ctr"/>
        <c:lblOffset val="100"/>
        <c:noMultiLvlLbl val="0"/>
      </c:catAx>
      <c:valAx>
        <c:axId val="-182885413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305281010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32049934764001"/>
          <c:y val="2.98825086428267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12'!$O$5:$T$5</c:f>
              <c:numCache>
                <c:formatCode>#,##0</c:formatCode>
                <c:ptCount val="6"/>
                <c:pt idx="0">
                  <c:v>719304</c:v>
                </c:pt>
                <c:pt idx="1">
                  <c:v>807034</c:v>
                </c:pt>
                <c:pt idx="2">
                  <c:v>314211</c:v>
                </c:pt>
                <c:pt idx="3">
                  <c:v>313189</c:v>
                </c:pt>
                <c:pt idx="4">
                  <c:v>346435</c:v>
                </c:pt>
                <c:pt idx="5">
                  <c:v>202509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12'!$O$6:$T$6</c:f>
              <c:numCache>
                <c:formatCode>#,##0</c:formatCode>
                <c:ptCount val="6"/>
                <c:pt idx="0">
                  <c:v>252439</c:v>
                </c:pt>
                <c:pt idx="1">
                  <c:v>165467</c:v>
                </c:pt>
                <c:pt idx="2">
                  <c:v>99268</c:v>
                </c:pt>
                <c:pt idx="3">
                  <c:v>82987</c:v>
                </c:pt>
                <c:pt idx="4">
                  <c:v>81619</c:v>
                </c:pt>
                <c:pt idx="5">
                  <c:v>3203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906210198"/>
        <c:axId val="1707430704"/>
      </c:barChart>
      <c:catAx>
        <c:axId val="-90621019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07430704"/>
        <c:crosses val="autoZero"/>
        <c:auto val="0"/>
        <c:lblAlgn val="ctr"/>
        <c:lblOffset val="100"/>
        <c:noMultiLvlLbl val="0"/>
      </c:catAx>
      <c:valAx>
        <c:axId val="17074307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906210198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DFA2113-9B09-484A-B22D-09231609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7FC9CE49-2E4A-4790-9752-AF009AF0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A21E-E096-4CCA-814D-7D3BEDE404FC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152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153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155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154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156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F5B5-E8CF-4C25-8B41-A9F4872221E4}">
  <dimension ref="A1:Z59"/>
  <sheetViews>
    <sheetView showGridLines="0" topLeftCell="B3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68792</v>
      </c>
      <c r="D6" s="28">
        <v>77136</v>
      </c>
      <c r="E6" s="28">
        <v>20329</v>
      </c>
      <c r="F6" s="28">
        <v>15608</v>
      </c>
      <c r="G6" s="28">
        <v>0</v>
      </c>
      <c r="H6" s="28">
        <v>41348</v>
      </c>
      <c r="I6" s="28">
        <v>7739</v>
      </c>
      <c r="J6" s="28">
        <v>19519</v>
      </c>
      <c r="K6" s="28">
        <v>15474</v>
      </c>
      <c r="L6" s="28">
        <v>20466</v>
      </c>
      <c r="M6" s="28">
        <v>39968</v>
      </c>
      <c r="N6" s="28">
        <v>503</v>
      </c>
      <c r="O6" s="29">
        <f t="shared" ref="O6:O41" si="0">SUM(C6:N6)</f>
        <v>326882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326882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74146</v>
      </c>
      <c r="D7" s="28">
        <v>121936</v>
      </c>
      <c r="E7" s="28">
        <v>33319</v>
      </c>
      <c r="F7" s="28">
        <v>8658</v>
      </c>
      <c r="G7" s="28">
        <v>0</v>
      </c>
      <c r="H7" s="28">
        <v>63577</v>
      </c>
      <c r="I7" s="28">
        <v>0</v>
      </c>
      <c r="J7" s="28">
        <v>44904</v>
      </c>
      <c r="K7" s="28">
        <v>0</v>
      </c>
      <c r="L7" s="28">
        <v>88087</v>
      </c>
      <c r="M7" s="28">
        <v>139307</v>
      </c>
      <c r="N7" s="28">
        <v>0</v>
      </c>
      <c r="O7" s="32">
        <f t="shared" si="0"/>
        <v>573934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573934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43909</v>
      </c>
      <c r="D8" s="28">
        <v>44720</v>
      </c>
      <c r="E8" s="28">
        <v>58892</v>
      </c>
      <c r="F8" s="28">
        <v>22053</v>
      </c>
      <c r="G8" s="28">
        <v>0</v>
      </c>
      <c r="H8" s="28">
        <v>38248</v>
      </c>
      <c r="I8" s="28">
        <v>4340</v>
      </c>
      <c r="J8" s="28">
        <v>29777</v>
      </c>
      <c r="K8" s="28">
        <v>30457</v>
      </c>
      <c r="L8" s="28">
        <v>32726</v>
      </c>
      <c r="M8" s="28">
        <v>36217</v>
      </c>
      <c r="N8" s="28">
        <v>2061</v>
      </c>
      <c r="O8" s="32">
        <f t="shared" si="0"/>
        <v>343400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343400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76054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76054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76054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158</v>
      </c>
      <c r="F11" s="28">
        <v>0</v>
      </c>
      <c r="G11" s="28">
        <v>0</v>
      </c>
      <c r="H11" s="28">
        <v>0</v>
      </c>
      <c r="I11" s="28">
        <v>0</v>
      </c>
      <c r="J11" s="28">
        <v>43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201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201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8771</v>
      </c>
      <c r="D12" s="28">
        <v>8729</v>
      </c>
      <c r="E12" s="28">
        <v>908</v>
      </c>
      <c r="F12" s="28">
        <v>4085</v>
      </c>
      <c r="G12" s="28">
        <v>0</v>
      </c>
      <c r="H12" s="28">
        <v>1436</v>
      </c>
      <c r="I12" s="28">
        <v>0</v>
      </c>
      <c r="J12" s="28">
        <v>6755</v>
      </c>
      <c r="K12" s="28">
        <v>804</v>
      </c>
      <c r="L12" s="28">
        <v>168</v>
      </c>
      <c r="M12" s="28">
        <v>1123</v>
      </c>
      <c r="N12" s="28">
        <v>0</v>
      </c>
      <c r="O12" s="32">
        <f t="shared" si="0"/>
        <v>32779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32779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74890</v>
      </c>
      <c r="D13" s="28">
        <v>35612</v>
      </c>
      <c r="E13" s="28">
        <v>35845</v>
      </c>
      <c r="F13" s="28">
        <v>5825</v>
      </c>
      <c r="G13" s="28">
        <v>0</v>
      </c>
      <c r="H13" s="28">
        <v>402837</v>
      </c>
      <c r="I13" s="28">
        <v>1224</v>
      </c>
      <c r="J13" s="28">
        <v>18797</v>
      </c>
      <c r="K13" s="28">
        <v>16364</v>
      </c>
      <c r="L13" s="28">
        <v>29854</v>
      </c>
      <c r="M13" s="28">
        <v>19344</v>
      </c>
      <c r="N13" s="28">
        <v>36</v>
      </c>
      <c r="O13" s="32">
        <f t="shared" si="0"/>
        <v>640628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640628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109809</v>
      </c>
      <c r="D14" s="28">
        <v>55019</v>
      </c>
      <c r="E14" s="28">
        <v>60605</v>
      </c>
      <c r="F14" s="28">
        <v>2229</v>
      </c>
      <c r="G14" s="28">
        <v>0</v>
      </c>
      <c r="H14" s="28">
        <v>257895</v>
      </c>
      <c r="I14" s="28">
        <v>457</v>
      </c>
      <c r="J14" s="28">
        <v>32406</v>
      </c>
      <c r="K14" s="28">
        <v>7423</v>
      </c>
      <c r="L14" s="28">
        <v>40254</v>
      </c>
      <c r="M14" s="28">
        <v>23187</v>
      </c>
      <c r="N14" s="28">
        <v>69</v>
      </c>
      <c r="O14" s="32">
        <f t="shared" si="0"/>
        <v>589353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589353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184699</v>
      </c>
      <c r="D15" s="28">
        <v>90631</v>
      </c>
      <c r="E15" s="28">
        <v>96450</v>
      </c>
      <c r="F15" s="28">
        <v>8054</v>
      </c>
      <c r="G15" s="28">
        <v>0</v>
      </c>
      <c r="H15" s="28">
        <v>660732</v>
      </c>
      <c r="I15" s="28">
        <v>1681</v>
      </c>
      <c r="J15" s="28">
        <v>51203</v>
      </c>
      <c r="K15" s="28">
        <v>23787</v>
      </c>
      <c r="L15" s="28">
        <v>70107</v>
      </c>
      <c r="M15" s="28">
        <v>42531</v>
      </c>
      <c r="N15" s="28">
        <v>104</v>
      </c>
      <c r="O15" s="32">
        <f t="shared" si="0"/>
        <v>1229979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1229979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12448</v>
      </c>
      <c r="D16" s="38">
        <v>12911</v>
      </c>
      <c r="E16" s="38">
        <v>30992</v>
      </c>
      <c r="F16" s="38">
        <v>3088</v>
      </c>
      <c r="G16" s="38">
        <v>0</v>
      </c>
      <c r="H16" s="38">
        <v>11891</v>
      </c>
      <c r="I16" s="38">
        <v>811</v>
      </c>
      <c r="J16" s="38">
        <v>4517</v>
      </c>
      <c r="K16" s="38">
        <v>4759</v>
      </c>
      <c r="L16" s="38">
        <v>3239</v>
      </c>
      <c r="M16" s="38">
        <v>15095</v>
      </c>
      <c r="N16" s="38">
        <v>20</v>
      </c>
      <c r="O16" s="39">
        <f t="shared" si="0"/>
        <v>99771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99771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172251</v>
      </c>
      <c r="D17" s="38">
        <v>77720</v>
      </c>
      <c r="E17" s="38">
        <v>65458</v>
      </c>
      <c r="F17" s="38">
        <v>4966</v>
      </c>
      <c r="G17" s="38">
        <v>0</v>
      </c>
      <c r="H17" s="38">
        <v>648841</v>
      </c>
      <c r="I17" s="38">
        <v>870</v>
      </c>
      <c r="J17" s="38">
        <v>46686</v>
      </c>
      <c r="K17" s="38">
        <v>19027</v>
      </c>
      <c r="L17" s="38">
        <v>66869</v>
      </c>
      <c r="M17" s="38">
        <v>27436</v>
      </c>
      <c r="N17" s="38">
        <v>84</v>
      </c>
      <c r="O17" s="39">
        <f t="shared" si="0"/>
        <v>1130208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1130208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190696</v>
      </c>
      <c r="D18" s="28">
        <v>101928</v>
      </c>
      <c r="E18" s="28">
        <v>123501</v>
      </c>
      <c r="F18" s="28">
        <v>81670</v>
      </c>
      <c r="G18" s="28">
        <v>0</v>
      </c>
      <c r="H18" s="28">
        <v>112661</v>
      </c>
      <c r="I18" s="28">
        <v>131219</v>
      </c>
      <c r="J18" s="28">
        <v>239973</v>
      </c>
      <c r="K18" s="28">
        <v>116989</v>
      </c>
      <c r="L18" s="28">
        <v>81453</v>
      </c>
      <c r="M18" s="28">
        <v>144923</v>
      </c>
      <c r="N18" s="28">
        <v>15431</v>
      </c>
      <c r="O18" s="32">
        <f t="shared" si="0"/>
        <v>1340444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1340444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137455</v>
      </c>
      <c r="D19" s="38">
        <v>72284</v>
      </c>
      <c r="E19" s="38">
        <v>86562</v>
      </c>
      <c r="F19" s="38">
        <v>47269</v>
      </c>
      <c r="G19" s="38">
        <v>0</v>
      </c>
      <c r="H19" s="38">
        <v>83561</v>
      </c>
      <c r="I19" s="38">
        <v>101590</v>
      </c>
      <c r="J19" s="38">
        <v>185180</v>
      </c>
      <c r="K19" s="38">
        <v>88084</v>
      </c>
      <c r="L19" s="38">
        <v>57632</v>
      </c>
      <c r="M19" s="38">
        <v>111782</v>
      </c>
      <c r="N19" s="38">
        <v>12691</v>
      </c>
      <c r="O19" s="39">
        <f t="shared" si="0"/>
        <v>984090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984090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40982</v>
      </c>
      <c r="D20" s="38">
        <v>24797</v>
      </c>
      <c r="E20" s="38">
        <v>29725</v>
      </c>
      <c r="F20" s="38">
        <v>13760</v>
      </c>
      <c r="G20" s="38">
        <v>0</v>
      </c>
      <c r="H20" s="38">
        <v>26305</v>
      </c>
      <c r="I20" s="38">
        <v>27116</v>
      </c>
      <c r="J20" s="38">
        <v>51596</v>
      </c>
      <c r="K20" s="38">
        <v>25467</v>
      </c>
      <c r="L20" s="38">
        <v>19094</v>
      </c>
      <c r="M20" s="38">
        <v>30407</v>
      </c>
      <c r="N20" s="38">
        <v>2492</v>
      </c>
      <c r="O20" s="39">
        <f t="shared" si="0"/>
        <v>291741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291741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839</v>
      </c>
      <c r="D21" s="38">
        <v>242</v>
      </c>
      <c r="E21" s="38">
        <v>177</v>
      </c>
      <c r="F21" s="38">
        <v>18944</v>
      </c>
      <c r="G21" s="38">
        <v>0</v>
      </c>
      <c r="H21" s="38">
        <v>244</v>
      </c>
      <c r="I21" s="38">
        <v>2196</v>
      </c>
      <c r="J21" s="38">
        <v>697</v>
      </c>
      <c r="K21" s="38">
        <v>130</v>
      </c>
      <c r="L21" s="38">
        <v>1554</v>
      </c>
      <c r="M21" s="38">
        <v>147</v>
      </c>
      <c r="N21" s="38">
        <v>231</v>
      </c>
      <c r="O21" s="39">
        <f t="shared" si="0"/>
        <v>25401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25401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16</v>
      </c>
      <c r="D22" s="28">
        <v>133</v>
      </c>
      <c r="E22" s="28">
        <v>0</v>
      </c>
      <c r="F22" s="28">
        <v>0</v>
      </c>
      <c r="G22" s="28">
        <v>0</v>
      </c>
      <c r="H22" s="28">
        <v>8186</v>
      </c>
      <c r="I22" s="28">
        <v>0</v>
      </c>
      <c r="J22" s="28">
        <v>0</v>
      </c>
      <c r="K22" s="28">
        <v>321</v>
      </c>
      <c r="L22" s="28">
        <v>0</v>
      </c>
      <c r="M22" s="28">
        <v>-247</v>
      </c>
      <c r="N22" s="28">
        <v>0</v>
      </c>
      <c r="O22" s="32">
        <f t="shared" si="0"/>
        <v>8409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8409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23</v>
      </c>
      <c r="D23" s="28">
        <v>0</v>
      </c>
      <c r="E23" s="28">
        <v>75</v>
      </c>
      <c r="F23" s="28">
        <v>6</v>
      </c>
      <c r="G23" s="28">
        <v>0</v>
      </c>
      <c r="H23" s="28">
        <v>26</v>
      </c>
      <c r="I23" s="28">
        <v>0</v>
      </c>
      <c r="J23" s="28">
        <v>35</v>
      </c>
      <c r="K23" s="28">
        <v>7</v>
      </c>
      <c r="L23" s="28">
        <v>20</v>
      </c>
      <c r="M23" s="28">
        <v>1</v>
      </c>
      <c r="N23" s="28">
        <v>0</v>
      </c>
      <c r="O23" s="32">
        <f t="shared" si="0"/>
        <v>193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193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13941</v>
      </c>
      <c r="D24" s="28">
        <v>20409</v>
      </c>
      <c r="E24" s="28">
        <v>10321</v>
      </c>
      <c r="F24" s="28">
        <v>2068</v>
      </c>
      <c r="G24" s="28">
        <v>0</v>
      </c>
      <c r="H24" s="28">
        <v>18251</v>
      </c>
      <c r="I24" s="28">
        <v>371</v>
      </c>
      <c r="J24" s="28">
        <v>20553</v>
      </c>
      <c r="K24" s="28">
        <v>7397</v>
      </c>
      <c r="L24" s="28">
        <v>11087</v>
      </c>
      <c r="M24" s="28">
        <v>5301</v>
      </c>
      <c r="N24" s="28">
        <v>3</v>
      </c>
      <c r="O24" s="32">
        <f t="shared" si="0"/>
        <v>109702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109702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3671</v>
      </c>
      <c r="D25" s="28">
        <v>14023</v>
      </c>
      <c r="E25" s="28">
        <v>1952</v>
      </c>
      <c r="F25" s="28">
        <v>811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21536</v>
      </c>
      <c r="M25" s="28">
        <v>1208</v>
      </c>
      <c r="N25" s="28">
        <v>0</v>
      </c>
      <c r="O25" s="32">
        <f t="shared" si="0"/>
        <v>43201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43201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52</v>
      </c>
      <c r="G26" s="28">
        <v>0</v>
      </c>
      <c r="H26" s="28">
        <v>2</v>
      </c>
      <c r="I26" s="28">
        <v>0</v>
      </c>
      <c r="J26" s="28">
        <v>0</v>
      </c>
      <c r="K26" s="28">
        <v>0</v>
      </c>
      <c r="L26" s="28">
        <v>33</v>
      </c>
      <c r="M26" s="28">
        <v>0</v>
      </c>
      <c r="N26" s="28">
        <v>0</v>
      </c>
      <c r="O26" s="32">
        <f t="shared" si="0"/>
        <v>87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87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2186</v>
      </c>
      <c r="D27" s="28">
        <v>14090</v>
      </c>
      <c r="E27" s="28">
        <v>6265</v>
      </c>
      <c r="F27" s="28">
        <v>45</v>
      </c>
      <c r="G27" s="28">
        <v>0</v>
      </c>
      <c r="H27" s="28">
        <v>71</v>
      </c>
      <c r="I27" s="28">
        <v>0</v>
      </c>
      <c r="J27" s="28">
        <v>2632</v>
      </c>
      <c r="K27" s="28">
        <v>0</v>
      </c>
      <c r="L27" s="28">
        <v>1125</v>
      </c>
      <c r="M27" s="28">
        <v>96</v>
      </c>
      <c r="N27" s="28">
        <v>0</v>
      </c>
      <c r="O27" s="32">
        <f t="shared" si="0"/>
        <v>26510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26510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3964</v>
      </c>
      <c r="D29" s="28">
        <v>11116</v>
      </c>
      <c r="E29" s="28">
        <v>8912</v>
      </c>
      <c r="F29" s="28">
        <v>1535</v>
      </c>
      <c r="G29" s="28">
        <v>0</v>
      </c>
      <c r="H29" s="28">
        <v>7872</v>
      </c>
      <c r="I29" s="28">
        <v>530</v>
      </c>
      <c r="J29" s="28">
        <v>4577</v>
      </c>
      <c r="K29" s="28">
        <v>4150</v>
      </c>
      <c r="L29" s="28">
        <v>3259</v>
      </c>
      <c r="M29" s="28">
        <v>4582</v>
      </c>
      <c r="N29" s="28">
        <v>17</v>
      </c>
      <c r="O29" s="49">
        <f t="shared" si="0"/>
        <v>50514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50514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594814</v>
      </c>
      <c r="D30" s="55">
        <f t="shared" si="3"/>
        <v>504851</v>
      </c>
      <c r="E30" s="55">
        <f t="shared" si="3"/>
        <v>361082</v>
      </c>
      <c r="F30" s="55">
        <f t="shared" si="3"/>
        <v>144645</v>
      </c>
      <c r="G30" s="55">
        <f t="shared" si="3"/>
        <v>0</v>
      </c>
      <c r="H30" s="55">
        <f t="shared" si="3"/>
        <v>1028464</v>
      </c>
      <c r="I30" s="55">
        <f t="shared" si="3"/>
        <v>145880</v>
      </c>
      <c r="J30" s="55">
        <f t="shared" si="3"/>
        <v>419971</v>
      </c>
      <c r="K30" s="55">
        <f t="shared" si="3"/>
        <v>199386</v>
      </c>
      <c r="L30" s="55">
        <f t="shared" si="3"/>
        <v>330068</v>
      </c>
      <c r="M30" s="55">
        <f t="shared" si="3"/>
        <v>415010</v>
      </c>
      <c r="N30" s="55">
        <f t="shared" si="3"/>
        <v>18120</v>
      </c>
      <c r="O30" s="56">
        <f t="shared" si="0"/>
        <v>4162291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4162291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149391</v>
      </c>
      <c r="Q31" s="28">
        <v>93827</v>
      </c>
      <c r="R31" s="28">
        <v>63465</v>
      </c>
      <c r="S31" s="28">
        <v>45142</v>
      </c>
      <c r="T31" s="28">
        <v>148779</v>
      </c>
      <c r="U31" s="30">
        <v>7161</v>
      </c>
      <c r="V31" s="29">
        <f t="shared" si="1"/>
        <v>507765</v>
      </c>
      <c r="W31" s="31">
        <f t="shared" si="2"/>
        <v>507765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123180</v>
      </c>
      <c r="Q32" s="40">
        <v>85014</v>
      </c>
      <c r="R32" s="40">
        <v>61548</v>
      </c>
      <c r="S32" s="40">
        <v>40532</v>
      </c>
      <c r="T32" s="40">
        <v>147239</v>
      </c>
      <c r="U32" s="41">
        <v>5130</v>
      </c>
      <c r="V32" s="39">
        <f t="shared" si="1"/>
        <v>462643</v>
      </c>
      <c r="W32" s="42">
        <f t="shared" si="2"/>
        <v>462643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26211</v>
      </c>
      <c r="Q33" s="40">
        <v>8813</v>
      </c>
      <c r="R33" s="40">
        <v>1917</v>
      </c>
      <c r="S33" s="40">
        <v>4610</v>
      </c>
      <c r="T33" s="40">
        <v>1540</v>
      </c>
      <c r="U33" s="41">
        <v>2030</v>
      </c>
      <c r="V33" s="39">
        <f t="shared" si="1"/>
        <v>45121</v>
      </c>
      <c r="W33" s="42">
        <f t="shared" si="2"/>
        <v>45121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58533</v>
      </c>
      <c r="Q36" s="33">
        <v>25534</v>
      </c>
      <c r="R36" s="33">
        <v>98932</v>
      </c>
      <c r="S36" s="33">
        <v>21641</v>
      </c>
      <c r="T36" s="33">
        <v>41560</v>
      </c>
      <c r="U36" s="34">
        <v>2755</v>
      </c>
      <c r="V36" s="32">
        <f t="shared" si="1"/>
        <v>248955</v>
      </c>
      <c r="W36" s="35">
        <f t="shared" si="2"/>
        <v>248955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207924</v>
      </c>
      <c r="Q41" s="55">
        <f t="shared" si="6"/>
        <v>119361</v>
      </c>
      <c r="R41" s="55">
        <f t="shared" si="6"/>
        <v>162397</v>
      </c>
      <c r="S41" s="55">
        <f t="shared" si="6"/>
        <v>66783</v>
      </c>
      <c r="T41" s="55">
        <f t="shared" si="6"/>
        <v>190339</v>
      </c>
      <c r="U41" s="55">
        <f t="shared" si="6"/>
        <v>9916</v>
      </c>
      <c r="V41" s="56">
        <f t="shared" si="1"/>
        <v>756720</v>
      </c>
      <c r="W41" s="57">
        <f t="shared" si="2"/>
        <v>756720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594814</v>
      </c>
      <c r="D42" s="66">
        <f t="shared" si="7"/>
        <v>504851</v>
      </c>
      <c r="E42" s="66">
        <f t="shared" si="7"/>
        <v>361082</v>
      </c>
      <c r="F42" s="66">
        <f t="shared" si="7"/>
        <v>144645</v>
      </c>
      <c r="G42" s="66">
        <f t="shared" si="7"/>
        <v>0</v>
      </c>
      <c r="H42" s="66">
        <f t="shared" si="7"/>
        <v>1028464</v>
      </c>
      <c r="I42" s="66">
        <f t="shared" si="7"/>
        <v>145880</v>
      </c>
      <c r="J42" s="66">
        <f t="shared" si="7"/>
        <v>419971</v>
      </c>
      <c r="K42" s="66">
        <f t="shared" si="7"/>
        <v>199386</v>
      </c>
      <c r="L42" s="66">
        <f t="shared" si="7"/>
        <v>330068</v>
      </c>
      <c r="M42" s="66">
        <f t="shared" si="7"/>
        <v>415010</v>
      </c>
      <c r="N42" s="66">
        <f t="shared" si="7"/>
        <v>18120</v>
      </c>
      <c r="O42" s="66">
        <f t="shared" si="7"/>
        <v>4162291</v>
      </c>
      <c r="P42" s="66">
        <f t="shared" si="7"/>
        <v>207924</v>
      </c>
      <c r="Q42" s="66">
        <f t="shared" si="7"/>
        <v>119361</v>
      </c>
      <c r="R42" s="66">
        <f t="shared" si="7"/>
        <v>162397</v>
      </c>
      <c r="S42" s="66">
        <f t="shared" si="7"/>
        <v>66783</v>
      </c>
      <c r="T42" s="66">
        <f t="shared" si="7"/>
        <v>190339</v>
      </c>
      <c r="U42" s="66">
        <f t="shared" si="7"/>
        <v>9916</v>
      </c>
      <c r="V42" s="66">
        <f t="shared" si="7"/>
        <v>756720</v>
      </c>
      <c r="W42" s="67">
        <f t="shared" si="7"/>
        <v>4919011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0.14290543357011801</v>
      </c>
      <c r="D46" s="71">
        <f t="shared" ref="D46:N46" si="10">D42/$O$42</f>
        <v>0.12129161560304169</v>
      </c>
      <c r="E46" s="71">
        <f t="shared" si="10"/>
        <v>8.6750782201436658E-2</v>
      </c>
      <c r="F46" s="71">
        <f t="shared" si="10"/>
        <v>3.475129441934742E-2</v>
      </c>
      <c r="G46" s="71">
        <f t="shared" si="10"/>
        <v>0</v>
      </c>
      <c r="H46" s="71">
        <f t="shared" si="10"/>
        <v>0.24709084492170297</v>
      </c>
      <c r="I46" s="71">
        <f t="shared" si="10"/>
        <v>3.5048006013995658E-2</v>
      </c>
      <c r="J46" s="71">
        <f t="shared" si="10"/>
        <v>0.10089900009393865</v>
      </c>
      <c r="K46" s="71">
        <f t="shared" si="10"/>
        <v>4.7902945757516711E-2</v>
      </c>
      <c r="L46" s="71">
        <f t="shared" si="10"/>
        <v>7.9299597265063873E-2</v>
      </c>
      <c r="M46" s="71">
        <f t="shared" si="10"/>
        <v>9.9707108416975165E-2</v>
      </c>
      <c r="N46" s="71">
        <f t="shared" si="10"/>
        <v>4.3533717368631842E-3</v>
      </c>
      <c r="O46" s="72"/>
      <c r="P46" s="71">
        <f>P42/$V$42</f>
        <v>0.27477006026006978</v>
      </c>
      <c r="Q46" s="71">
        <f t="shared" ref="Q46:U46" si="11">Q42/$V$42</f>
        <v>0.15773469711385982</v>
      </c>
      <c r="R46" s="71">
        <f t="shared" si="11"/>
        <v>0.21460645945660217</v>
      </c>
      <c r="S46" s="71">
        <f t="shared" si="11"/>
        <v>8.8253250872185218E-2</v>
      </c>
      <c r="T46" s="71">
        <f t="shared" si="11"/>
        <v>0.2515316101067766</v>
      </c>
      <c r="U46" s="71">
        <f t="shared" si="11"/>
        <v>1.3103922190506396E-2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5DF6-4199-4AF7-BB93-E719C70D9128}">
  <dimension ref="A1:R55"/>
  <sheetViews>
    <sheetView showGridLines="0" zoomScale="80" zoomScaleNormal="80" workbookViewId="0">
      <selection activeCell="C21" sqref="C21"/>
    </sheetView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42578125" style="74" customWidth="1"/>
    <col min="5" max="6" width="21.42578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5" customHeight="1" x14ac:dyDescent="0.25">
      <c r="B1" s="75"/>
      <c r="C1" s="75"/>
      <c r="D1" s="75"/>
      <c r="E1" s="75"/>
      <c r="F1" s="75"/>
    </row>
    <row r="2" spans="1:6" s="9" customFormat="1" ht="15" customHeight="1" x14ac:dyDescent="0.25">
      <c r="A2" s="76" t="s">
        <v>96</v>
      </c>
    </row>
    <row r="3" spans="1:6" s="9" customFormat="1" ht="15" customHeight="1" thickBot="1" x14ac:dyDescent="0.3">
      <c r="A3" s="77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98</v>
      </c>
      <c r="B4" s="82" t="s">
        <v>99</v>
      </c>
      <c r="C4" s="82" t="s">
        <v>100</v>
      </c>
      <c r="D4" s="82" t="s">
        <v>101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104</v>
      </c>
      <c r="B6" s="89">
        <f t="shared" ref="B6:B26" si="0">ROW()-ROW($A$5)</f>
        <v>1</v>
      </c>
      <c r="C6" s="90">
        <f>SUM(C7:C18)</f>
        <v>4162288</v>
      </c>
      <c r="D6" s="90">
        <f>SUM(D7:D18)</f>
        <v>1535003</v>
      </c>
      <c r="E6" s="90">
        <f>SUM(E7:E18)</f>
        <v>3115083</v>
      </c>
      <c r="F6" s="91">
        <f>SUM(F7:F18)</f>
        <v>1047205</v>
      </c>
    </row>
    <row r="7" spans="1:6" x14ac:dyDescent="0.25">
      <c r="A7" s="92" t="s">
        <v>2</v>
      </c>
      <c r="B7" s="89">
        <f t="shared" si="0"/>
        <v>2</v>
      </c>
      <c r="C7" s="93">
        <v>594813</v>
      </c>
      <c r="D7" s="93">
        <v>205933</v>
      </c>
      <c r="E7" s="93">
        <v>415949</v>
      </c>
      <c r="F7" s="94">
        <f t="shared" ref="F7:F18" si="1">C7-E7</f>
        <v>178864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504850</v>
      </c>
      <c r="D8" s="93">
        <v>155291</v>
      </c>
      <c r="E8" s="93">
        <v>358618</v>
      </c>
      <c r="F8" s="94">
        <f t="shared" si="1"/>
        <v>146232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361082</v>
      </c>
      <c r="D9" s="93">
        <v>85526</v>
      </c>
      <c r="E9" s="93">
        <v>286949</v>
      </c>
      <c r="F9" s="94">
        <f t="shared" si="1"/>
        <v>74133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144645</v>
      </c>
      <c r="D10" s="93">
        <v>9750</v>
      </c>
      <c r="E10" s="93">
        <v>100947</v>
      </c>
      <c r="F10" s="94">
        <f t="shared" si="1"/>
        <v>43698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3">
        <v>0</v>
      </c>
      <c r="F11" s="94">
        <f t="shared" si="1"/>
        <v>0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1028464</v>
      </c>
      <c r="D12" s="93">
        <v>768980</v>
      </c>
      <c r="E12" s="93">
        <v>848962</v>
      </c>
      <c r="F12" s="94">
        <f t="shared" si="1"/>
        <v>179502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145880</v>
      </c>
      <c r="D13" s="93">
        <v>31056</v>
      </c>
      <c r="E13" s="93">
        <v>103805</v>
      </c>
      <c r="F13" s="94">
        <f t="shared" si="1"/>
        <v>42075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419971</v>
      </c>
      <c r="D14" s="93">
        <v>78315</v>
      </c>
      <c r="E14" s="93">
        <v>310588</v>
      </c>
      <c r="F14" s="94">
        <f t="shared" si="1"/>
        <v>109383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199386</v>
      </c>
      <c r="D15" s="93">
        <v>46783</v>
      </c>
      <c r="E15" s="93">
        <v>141454</v>
      </c>
      <c r="F15" s="94">
        <f t="shared" si="1"/>
        <v>57932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330068</v>
      </c>
      <c r="D16" s="93">
        <v>79266</v>
      </c>
      <c r="E16" s="93">
        <v>234412</v>
      </c>
      <c r="F16" s="94">
        <f t="shared" si="1"/>
        <v>95656</v>
      </c>
    </row>
    <row r="17" spans="1:6" s="9" customFormat="1" ht="15" customHeight="1" x14ac:dyDescent="0.25">
      <c r="A17" s="92" t="s">
        <v>12</v>
      </c>
      <c r="B17" s="89">
        <f t="shared" si="0"/>
        <v>12</v>
      </c>
      <c r="C17" s="93">
        <v>415010</v>
      </c>
      <c r="D17" s="93">
        <v>62710</v>
      </c>
      <c r="E17" s="93">
        <v>299523</v>
      </c>
      <c r="F17" s="94">
        <f t="shared" si="1"/>
        <v>115487</v>
      </c>
    </row>
    <row r="18" spans="1:6" x14ac:dyDescent="0.25">
      <c r="A18" s="92" t="s">
        <v>13</v>
      </c>
      <c r="B18" s="89">
        <f t="shared" si="0"/>
        <v>13</v>
      </c>
      <c r="C18" s="93">
        <v>18119</v>
      </c>
      <c r="D18" s="93">
        <v>11393</v>
      </c>
      <c r="E18" s="93">
        <v>13876</v>
      </c>
      <c r="F18" s="94">
        <f t="shared" si="1"/>
        <v>4243</v>
      </c>
    </row>
    <row r="19" spans="1:6" s="9" customFormat="1" ht="15.6" customHeight="1" x14ac:dyDescent="0.25">
      <c r="A19" s="88" t="s">
        <v>105</v>
      </c>
      <c r="B19" s="89">
        <f t="shared" si="0"/>
        <v>14</v>
      </c>
      <c r="C19" s="90">
        <f>SUM(C20:C25)</f>
        <v>756719</v>
      </c>
      <c r="D19" s="90">
        <f>SUM(D20:D25)</f>
        <v>14247</v>
      </c>
      <c r="E19" s="90">
        <f>SUM(E20:E25)</f>
        <v>693519</v>
      </c>
      <c r="F19" s="91">
        <f>SUM(F20:F25)</f>
        <v>63200</v>
      </c>
    </row>
    <row r="20" spans="1:6" x14ac:dyDescent="0.25">
      <c r="A20" s="92" t="s">
        <v>15</v>
      </c>
      <c r="B20" s="89">
        <f t="shared" si="0"/>
        <v>15</v>
      </c>
      <c r="C20" s="93">
        <v>207924</v>
      </c>
      <c r="D20" s="93">
        <v>3567</v>
      </c>
      <c r="E20" s="93">
        <v>131453</v>
      </c>
      <c r="F20" s="94">
        <f t="shared" ref="F20:F25" si="2">C20-E20</f>
        <v>76471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119361</v>
      </c>
      <c r="D21" s="93">
        <v>6612</v>
      </c>
      <c r="E21" s="93">
        <v>95164</v>
      </c>
      <c r="F21" s="94">
        <f t="shared" si="2"/>
        <v>24197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162397</v>
      </c>
      <c r="D22" s="93">
        <v>2449</v>
      </c>
      <c r="E22" s="93">
        <v>130880</v>
      </c>
      <c r="F22" s="94">
        <f t="shared" si="2"/>
        <v>31517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66783</v>
      </c>
      <c r="D23" s="93">
        <v>206</v>
      </c>
      <c r="E23" s="93">
        <v>177589</v>
      </c>
      <c r="F23" s="94">
        <f t="shared" si="2"/>
        <v>-110806</v>
      </c>
    </row>
    <row r="24" spans="1:6" s="9" customFormat="1" ht="15" customHeight="1" x14ac:dyDescent="0.25">
      <c r="A24" s="92" t="s">
        <v>19</v>
      </c>
      <c r="B24" s="89">
        <f t="shared" si="0"/>
        <v>19</v>
      </c>
      <c r="C24" s="93">
        <v>190339</v>
      </c>
      <c r="D24" s="93">
        <v>1268</v>
      </c>
      <c r="E24" s="93">
        <v>155098</v>
      </c>
      <c r="F24" s="94">
        <f t="shared" si="2"/>
        <v>35241</v>
      </c>
    </row>
    <row r="25" spans="1:6" x14ac:dyDescent="0.25">
      <c r="A25" s="92" t="s">
        <v>20</v>
      </c>
      <c r="B25" s="89">
        <f t="shared" si="0"/>
        <v>20</v>
      </c>
      <c r="C25" s="93">
        <v>9915</v>
      </c>
      <c r="D25" s="93">
        <v>145</v>
      </c>
      <c r="E25" s="93">
        <v>3335</v>
      </c>
      <c r="F25" s="94">
        <f t="shared" si="2"/>
        <v>6580</v>
      </c>
    </row>
    <row r="26" spans="1:6" s="9" customFormat="1" ht="16.149999999999999" customHeight="1" thickBot="1" x14ac:dyDescent="0.3">
      <c r="A26" s="88" t="s">
        <v>106</v>
      </c>
      <c r="B26" s="95">
        <f t="shared" si="0"/>
        <v>21</v>
      </c>
      <c r="C26" s="96">
        <f>C6+C19</f>
        <v>4919007</v>
      </c>
      <c r="D26" s="96">
        <f>D6+D19</f>
        <v>1549250</v>
      </c>
      <c r="E26" s="96">
        <f>E6+E19</f>
        <v>3808602</v>
      </c>
      <c r="F26" s="97">
        <f>F6+F19</f>
        <v>1110405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60E4-CB9A-4988-9E8D-693C80466B29}">
  <dimension ref="A1:F35"/>
  <sheetViews>
    <sheetView showGridLines="0" zoomScale="80" zoomScaleNormal="80" workbookViewId="0">
      <selection activeCell="D13" sqref="D13"/>
    </sheetView>
  </sheetViews>
  <sheetFormatPr defaultColWidth="9.140625" defaultRowHeight="15" x14ac:dyDescent="0.25"/>
  <cols>
    <col min="1" max="1" width="40.425781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3.5" customHeight="1" x14ac:dyDescent="0.25">
      <c r="A1" s="98"/>
      <c r="B1" s="98"/>
      <c r="C1" s="98"/>
      <c r="D1" s="98"/>
      <c r="E1" s="98"/>
      <c r="F1" s="98"/>
    </row>
    <row r="2" spans="1:6" s="9" customFormat="1" ht="13.5" customHeight="1" x14ac:dyDescent="0.25">
      <c r="A2" s="76" t="s">
        <v>107</v>
      </c>
      <c r="B2" s="99"/>
      <c r="C2" s="99"/>
      <c r="D2" s="99"/>
      <c r="E2" s="99"/>
      <c r="F2" s="99"/>
    </row>
    <row r="3" spans="1:6" s="9" customFormat="1" ht="13.5" customHeight="1" thickBot="1" x14ac:dyDescent="0.3">
      <c r="A3" s="100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108</v>
      </c>
      <c r="B4" s="82" t="s">
        <v>109</v>
      </c>
      <c r="C4" s="82" t="s">
        <v>100</v>
      </c>
      <c r="D4" s="82" t="s">
        <v>110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" customHeight="1" x14ac:dyDescent="0.25">
      <c r="A6" s="101" t="s">
        <v>23</v>
      </c>
      <c r="B6" s="89">
        <v>1</v>
      </c>
      <c r="C6" s="102">
        <v>326882</v>
      </c>
      <c r="D6" s="102">
        <v>11818</v>
      </c>
      <c r="E6" s="102">
        <v>232118</v>
      </c>
      <c r="F6" s="103">
        <f t="shared" ref="F6:F30" si="0">C6-E6</f>
        <v>94764</v>
      </c>
    </row>
    <row r="7" spans="1:6" s="9" customFormat="1" ht="15" customHeight="1" x14ac:dyDescent="0.25">
      <c r="A7" s="101" t="s">
        <v>25</v>
      </c>
      <c r="B7" s="89">
        <v>2</v>
      </c>
      <c r="C7" s="102">
        <v>573934</v>
      </c>
      <c r="D7" s="102">
        <v>19263</v>
      </c>
      <c r="E7" s="102">
        <v>417691</v>
      </c>
      <c r="F7" s="103">
        <f t="shared" si="0"/>
        <v>156243</v>
      </c>
    </row>
    <row r="8" spans="1:6" s="9" customFormat="1" ht="15" customHeight="1" x14ac:dyDescent="0.25">
      <c r="A8" s="101" t="s">
        <v>27</v>
      </c>
      <c r="B8" s="89">
        <v>3</v>
      </c>
      <c r="C8" s="102">
        <v>343399</v>
      </c>
      <c r="D8" s="102">
        <v>27164</v>
      </c>
      <c r="E8" s="102">
        <v>248507</v>
      </c>
      <c r="F8" s="103">
        <f t="shared" si="0"/>
        <v>94892</v>
      </c>
    </row>
    <row r="9" spans="1:6" s="9" customFormat="1" ht="15" customHeight="1" x14ac:dyDescent="0.25">
      <c r="A9" s="101" t="s">
        <v>29</v>
      </c>
      <c r="B9" s="89">
        <v>4</v>
      </c>
      <c r="C9" s="102">
        <v>0</v>
      </c>
      <c r="D9" s="102">
        <v>0</v>
      </c>
      <c r="E9" s="102">
        <v>0</v>
      </c>
      <c r="F9" s="103">
        <f t="shared" si="0"/>
        <v>0</v>
      </c>
    </row>
    <row r="10" spans="1:6" s="9" customFormat="1" ht="15" customHeight="1" x14ac:dyDescent="0.25">
      <c r="A10" s="101" t="s">
        <v>31</v>
      </c>
      <c r="B10" s="89">
        <v>5</v>
      </c>
      <c r="C10" s="102">
        <v>76054</v>
      </c>
      <c r="D10" s="102">
        <v>76056</v>
      </c>
      <c r="E10" s="102">
        <v>57041</v>
      </c>
      <c r="F10" s="103">
        <f t="shared" si="0"/>
        <v>19013</v>
      </c>
    </row>
    <row r="11" spans="1:6" s="9" customFormat="1" ht="15" customHeight="1" x14ac:dyDescent="0.25">
      <c r="A11" s="101" t="s">
        <v>33</v>
      </c>
      <c r="B11" s="89">
        <v>6</v>
      </c>
      <c r="C11" s="102">
        <v>201</v>
      </c>
      <c r="D11" s="102">
        <v>20</v>
      </c>
      <c r="E11" s="102">
        <v>156</v>
      </c>
      <c r="F11" s="103">
        <f t="shared" si="0"/>
        <v>45</v>
      </c>
    </row>
    <row r="12" spans="1:6" s="9" customFormat="1" ht="15" customHeight="1" x14ac:dyDescent="0.25">
      <c r="A12" s="101" t="s">
        <v>35</v>
      </c>
      <c r="B12" s="89">
        <v>7</v>
      </c>
      <c r="C12" s="102">
        <v>32778</v>
      </c>
      <c r="D12" s="102">
        <v>20188</v>
      </c>
      <c r="E12" s="102">
        <v>23454</v>
      </c>
      <c r="F12" s="103">
        <f t="shared" si="0"/>
        <v>9324</v>
      </c>
    </row>
    <row r="13" spans="1:6" s="9" customFormat="1" ht="15" customHeight="1" x14ac:dyDescent="0.25">
      <c r="A13" s="101" t="s">
        <v>37</v>
      </c>
      <c r="B13" s="89">
        <v>8</v>
      </c>
      <c r="C13" s="102">
        <v>640628</v>
      </c>
      <c r="D13" s="102">
        <v>558468</v>
      </c>
      <c r="E13" s="102">
        <v>499182</v>
      </c>
      <c r="F13" s="103">
        <f t="shared" si="0"/>
        <v>141446</v>
      </c>
    </row>
    <row r="14" spans="1:6" s="9" customFormat="1" ht="15" customHeight="1" x14ac:dyDescent="0.25">
      <c r="A14" s="101" t="s">
        <v>39</v>
      </c>
      <c r="B14" s="89">
        <v>9</v>
      </c>
      <c r="C14" s="102">
        <v>589352</v>
      </c>
      <c r="D14" s="102">
        <v>426527</v>
      </c>
      <c r="E14" s="102">
        <v>449787</v>
      </c>
      <c r="F14" s="103">
        <f t="shared" si="0"/>
        <v>139565</v>
      </c>
    </row>
    <row r="15" spans="1:6" s="9" customFormat="1" ht="15" customHeight="1" x14ac:dyDescent="0.25">
      <c r="A15" s="101" t="s">
        <v>111</v>
      </c>
      <c r="B15" s="89">
        <v>10</v>
      </c>
      <c r="C15" s="102">
        <v>1340445</v>
      </c>
      <c r="D15" s="102">
        <v>294098</v>
      </c>
      <c r="E15" s="102">
        <v>1017921</v>
      </c>
      <c r="F15" s="103">
        <f t="shared" si="0"/>
        <v>322524</v>
      </c>
    </row>
    <row r="16" spans="1:6" s="9" customFormat="1" ht="15" customHeight="1" x14ac:dyDescent="0.25">
      <c r="A16" s="101" t="s">
        <v>55</v>
      </c>
      <c r="B16" s="89">
        <v>11</v>
      </c>
      <c r="C16" s="102">
        <v>8409</v>
      </c>
      <c r="D16" s="102">
        <v>8337</v>
      </c>
      <c r="E16" s="102">
        <v>6304</v>
      </c>
      <c r="F16" s="103">
        <f t="shared" si="0"/>
        <v>2105</v>
      </c>
    </row>
    <row r="17" spans="1:6" s="9" customFormat="1" ht="15" customHeight="1" x14ac:dyDescent="0.25">
      <c r="A17" s="101" t="s">
        <v>57</v>
      </c>
      <c r="B17" s="89">
        <v>12</v>
      </c>
      <c r="C17" s="102">
        <v>193</v>
      </c>
      <c r="D17" s="102">
        <v>10</v>
      </c>
      <c r="E17" s="102">
        <v>150</v>
      </c>
      <c r="F17" s="103">
        <f t="shared" si="0"/>
        <v>43</v>
      </c>
    </row>
    <row r="18" spans="1:6" s="9" customFormat="1" ht="15" customHeight="1" x14ac:dyDescent="0.25">
      <c r="A18" s="101" t="s">
        <v>59</v>
      </c>
      <c r="B18" s="89">
        <v>13</v>
      </c>
      <c r="C18" s="102">
        <v>109702</v>
      </c>
      <c r="D18" s="102">
        <v>63532</v>
      </c>
      <c r="E18" s="102">
        <v>82430</v>
      </c>
      <c r="F18" s="103">
        <f t="shared" si="0"/>
        <v>27272</v>
      </c>
    </row>
    <row r="19" spans="1:6" s="9" customFormat="1" ht="15" customHeight="1" x14ac:dyDescent="0.25">
      <c r="A19" s="101" t="s">
        <v>61</v>
      </c>
      <c r="B19" s="89">
        <v>14</v>
      </c>
      <c r="C19" s="102">
        <v>43201</v>
      </c>
      <c r="D19" s="102">
        <v>5283</v>
      </c>
      <c r="E19" s="102">
        <v>29172</v>
      </c>
      <c r="F19" s="103">
        <f t="shared" si="0"/>
        <v>14029</v>
      </c>
    </row>
    <row r="20" spans="1:6" s="9" customFormat="1" ht="15" customHeight="1" x14ac:dyDescent="0.25">
      <c r="A20" s="101" t="s">
        <v>63</v>
      </c>
      <c r="B20" s="89">
        <v>15</v>
      </c>
      <c r="C20" s="102">
        <v>87</v>
      </c>
      <c r="D20" s="102">
        <v>-31</v>
      </c>
      <c r="E20" s="102">
        <v>61</v>
      </c>
      <c r="F20" s="103">
        <f t="shared" si="0"/>
        <v>26</v>
      </c>
    </row>
    <row r="21" spans="1:6" s="9" customFormat="1" ht="15" customHeight="1" x14ac:dyDescent="0.25">
      <c r="A21" s="101" t="s">
        <v>65</v>
      </c>
      <c r="B21" s="89">
        <v>16</v>
      </c>
      <c r="C21" s="102">
        <v>26511</v>
      </c>
      <c r="D21" s="102">
        <v>22073</v>
      </c>
      <c r="E21" s="102">
        <v>20638</v>
      </c>
      <c r="F21" s="103">
        <f t="shared" si="0"/>
        <v>5873</v>
      </c>
    </row>
    <row r="22" spans="1:6" s="9" customFormat="1" ht="15" customHeight="1" x14ac:dyDescent="0.25">
      <c r="A22" s="101" t="s">
        <v>67</v>
      </c>
      <c r="B22" s="89">
        <v>17</v>
      </c>
      <c r="C22" s="102">
        <v>0</v>
      </c>
      <c r="D22" s="102">
        <v>0</v>
      </c>
      <c r="E22" s="102">
        <v>0</v>
      </c>
      <c r="F22" s="103">
        <f t="shared" si="0"/>
        <v>0</v>
      </c>
    </row>
    <row r="23" spans="1:6" s="9" customFormat="1" ht="15" customHeight="1" x14ac:dyDescent="0.25">
      <c r="A23" s="101" t="s">
        <v>69</v>
      </c>
      <c r="B23" s="89">
        <v>18</v>
      </c>
      <c r="C23" s="102">
        <v>50513</v>
      </c>
      <c r="D23" s="102">
        <v>2195</v>
      </c>
      <c r="E23" s="102">
        <v>30470</v>
      </c>
      <c r="F23" s="103">
        <f t="shared" si="0"/>
        <v>20043</v>
      </c>
    </row>
    <row r="24" spans="1:6" s="9" customFormat="1" ht="15" customHeight="1" x14ac:dyDescent="0.25">
      <c r="A24" s="101" t="s">
        <v>73</v>
      </c>
      <c r="B24" s="89">
        <v>19</v>
      </c>
      <c r="C24" s="102">
        <v>507764</v>
      </c>
      <c r="D24" s="102">
        <v>12401</v>
      </c>
      <c r="E24" s="102">
        <v>510252</v>
      </c>
      <c r="F24" s="103">
        <f t="shared" si="0"/>
        <v>-2488</v>
      </c>
    </row>
    <row r="25" spans="1:6" s="9" customFormat="1" ht="15" customHeight="1" x14ac:dyDescent="0.25">
      <c r="A25" s="101" t="s">
        <v>81</v>
      </c>
      <c r="B25" s="89">
        <v>20</v>
      </c>
      <c r="C25" s="102">
        <v>0</v>
      </c>
      <c r="D25" s="102">
        <v>0</v>
      </c>
      <c r="E25" s="102">
        <v>1562</v>
      </c>
      <c r="F25" s="103">
        <f t="shared" si="0"/>
        <v>-1562</v>
      </c>
    </row>
    <row r="26" spans="1:6" s="9" customFormat="1" ht="27.75" customHeight="1" x14ac:dyDescent="0.25">
      <c r="A26" s="101" t="s">
        <v>83</v>
      </c>
      <c r="B26" s="89">
        <v>21</v>
      </c>
      <c r="C26" s="102">
        <v>248955</v>
      </c>
      <c r="D26" s="102">
        <v>1847</v>
      </c>
      <c r="E26" s="102">
        <v>181704</v>
      </c>
      <c r="F26" s="103">
        <f t="shared" si="0"/>
        <v>67251</v>
      </c>
    </row>
    <row r="27" spans="1:6" s="9" customFormat="1" ht="15" customHeight="1" x14ac:dyDescent="0.25">
      <c r="A27" s="101" t="s">
        <v>85</v>
      </c>
      <c r="B27" s="89">
        <v>22</v>
      </c>
      <c r="C27" s="102">
        <v>0</v>
      </c>
      <c r="D27" s="102">
        <v>0</v>
      </c>
      <c r="E27" s="102">
        <v>0</v>
      </c>
      <c r="F27" s="103">
        <f t="shared" si="0"/>
        <v>0</v>
      </c>
    </row>
    <row r="28" spans="1:6" s="9" customFormat="1" ht="15" customHeight="1" x14ac:dyDescent="0.25">
      <c r="A28" s="101" t="s">
        <v>87</v>
      </c>
      <c r="B28" s="89">
        <v>23</v>
      </c>
      <c r="C28" s="102">
        <v>0</v>
      </c>
      <c r="D28" s="102">
        <v>0</v>
      </c>
      <c r="E28" s="102">
        <v>0</v>
      </c>
      <c r="F28" s="103">
        <f t="shared" si="0"/>
        <v>0</v>
      </c>
    </row>
    <row r="29" spans="1:6" s="9" customFormat="1" ht="15" customHeight="1" x14ac:dyDescent="0.25">
      <c r="A29" s="101" t="s">
        <v>89</v>
      </c>
      <c r="B29" s="89">
        <v>24</v>
      </c>
      <c r="C29" s="102">
        <v>0</v>
      </c>
      <c r="D29" s="102">
        <v>0</v>
      </c>
      <c r="E29" s="102">
        <v>0</v>
      </c>
      <c r="F29" s="103">
        <f t="shared" si="0"/>
        <v>0</v>
      </c>
    </row>
    <row r="30" spans="1:6" s="9" customFormat="1" ht="15" customHeight="1" x14ac:dyDescent="0.25">
      <c r="A30" s="101" t="s">
        <v>112</v>
      </c>
      <c r="B30" s="89">
        <v>25</v>
      </c>
      <c r="C30" s="102">
        <v>0</v>
      </c>
      <c r="D30" s="102">
        <v>0</v>
      </c>
      <c r="E30" s="102">
        <v>0</v>
      </c>
      <c r="F30" s="103">
        <f t="shared" si="0"/>
        <v>0</v>
      </c>
    </row>
    <row r="31" spans="1:6" s="9" customFormat="1" ht="16.149999999999999" customHeight="1" thickBot="1" x14ac:dyDescent="0.3">
      <c r="A31" s="104" t="s">
        <v>22</v>
      </c>
      <c r="B31" s="95" t="s">
        <v>94</v>
      </c>
      <c r="C31" s="96">
        <f>SUM(C6:C30)</f>
        <v>4919008</v>
      </c>
      <c r="D31" s="96">
        <f>SUM(D6:D30)</f>
        <v>1549249</v>
      </c>
      <c r="E31" s="96">
        <f>SUM(E6:E30)</f>
        <v>3808600</v>
      </c>
      <c r="F31" s="97">
        <f>SUM(F6:F30)</f>
        <v>1110408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86" orientation="landscape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DDFC8-49C3-4CB8-B564-8959A6536686}">
  <dimension ref="A1:Z59"/>
  <sheetViews>
    <sheetView showGridLines="0" topLeftCell="B13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113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21454</v>
      </c>
      <c r="D6" s="28">
        <v>11019</v>
      </c>
      <c r="E6" s="28">
        <v>29508</v>
      </c>
      <c r="F6" s="28">
        <v>6374</v>
      </c>
      <c r="G6" s="28">
        <v>0</v>
      </c>
      <c r="H6" s="28">
        <v>14454</v>
      </c>
      <c r="I6" s="28">
        <v>15140</v>
      </c>
      <c r="J6" s="28">
        <v>23974</v>
      </c>
      <c r="K6" s="28">
        <v>13545</v>
      </c>
      <c r="L6" s="28">
        <v>15133</v>
      </c>
      <c r="M6" s="28">
        <v>30130</v>
      </c>
      <c r="N6" s="28">
        <v>1935</v>
      </c>
      <c r="O6" s="29">
        <f t="shared" ref="O6:O41" si="0">SUM(C6:N6)</f>
        <v>182666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182666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350</v>
      </c>
      <c r="D7" s="28">
        <v>9478</v>
      </c>
      <c r="E7" s="28">
        <v>3039</v>
      </c>
      <c r="F7" s="28">
        <v>32</v>
      </c>
      <c r="G7" s="28">
        <v>0</v>
      </c>
      <c r="H7" s="28">
        <v>360</v>
      </c>
      <c r="I7" s="28">
        <v>0</v>
      </c>
      <c r="J7" s="28">
        <v>236</v>
      </c>
      <c r="K7" s="28">
        <v>0</v>
      </c>
      <c r="L7" s="28">
        <v>3169</v>
      </c>
      <c r="M7" s="28">
        <v>493</v>
      </c>
      <c r="N7" s="28">
        <v>0</v>
      </c>
      <c r="O7" s="32">
        <f t="shared" si="0"/>
        <v>17157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17157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1676</v>
      </c>
      <c r="D8" s="28">
        <v>1690</v>
      </c>
      <c r="E8" s="28">
        <v>2145</v>
      </c>
      <c r="F8" s="28">
        <v>2657</v>
      </c>
      <c r="G8" s="28">
        <v>0</v>
      </c>
      <c r="H8" s="28">
        <v>1429</v>
      </c>
      <c r="I8" s="28">
        <v>274</v>
      </c>
      <c r="J8" s="28">
        <v>1037</v>
      </c>
      <c r="K8" s="28">
        <v>1410</v>
      </c>
      <c r="L8" s="28">
        <v>1120</v>
      </c>
      <c r="M8" s="28">
        <v>1275</v>
      </c>
      <c r="N8" s="28">
        <v>70</v>
      </c>
      <c r="O8" s="32">
        <f t="shared" si="0"/>
        <v>14783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14783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3</v>
      </c>
      <c r="F11" s="28">
        <v>0</v>
      </c>
      <c r="G11" s="28">
        <v>0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4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4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54</v>
      </c>
      <c r="D12" s="28">
        <v>185</v>
      </c>
      <c r="E12" s="28">
        <v>72</v>
      </c>
      <c r="F12" s="28">
        <v>71</v>
      </c>
      <c r="G12" s="28">
        <v>0</v>
      </c>
      <c r="H12" s="28">
        <v>162</v>
      </c>
      <c r="I12" s="28">
        <v>0</v>
      </c>
      <c r="J12" s="28">
        <v>60</v>
      </c>
      <c r="K12" s="28">
        <v>45</v>
      </c>
      <c r="L12" s="28">
        <v>25</v>
      </c>
      <c r="M12" s="28">
        <v>7</v>
      </c>
      <c r="N12" s="28">
        <v>0</v>
      </c>
      <c r="O12" s="32">
        <f t="shared" si="0"/>
        <v>681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681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4457</v>
      </c>
      <c r="D13" s="28">
        <v>5035</v>
      </c>
      <c r="E13" s="28">
        <v>6639</v>
      </c>
      <c r="F13" s="28">
        <v>1492</v>
      </c>
      <c r="G13" s="28">
        <v>0</v>
      </c>
      <c r="H13" s="28">
        <v>3920</v>
      </c>
      <c r="I13" s="28">
        <v>288</v>
      </c>
      <c r="J13" s="28">
        <v>1531</v>
      </c>
      <c r="K13" s="28">
        <v>1870</v>
      </c>
      <c r="L13" s="28">
        <v>2153</v>
      </c>
      <c r="M13" s="28">
        <v>5464</v>
      </c>
      <c r="N13" s="28">
        <v>7</v>
      </c>
      <c r="O13" s="32">
        <f t="shared" si="0"/>
        <v>32856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32856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4986</v>
      </c>
      <c r="D14" s="28">
        <v>5980</v>
      </c>
      <c r="E14" s="28">
        <v>11505</v>
      </c>
      <c r="F14" s="28">
        <v>553</v>
      </c>
      <c r="G14" s="28">
        <v>0</v>
      </c>
      <c r="H14" s="28">
        <v>3374</v>
      </c>
      <c r="I14" s="28">
        <v>178</v>
      </c>
      <c r="J14" s="28">
        <v>879</v>
      </c>
      <c r="K14" s="28">
        <v>951</v>
      </c>
      <c r="L14" s="28">
        <v>2273</v>
      </c>
      <c r="M14" s="28">
        <v>5033</v>
      </c>
      <c r="N14" s="28">
        <v>4</v>
      </c>
      <c r="O14" s="32">
        <f t="shared" si="0"/>
        <v>35716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35716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4986</v>
      </c>
      <c r="D15" s="28">
        <v>5980</v>
      </c>
      <c r="E15" s="28">
        <v>11624</v>
      </c>
      <c r="F15" s="28">
        <v>1643</v>
      </c>
      <c r="G15" s="28">
        <v>0</v>
      </c>
      <c r="H15" s="28">
        <v>4040</v>
      </c>
      <c r="I15" s="28">
        <v>466</v>
      </c>
      <c r="J15" s="28">
        <v>1787</v>
      </c>
      <c r="K15" s="28">
        <v>2062</v>
      </c>
      <c r="L15" s="28">
        <v>2336</v>
      </c>
      <c r="M15" s="28">
        <v>5810</v>
      </c>
      <c r="N15" s="28">
        <v>9</v>
      </c>
      <c r="O15" s="32">
        <f t="shared" si="0"/>
        <v>40743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40743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3292</v>
      </c>
      <c r="D16" s="38">
        <v>4725</v>
      </c>
      <c r="E16" s="38">
        <v>10130</v>
      </c>
      <c r="F16" s="38">
        <v>1115</v>
      </c>
      <c r="G16" s="38">
        <v>0</v>
      </c>
      <c r="H16" s="38">
        <v>3229</v>
      </c>
      <c r="I16" s="38">
        <v>319</v>
      </c>
      <c r="J16" s="38">
        <v>1019</v>
      </c>
      <c r="K16" s="38">
        <v>1417</v>
      </c>
      <c r="L16" s="38">
        <v>787</v>
      </c>
      <c r="M16" s="38">
        <v>5105</v>
      </c>
      <c r="N16" s="38">
        <v>4</v>
      </c>
      <c r="O16" s="39">
        <f t="shared" si="0"/>
        <v>31142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31142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1694</v>
      </c>
      <c r="D17" s="38">
        <v>1255</v>
      </c>
      <c r="E17" s="38">
        <v>1494</v>
      </c>
      <c r="F17" s="38">
        <v>528</v>
      </c>
      <c r="G17" s="38">
        <v>0</v>
      </c>
      <c r="H17" s="38">
        <v>811</v>
      </c>
      <c r="I17" s="38">
        <v>147</v>
      </c>
      <c r="J17" s="38">
        <v>768</v>
      </c>
      <c r="K17" s="38">
        <v>645</v>
      </c>
      <c r="L17" s="38">
        <v>1549</v>
      </c>
      <c r="M17" s="38">
        <v>705</v>
      </c>
      <c r="N17" s="38">
        <v>5</v>
      </c>
      <c r="O17" s="39">
        <f t="shared" si="0"/>
        <v>9601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9601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30471</v>
      </c>
      <c r="D18" s="28">
        <v>16975</v>
      </c>
      <c r="E18" s="28">
        <v>19596</v>
      </c>
      <c r="F18" s="28">
        <v>16128</v>
      </c>
      <c r="G18" s="28">
        <v>0</v>
      </c>
      <c r="H18" s="28">
        <v>20104</v>
      </c>
      <c r="I18" s="28">
        <v>23837</v>
      </c>
      <c r="J18" s="28">
        <v>41223</v>
      </c>
      <c r="K18" s="28">
        <v>20027</v>
      </c>
      <c r="L18" s="28">
        <v>13151</v>
      </c>
      <c r="M18" s="28">
        <v>25848</v>
      </c>
      <c r="N18" s="28">
        <v>2668</v>
      </c>
      <c r="O18" s="32">
        <f t="shared" si="0"/>
        <v>230028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230028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22951</v>
      </c>
      <c r="D19" s="38">
        <v>12246</v>
      </c>
      <c r="E19" s="38">
        <v>13753</v>
      </c>
      <c r="F19" s="38">
        <v>7790</v>
      </c>
      <c r="G19" s="38">
        <v>0</v>
      </c>
      <c r="H19" s="38">
        <v>14862</v>
      </c>
      <c r="I19" s="38">
        <v>17765</v>
      </c>
      <c r="J19" s="38">
        <v>30700</v>
      </c>
      <c r="K19" s="38">
        <v>15091</v>
      </c>
      <c r="L19" s="38">
        <v>9332</v>
      </c>
      <c r="M19" s="38">
        <v>19819</v>
      </c>
      <c r="N19" s="38">
        <v>2121</v>
      </c>
      <c r="O19" s="39">
        <f t="shared" si="0"/>
        <v>166430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166430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7178</v>
      </c>
      <c r="D20" s="38">
        <v>4513</v>
      </c>
      <c r="E20" s="38">
        <v>5505</v>
      </c>
      <c r="F20" s="38">
        <v>2502</v>
      </c>
      <c r="G20" s="38">
        <v>0</v>
      </c>
      <c r="H20" s="38">
        <v>5088</v>
      </c>
      <c r="I20" s="38">
        <v>5504</v>
      </c>
      <c r="J20" s="38">
        <v>10328</v>
      </c>
      <c r="K20" s="38">
        <v>4795</v>
      </c>
      <c r="L20" s="38">
        <v>3226</v>
      </c>
      <c r="M20" s="38">
        <v>5934</v>
      </c>
      <c r="N20" s="38">
        <v>473</v>
      </c>
      <c r="O20" s="39">
        <f t="shared" si="0"/>
        <v>55046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55046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164</v>
      </c>
      <c r="D21" s="38">
        <v>30</v>
      </c>
      <c r="E21" s="38">
        <v>36</v>
      </c>
      <c r="F21" s="38">
        <v>5760</v>
      </c>
      <c r="G21" s="38">
        <v>0</v>
      </c>
      <c r="H21" s="38">
        <v>41</v>
      </c>
      <c r="I21" s="38">
        <v>551</v>
      </c>
      <c r="J21" s="38">
        <v>115</v>
      </c>
      <c r="K21" s="38">
        <v>15</v>
      </c>
      <c r="L21" s="38">
        <v>466</v>
      </c>
      <c r="M21" s="38">
        <v>13</v>
      </c>
      <c r="N21" s="38">
        <v>73</v>
      </c>
      <c r="O21" s="39">
        <f t="shared" si="0"/>
        <v>7264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7264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4</v>
      </c>
      <c r="D22" s="28">
        <v>76</v>
      </c>
      <c r="E22" s="28">
        <v>0</v>
      </c>
      <c r="F22" s="28">
        <v>0</v>
      </c>
      <c r="G22" s="28">
        <v>0</v>
      </c>
      <c r="H22" s="28">
        <v>2</v>
      </c>
      <c r="I22" s="28">
        <v>0</v>
      </c>
      <c r="J22" s="28">
        <v>0</v>
      </c>
      <c r="K22" s="28">
        <v>18</v>
      </c>
      <c r="L22" s="28">
        <v>0</v>
      </c>
      <c r="M22" s="28">
        <v>1</v>
      </c>
      <c r="N22" s="28">
        <v>0</v>
      </c>
      <c r="O22" s="32">
        <f t="shared" si="0"/>
        <v>101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101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7</v>
      </c>
      <c r="D23" s="28">
        <v>0</v>
      </c>
      <c r="E23" s="28">
        <v>23</v>
      </c>
      <c r="F23" s="28">
        <v>1</v>
      </c>
      <c r="G23" s="28">
        <v>0</v>
      </c>
      <c r="H23" s="28">
        <v>8</v>
      </c>
      <c r="I23" s="28">
        <v>0</v>
      </c>
      <c r="J23" s="28">
        <v>11</v>
      </c>
      <c r="K23" s="28">
        <v>2</v>
      </c>
      <c r="L23" s="28">
        <v>4</v>
      </c>
      <c r="M23" s="28">
        <v>1</v>
      </c>
      <c r="N23" s="28">
        <v>0</v>
      </c>
      <c r="O23" s="32">
        <f t="shared" si="0"/>
        <v>57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57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1795</v>
      </c>
      <c r="D24" s="28">
        <v>2510</v>
      </c>
      <c r="E24" s="28">
        <v>4535</v>
      </c>
      <c r="F24" s="28">
        <v>453</v>
      </c>
      <c r="G24" s="28">
        <v>0</v>
      </c>
      <c r="H24" s="28">
        <v>3938</v>
      </c>
      <c r="I24" s="28">
        <v>104</v>
      </c>
      <c r="J24" s="28">
        <v>919</v>
      </c>
      <c r="K24" s="28">
        <v>1360</v>
      </c>
      <c r="L24" s="28">
        <v>885</v>
      </c>
      <c r="M24" s="28">
        <v>4963</v>
      </c>
      <c r="N24" s="28">
        <v>3</v>
      </c>
      <c r="O24" s="32">
        <f t="shared" si="0"/>
        <v>21465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21465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432</v>
      </c>
      <c r="D25" s="28">
        <v>3244</v>
      </c>
      <c r="E25" s="28">
        <v>14</v>
      </c>
      <c r="F25" s="28">
        <v>20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960</v>
      </c>
      <c r="M25" s="28">
        <v>154</v>
      </c>
      <c r="N25" s="28">
        <v>0</v>
      </c>
      <c r="O25" s="32">
        <f t="shared" si="0"/>
        <v>4824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4824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1</v>
      </c>
      <c r="G26" s="28">
        <v>0</v>
      </c>
      <c r="H26" s="28">
        <v>1</v>
      </c>
      <c r="I26" s="28">
        <v>0</v>
      </c>
      <c r="J26" s="28">
        <v>0</v>
      </c>
      <c r="K26" s="28">
        <v>0</v>
      </c>
      <c r="L26" s="28">
        <v>1</v>
      </c>
      <c r="M26" s="28">
        <v>0</v>
      </c>
      <c r="N26" s="28">
        <v>0</v>
      </c>
      <c r="O26" s="32">
        <f t="shared" si="0"/>
        <v>3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3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10</v>
      </c>
      <c r="D27" s="28">
        <v>23</v>
      </c>
      <c r="E27" s="28">
        <v>135</v>
      </c>
      <c r="F27" s="28">
        <v>2</v>
      </c>
      <c r="G27" s="28">
        <v>0</v>
      </c>
      <c r="H27" s="28">
        <v>255</v>
      </c>
      <c r="I27" s="28">
        <v>0</v>
      </c>
      <c r="J27" s="28">
        <v>7</v>
      </c>
      <c r="K27" s="28">
        <v>0</v>
      </c>
      <c r="L27" s="28">
        <v>5</v>
      </c>
      <c r="M27" s="28">
        <v>2</v>
      </c>
      <c r="N27" s="28">
        <v>0</v>
      </c>
      <c r="O27" s="32">
        <f t="shared" si="0"/>
        <v>439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439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5326</v>
      </c>
      <c r="D29" s="28">
        <v>15732</v>
      </c>
      <c r="E29" s="28">
        <v>13971</v>
      </c>
      <c r="F29" s="28">
        <v>2093</v>
      </c>
      <c r="G29" s="28">
        <v>0</v>
      </c>
      <c r="H29" s="28">
        <v>15903</v>
      </c>
      <c r="I29" s="28">
        <v>878</v>
      </c>
      <c r="J29" s="28">
        <v>6643</v>
      </c>
      <c r="K29" s="28">
        <v>5400</v>
      </c>
      <c r="L29" s="28">
        <v>4101</v>
      </c>
      <c r="M29" s="28">
        <v>5175</v>
      </c>
      <c r="N29" s="28">
        <v>34</v>
      </c>
      <c r="O29" s="49">
        <f t="shared" si="0"/>
        <v>75256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75256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45248</v>
      </c>
      <c r="D30" s="55">
        <v>53700</v>
      </c>
      <c r="E30" s="55">
        <v>52640</v>
      </c>
      <c r="F30" s="55">
        <v>22964</v>
      </c>
      <c r="G30" s="55">
        <v>0</v>
      </c>
      <c r="H30" s="55">
        <v>45517</v>
      </c>
      <c r="I30" s="55">
        <v>25278</v>
      </c>
      <c r="J30" s="55">
        <v>51033</v>
      </c>
      <c r="K30" s="55">
        <v>29777</v>
      </c>
      <c r="L30" s="55">
        <v>31223</v>
      </c>
      <c r="M30" s="55">
        <v>51554</v>
      </c>
      <c r="N30" s="55">
        <v>2780</v>
      </c>
      <c r="O30" s="56">
        <f t="shared" si="0"/>
        <v>411714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411714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940</v>
      </c>
      <c r="Q31" s="28">
        <v>226</v>
      </c>
      <c r="R31" s="28">
        <v>192</v>
      </c>
      <c r="S31" s="28">
        <v>2324</v>
      </c>
      <c r="T31" s="28">
        <v>1896</v>
      </c>
      <c r="U31" s="30">
        <v>174</v>
      </c>
      <c r="V31" s="29">
        <f t="shared" si="1"/>
        <v>5752</v>
      </c>
      <c r="W31" s="31">
        <f t="shared" si="2"/>
        <v>5752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940</v>
      </c>
      <c r="Q32" s="40">
        <v>226</v>
      </c>
      <c r="R32" s="40">
        <v>192</v>
      </c>
      <c r="S32" s="40">
        <v>2324</v>
      </c>
      <c r="T32" s="40">
        <v>1896</v>
      </c>
      <c r="U32" s="41">
        <v>174</v>
      </c>
      <c r="V32" s="39">
        <f t="shared" si="1"/>
        <v>5752</v>
      </c>
      <c r="W32" s="42">
        <f t="shared" si="2"/>
        <v>5752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277</v>
      </c>
      <c r="Q33" s="40">
        <v>218</v>
      </c>
      <c r="R33" s="40">
        <v>62</v>
      </c>
      <c r="S33" s="40">
        <v>1530</v>
      </c>
      <c r="T33" s="40">
        <v>332</v>
      </c>
      <c r="U33" s="41">
        <v>84</v>
      </c>
      <c r="V33" s="39">
        <f t="shared" si="1"/>
        <v>2503</v>
      </c>
      <c r="W33" s="42">
        <f t="shared" si="2"/>
        <v>2503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245</v>
      </c>
      <c r="Q36" s="33">
        <v>204</v>
      </c>
      <c r="R36" s="33">
        <v>512</v>
      </c>
      <c r="S36" s="33">
        <v>56</v>
      </c>
      <c r="T36" s="33">
        <v>182</v>
      </c>
      <c r="U36" s="34">
        <v>97</v>
      </c>
      <c r="V36" s="32">
        <f t="shared" si="1"/>
        <v>1296</v>
      </c>
      <c r="W36" s="35">
        <f t="shared" si="2"/>
        <v>1296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1185</v>
      </c>
      <c r="Q41" s="55">
        <v>430</v>
      </c>
      <c r="R41" s="55">
        <v>704</v>
      </c>
      <c r="S41" s="55">
        <v>2380</v>
      </c>
      <c r="T41" s="55">
        <v>2078</v>
      </c>
      <c r="U41" s="55">
        <v>271</v>
      </c>
      <c r="V41" s="56">
        <f t="shared" si="1"/>
        <v>7048</v>
      </c>
      <c r="W41" s="57">
        <f t="shared" si="2"/>
        <v>7048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45248</v>
      </c>
      <c r="D42" s="66">
        <f t="shared" si="3"/>
        <v>53700</v>
      </c>
      <c r="E42" s="66">
        <f t="shared" si="3"/>
        <v>52640</v>
      </c>
      <c r="F42" s="66">
        <f t="shared" si="3"/>
        <v>22964</v>
      </c>
      <c r="G42" s="66">
        <f t="shared" si="3"/>
        <v>0</v>
      </c>
      <c r="H42" s="66">
        <f t="shared" si="3"/>
        <v>45517</v>
      </c>
      <c r="I42" s="66">
        <f t="shared" si="3"/>
        <v>25278</v>
      </c>
      <c r="J42" s="66">
        <f t="shared" si="3"/>
        <v>51033</v>
      </c>
      <c r="K42" s="66">
        <f t="shared" si="3"/>
        <v>29777</v>
      </c>
      <c r="L42" s="66">
        <f t="shared" si="3"/>
        <v>31223</v>
      </c>
      <c r="M42" s="66">
        <f t="shared" si="3"/>
        <v>51554</v>
      </c>
      <c r="N42" s="66">
        <f t="shared" si="3"/>
        <v>2780</v>
      </c>
      <c r="O42" s="66">
        <f t="shared" si="3"/>
        <v>411714</v>
      </c>
      <c r="P42" s="66">
        <f t="shared" si="3"/>
        <v>1185</v>
      </c>
      <c r="Q42" s="66">
        <f t="shared" si="3"/>
        <v>430</v>
      </c>
      <c r="R42" s="66">
        <f t="shared" si="3"/>
        <v>704</v>
      </c>
      <c r="S42" s="66">
        <f t="shared" si="3"/>
        <v>2380</v>
      </c>
      <c r="T42" s="66">
        <f t="shared" si="3"/>
        <v>2078</v>
      </c>
      <c r="U42" s="66">
        <f t="shared" si="3"/>
        <v>271</v>
      </c>
      <c r="V42" s="66">
        <f t="shared" si="3"/>
        <v>7048</v>
      </c>
      <c r="W42" s="67">
        <f t="shared" si="3"/>
        <v>418762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0.10990153358885052</v>
      </c>
      <c r="D46" s="71">
        <f t="shared" ref="D46:N46" si="6">D42/$O$42</f>
        <v>0.1304303472799079</v>
      </c>
      <c r="E46" s="71">
        <f t="shared" si="6"/>
        <v>0.12785574452168252</v>
      </c>
      <c r="F46" s="71">
        <f t="shared" si="6"/>
        <v>5.5776582773478675E-2</v>
      </c>
      <c r="G46" s="71">
        <f t="shared" si="6"/>
        <v>0</v>
      </c>
      <c r="H46" s="71">
        <f t="shared" si="6"/>
        <v>0.11055489976051337</v>
      </c>
      <c r="I46" s="71">
        <f t="shared" si="6"/>
        <v>6.1396989172095191E-2</v>
      </c>
      <c r="J46" s="71">
        <f t="shared" si="6"/>
        <v>0.1239525495853918</v>
      </c>
      <c r="K46" s="71">
        <f t="shared" si="6"/>
        <v>7.2324477671393245E-2</v>
      </c>
      <c r="L46" s="71">
        <f t="shared" si="6"/>
        <v>7.583662445289692E-2</v>
      </c>
      <c r="M46" s="71">
        <f t="shared" si="6"/>
        <v>0.12521799112976484</v>
      </c>
      <c r="N46" s="71">
        <f t="shared" si="6"/>
        <v>6.752260064025027E-3</v>
      </c>
      <c r="O46" s="72"/>
      <c r="P46" s="71">
        <f>P42/$V$42</f>
        <v>0.16813280363223609</v>
      </c>
      <c r="Q46" s="71">
        <f t="shared" ref="Q46:U46" si="7">Q42/$V$42</f>
        <v>6.1010215664018159E-2</v>
      </c>
      <c r="R46" s="71">
        <f t="shared" si="7"/>
        <v>9.9886492622020429E-2</v>
      </c>
      <c r="S46" s="71">
        <f t="shared" si="7"/>
        <v>0.33768444948921678</v>
      </c>
      <c r="T46" s="71">
        <f t="shared" si="7"/>
        <v>0.29483541430192961</v>
      </c>
      <c r="U46" s="71">
        <f t="shared" si="7"/>
        <v>3.845062429057889E-2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FD0C-1E93-4F43-9C9E-A7FA8155FFD7}">
  <dimension ref="A1:Z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114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13645</v>
      </c>
      <c r="D6" s="28">
        <v>10829</v>
      </c>
      <c r="E6" s="28">
        <v>5751</v>
      </c>
      <c r="F6" s="28">
        <v>1797</v>
      </c>
      <c r="G6" s="28">
        <v>0</v>
      </c>
      <c r="H6" s="28">
        <v>20352</v>
      </c>
      <c r="I6" s="28">
        <v>3209</v>
      </c>
      <c r="J6" s="28">
        <v>7175</v>
      </c>
      <c r="K6" s="28">
        <v>8388</v>
      </c>
      <c r="L6" s="28">
        <v>5757</v>
      </c>
      <c r="M6" s="28">
        <v>20083</v>
      </c>
      <c r="N6" s="28">
        <v>0</v>
      </c>
      <c r="O6" s="29">
        <f t="shared" ref="O6:O41" si="0">SUM(C6:N6)</f>
        <v>96986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96986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52959</v>
      </c>
      <c r="D7" s="28">
        <v>43298</v>
      </c>
      <c r="E7" s="28">
        <v>27594</v>
      </c>
      <c r="F7" s="28">
        <v>2999</v>
      </c>
      <c r="G7" s="28">
        <v>0</v>
      </c>
      <c r="H7" s="28">
        <v>30963</v>
      </c>
      <c r="I7" s="28">
        <v>0</v>
      </c>
      <c r="J7" s="28">
        <v>17198</v>
      </c>
      <c r="K7" s="28">
        <v>0</v>
      </c>
      <c r="L7" s="28">
        <v>17876</v>
      </c>
      <c r="M7" s="28">
        <v>40282</v>
      </c>
      <c r="N7" s="28">
        <v>0</v>
      </c>
      <c r="O7" s="32">
        <f t="shared" si="0"/>
        <v>233169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233169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32210</v>
      </c>
      <c r="D8" s="28">
        <v>24438</v>
      </c>
      <c r="E8" s="28">
        <v>37562</v>
      </c>
      <c r="F8" s="28">
        <v>8072</v>
      </c>
      <c r="G8" s="28">
        <v>0</v>
      </c>
      <c r="H8" s="28">
        <v>11484</v>
      </c>
      <c r="I8" s="28">
        <v>1697</v>
      </c>
      <c r="J8" s="28">
        <v>15959</v>
      </c>
      <c r="K8" s="28">
        <v>14140</v>
      </c>
      <c r="L8" s="28">
        <v>20380</v>
      </c>
      <c r="M8" s="28">
        <v>20186</v>
      </c>
      <c r="N8" s="28">
        <v>150</v>
      </c>
      <c r="O8" s="32">
        <f t="shared" si="0"/>
        <v>186278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186278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4</v>
      </c>
      <c r="M11" s="28">
        <v>0</v>
      </c>
      <c r="N11" s="28">
        <v>0</v>
      </c>
      <c r="O11" s="32">
        <f t="shared" si="0"/>
        <v>4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4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60</v>
      </c>
      <c r="D12" s="28">
        <v>57</v>
      </c>
      <c r="E12" s="28">
        <v>0</v>
      </c>
      <c r="F12" s="28">
        <v>36</v>
      </c>
      <c r="G12" s="28">
        <v>0</v>
      </c>
      <c r="H12" s="28">
        <v>0</v>
      </c>
      <c r="I12" s="28">
        <v>0</v>
      </c>
      <c r="J12" s="28">
        <v>6</v>
      </c>
      <c r="K12" s="28">
        <v>0</v>
      </c>
      <c r="L12" s="28">
        <v>0</v>
      </c>
      <c r="M12" s="28">
        <v>744</v>
      </c>
      <c r="N12" s="28">
        <v>0</v>
      </c>
      <c r="O12" s="32">
        <f t="shared" si="0"/>
        <v>903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903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51594</v>
      </c>
      <c r="D13" s="28">
        <v>2693</v>
      </c>
      <c r="E13" s="28">
        <v>3690</v>
      </c>
      <c r="F13" s="28">
        <v>340</v>
      </c>
      <c r="G13" s="28">
        <v>0</v>
      </c>
      <c r="H13" s="28">
        <v>5213</v>
      </c>
      <c r="I13" s="28">
        <v>55</v>
      </c>
      <c r="J13" s="28">
        <v>10615</v>
      </c>
      <c r="K13" s="28">
        <v>1057</v>
      </c>
      <c r="L13" s="28">
        <v>1763</v>
      </c>
      <c r="M13" s="28">
        <v>1680</v>
      </c>
      <c r="N13" s="28">
        <v>0</v>
      </c>
      <c r="O13" s="32">
        <f t="shared" si="0"/>
        <v>78700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78700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24770</v>
      </c>
      <c r="D14" s="28">
        <v>6900</v>
      </c>
      <c r="E14" s="28">
        <v>12822</v>
      </c>
      <c r="F14" s="28">
        <v>2018</v>
      </c>
      <c r="G14" s="28">
        <v>0</v>
      </c>
      <c r="H14" s="28">
        <v>823</v>
      </c>
      <c r="I14" s="28">
        <v>24</v>
      </c>
      <c r="J14" s="28">
        <v>3640</v>
      </c>
      <c r="K14" s="28">
        <v>386</v>
      </c>
      <c r="L14" s="28">
        <v>845</v>
      </c>
      <c r="M14" s="28">
        <v>3621</v>
      </c>
      <c r="N14" s="28">
        <v>39</v>
      </c>
      <c r="O14" s="32">
        <f t="shared" si="0"/>
        <v>55888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55888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76365</v>
      </c>
      <c r="D15" s="28">
        <v>9593</v>
      </c>
      <c r="E15" s="28">
        <v>16512</v>
      </c>
      <c r="F15" s="28">
        <v>2358</v>
      </c>
      <c r="G15" s="28">
        <v>0</v>
      </c>
      <c r="H15" s="28">
        <v>6036</v>
      </c>
      <c r="I15" s="28">
        <v>79</v>
      </c>
      <c r="J15" s="28">
        <v>14255</v>
      </c>
      <c r="K15" s="28">
        <v>1443</v>
      </c>
      <c r="L15" s="28">
        <v>2608</v>
      </c>
      <c r="M15" s="28">
        <v>5301</v>
      </c>
      <c r="N15" s="28">
        <v>39</v>
      </c>
      <c r="O15" s="32">
        <f t="shared" si="0"/>
        <v>134589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134589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1659</v>
      </c>
      <c r="D16" s="38">
        <v>6537</v>
      </c>
      <c r="E16" s="38">
        <v>8005</v>
      </c>
      <c r="F16" s="38">
        <v>433</v>
      </c>
      <c r="G16" s="38">
        <v>0</v>
      </c>
      <c r="H16" s="38">
        <v>3029</v>
      </c>
      <c r="I16" s="38">
        <v>24</v>
      </c>
      <c r="J16" s="38">
        <v>623</v>
      </c>
      <c r="K16" s="38">
        <v>393</v>
      </c>
      <c r="L16" s="38">
        <v>1556</v>
      </c>
      <c r="M16" s="38">
        <v>983</v>
      </c>
      <c r="N16" s="38">
        <v>0</v>
      </c>
      <c r="O16" s="39">
        <f t="shared" si="0"/>
        <v>23242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23242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74706</v>
      </c>
      <c r="D17" s="38">
        <v>3056</v>
      </c>
      <c r="E17" s="38">
        <v>8506</v>
      </c>
      <c r="F17" s="38">
        <v>1925</v>
      </c>
      <c r="G17" s="38">
        <v>0</v>
      </c>
      <c r="H17" s="38">
        <v>3007</v>
      </c>
      <c r="I17" s="38">
        <v>54</v>
      </c>
      <c r="J17" s="38">
        <v>13632</v>
      </c>
      <c r="K17" s="38">
        <v>1050</v>
      </c>
      <c r="L17" s="38">
        <v>1052</v>
      </c>
      <c r="M17" s="38">
        <v>4318</v>
      </c>
      <c r="N17" s="38">
        <v>39</v>
      </c>
      <c r="O17" s="39">
        <f t="shared" si="0"/>
        <v>111345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111345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124379</v>
      </c>
      <c r="D18" s="28">
        <v>57174</v>
      </c>
      <c r="E18" s="28">
        <v>52742</v>
      </c>
      <c r="F18" s="28">
        <v>38681</v>
      </c>
      <c r="G18" s="28">
        <v>0</v>
      </c>
      <c r="H18" s="28">
        <v>53105</v>
      </c>
      <c r="I18" s="28">
        <v>64483</v>
      </c>
      <c r="J18" s="28">
        <v>96358</v>
      </c>
      <c r="K18" s="28">
        <v>46573</v>
      </c>
      <c r="L18" s="28">
        <v>46159</v>
      </c>
      <c r="M18" s="28">
        <v>51781</v>
      </c>
      <c r="N18" s="28">
        <v>2014</v>
      </c>
      <c r="O18" s="32">
        <f t="shared" si="0"/>
        <v>633449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633449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106377</v>
      </c>
      <c r="D19" s="38">
        <v>37891</v>
      </c>
      <c r="E19" s="38">
        <v>39664</v>
      </c>
      <c r="F19" s="38">
        <v>27557</v>
      </c>
      <c r="G19" s="38">
        <v>0</v>
      </c>
      <c r="H19" s="38">
        <v>41865</v>
      </c>
      <c r="I19" s="38">
        <v>59038</v>
      </c>
      <c r="J19" s="38">
        <v>87576</v>
      </c>
      <c r="K19" s="38">
        <v>36321</v>
      </c>
      <c r="L19" s="38">
        <v>36690</v>
      </c>
      <c r="M19" s="38">
        <v>42241</v>
      </c>
      <c r="N19" s="38">
        <v>2014</v>
      </c>
      <c r="O19" s="39">
        <f t="shared" si="0"/>
        <v>517234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517234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17581</v>
      </c>
      <c r="D20" s="38">
        <v>19204</v>
      </c>
      <c r="E20" s="38">
        <v>11705</v>
      </c>
      <c r="F20" s="38">
        <v>3018</v>
      </c>
      <c r="G20" s="38">
        <v>0</v>
      </c>
      <c r="H20" s="38">
        <v>11046</v>
      </c>
      <c r="I20" s="38">
        <v>5445</v>
      </c>
      <c r="J20" s="38">
        <v>8412</v>
      </c>
      <c r="K20" s="38">
        <v>10252</v>
      </c>
      <c r="L20" s="38">
        <v>9114</v>
      </c>
      <c r="M20" s="38">
        <v>8704</v>
      </c>
      <c r="N20" s="38">
        <v>0</v>
      </c>
      <c r="O20" s="39">
        <f t="shared" si="0"/>
        <v>104481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104481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103</v>
      </c>
      <c r="D21" s="38">
        <v>0</v>
      </c>
      <c r="E21" s="38">
        <v>0</v>
      </c>
      <c r="F21" s="38">
        <v>8066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313</v>
      </c>
      <c r="M21" s="38">
        <v>0</v>
      </c>
      <c r="N21" s="38">
        <v>0</v>
      </c>
      <c r="O21" s="39">
        <f t="shared" si="0"/>
        <v>8482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8482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3205</v>
      </c>
      <c r="D24" s="28">
        <v>365</v>
      </c>
      <c r="E24" s="28">
        <v>29</v>
      </c>
      <c r="F24" s="28">
        <v>12</v>
      </c>
      <c r="G24" s="28">
        <v>0</v>
      </c>
      <c r="H24" s="28">
        <v>354</v>
      </c>
      <c r="I24" s="28">
        <v>0</v>
      </c>
      <c r="J24" s="28">
        <v>7</v>
      </c>
      <c r="K24" s="28">
        <v>184</v>
      </c>
      <c r="L24" s="28">
        <v>57</v>
      </c>
      <c r="M24" s="28">
        <v>787</v>
      </c>
      <c r="N24" s="28">
        <v>0</v>
      </c>
      <c r="O24" s="32">
        <f t="shared" si="0"/>
        <v>5000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5000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254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9</v>
      </c>
      <c r="N25" s="28">
        <v>0</v>
      </c>
      <c r="O25" s="32">
        <f t="shared" si="0"/>
        <v>263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263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14</v>
      </c>
      <c r="D27" s="28">
        <v>0</v>
      </c>
      <c r="E27" s="28">
        <v>85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99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99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1766</v>
      </c>
      <c r="D29" s="28">
        <v>5182</v>
      </c>
      <c r="E29" s="28">
        <v>5260</v>
      </c>
      <c r="F29" s="28">
        <v>862</v>
      </c>
      <c r="G29" s="28">
        <v>0</v>
      </c>
      <c r="H29" s="28">
        <v>2535</v>
      </c>
      <c r="I29" s="28">
        <v>646</v>
      </c>
      <c r="J29" s="28">
        <v>690</v>
      </c>
      <c r="K29" s="28">
        <v>1034</v>
      </c>
      <c r="L29" s="28">
        <v>401</v>
      </c>
      <c r="M29" s="28">
        <v>2194</v>
      </c>
      <c r="N29" s="28">
        <v>0</v>
      </c>
      <c r="O29" s="49">
        <f t="shared" si="0"/>
        <v>20570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20570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304602</v>
      </c>
      <c r="D30" s="55">
        <f t="shared" si="3"/>
        <v>151190</v>
      </c>
      <c r="E30" s="55">
        <f t="shared" si="3"/>
        <v>145535</v>
      </c>
      <c r="F30" s="55">
        <f t="shared" si="3"/>
        <v>54817</v>
      </c>
      <c r="G30" s="55">
        <f t="shared" si="3"/>
        <v>0</v>
      </c>
      <c r="H30" s="55">
        <f t="shared" si="3"/>
        <v>124829</v>
      </c>
      <c r="I30" s="55">
        <f t="shared" si="3"/>
        <v>70114</v>
      </c>
      <c r="J30" s="55">
        <f t="shared" si="3"/>
        <v>151648</v>
      </c>
      <c r="K30" s="55">
        <f t="shared" si="3"/>
        <v>71762</v>
      </c>
      <c r="L30" s="55">
        <f t="shared" si="3"/>
        <v>93242</v>
      </c>
      <c r="M30" s="55">
        <f t="shared" si="3"/>
        <v>141367</v>
      </c>
      <c r="N30" s="55">
        <f t="shared" si="3"/>
        <v>2203</v>
      </c>
      <c r="O30" s="56">
        <f t="shared" si="0"/>
        <v>1311309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1311309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82627</v>
      </c>
      <c r="Q31" s="28">
        <v>67608</v>
      </c>
      <c r="R31" s="28">
        <v>26534</v>
      </c>
      <c r="S31" s="28">
        <v>18045</v>
      </c>
      <c r="T31" s="28">
        <v>48834</v>
      </c>
      <c r="U31" s="30">
        <v>12</v>
      </c>
      <c r="V31" s="29">
        <f t="shared" si="1"/>
        <v>243660</v>
      </c>
      <c r="W31" s="31">
        <f t="shared" si="2"/>
        <v>243660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79906</v>
      </c>
      <c r="Q32" s="40">
        <v>66414</v>
      </c>
      <c r="R32" s="40">
        <v>26073</v>
      </c>
      <c r="S32" s="40">
        <v>16043</v>
      </c>
      <c r="T32" s="40">
        <v>48503</v>
      </c>
      <c r="U32" s="41">
        <v>0</v>
      </c>
      <c r="V32" s="39">
        <f t="shared" si="1"/>
        <v>236939</v>
      </c>
      <c r="W32" s="42">
        <f t="shared" si="2"/>
        <v>236939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2655</v>
      </c>
      <c r="Q33" s="40">
        <v>1099</v>
      </c>
      <c r="R33" s="40">
        <v>414</v>
      </c>
      <c r="S33" s="40">
        <v>2002</v>
      </c>
      <c r="T33" s="40">
        <v>330</v>
      </c>
      <c r="U33" s="41">
        <v>12</v>
      </c>
      <c r="V33" s="39">
        <f t="shared" si="1"/>
        <v>6512</v>
      </c>
      <c r="W33" s="42">
        <f t="shared" si="2"/>
        <v>6512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66</v>
      </c>
      <c r="Q34" s="40">
        <v>95</v>
      </c>
      <c r="R34" s="40">
        <v>47</v>
      </c>
      <c r="S34" s="40">
        <v>0</v>
      </c>
      <c r="T34" s="40">
        <v>0</v>
      </c>
      <c r="U34" s="41">
        <v>0</v>
      </c>
      <c r="V34" s="39">
        <f t="shared" si="1"/>
        <v>208</v>
      </c>
      <c r="W34" s="42">
        <f t="shared" si="2"/>
        <v>208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18364</v>
      </c>
      <c r="Q36" s="33">
        <v>533</v>
      </c>
      <c r="R36" s="33">
        <v>13881</v>
      </c>
      <c r="S36" s="33">
        <v>2627</v>
      </c>
      <c r="T36" s="33">
        <v>1401</v>
      </c>
      <c r="U36" s="34">
        <v>0</v>
      </c>
      <c r="V36" s="32">
        <f t="shared" si="1"/>
        <v>36806</v>
      </c>
      <c r="W36" s="35">
        <f t="shared" si="2"/>
        <v>36806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100991</v>
      </c>
      <c r="Q41" s="55">
        <f t="shared" si="6"/>
        <v>68141</v>
      </c>
      <c r="R41" s="55">
        <f t="shared" si="6"/>
        <v>40415</v>
      </c>
      <c r="S41" s="55">
        <f t="shared" si="6"/>
        <v>20672</v>
      </c>
      <c r="T41" s="55">
        <f t="shared" si="6"/>
        <v>50235</v>
      </c>
      <c r="U41" s="55">
        <f t="shared" si="6"/>
        <v>12</v>
      </c>
      <c r="V41" s="56">
        <f t="shared" si="1"/>
        <v>280466</v>
      </c>
      <c r="W41" s="57">
        <f t="shared" si="2"/>
        <v>280466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304602</v>
      </c>
      <c r="D42" s="66">
        <f t="shared" si="7"/>
        <v>151190</v>
      </c>
      <c r="E42" s="66">
        <f t="shared" si="7"/>
        <v>145535</v>
      </c>
      <c r="F42" s="66">
        <f t="shared" si="7"/>
        <v>54817</v>
      </c>
      <c r="G42" s="66">
        <f t="shared" si="7"/>
        <v>0</v>
      </c>
      <c r="H42" s="66">
        <f t="shared" si="7"/>
        <v>124829</v>
      </c>
      <c r="I42" s="66">
        <f t="shared" si="7"/>
        <v>70114</v>
      </c>
      <c r="J42" s="66">
        <f t="shared" si="7"/>
        <v>151648</v>
      </c>
      <c r="K42" s="66">
        <f t="shared" si="7"/>
        <v>71762</v>
      </c>
      <c r="L42" s="66">
        <f t="shared" si="7"/>
        <v>93242</v>
      </c>
      <c r="M42" s="66">
        <f t="shared" si="7"/>
        <v>141367</v>
      </c>
      <c r="N42" s="66">
        <f t="shared" si="7"/>
        <v>2203</v>
      </c>
      <c r="O42" s="66">
        <f t="shared" si="7"/>
        <v>1311309</v>
      </c>
      <c r="P42" s="66">
        <f t="shared" si="7"/>
        <v>100991</v>
      </c>
      <c r="Q42" s="66">
        <f t="shared" si="7"/>
        <v>68141</v>
      </c>
      <c r="R42" s="66">
        <f t="shared" si="7"/>
        <v>40415</v>
      </c>
      <c r="S42" s="66">
        <f t="shared" si="7"/>
        <v>20672</v>
      </c>
      <c r="T42" s="66">
        <f t="shared" si="7"/>
        <v>50235</v>
      </c>
      <c r="U42" s="66">
        <f t="shared" si="7"/>
        <v>12</v>
      </c>
      <c r="V42" s="66">
        <f t="shared" si="7"/>
        <v>280466</v>
      </c>
      <c r="W42" s="67">
        <f t="shared" si="7"/>
        <v>1591775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0.23228849950698119</v>
      </c>
      <c r="D46" s="71">
        <f t="shared" ref="D46:N46" si="10">D42/$O$42</f>
        <v>0.11529700474869005</v>
      </c>
      <c r="E46" s="71">
        <f t="shared" si="10"/>
        <v>0.11098452004828763</v>
      </c>
      <c r="F46" s="71">
        <f t="shared" si="10"/>
        <v>4.1803266812017612E-2</v>
      </c>
      <c r="G46" s="71">
        <f t="shared" si="10"/>
        <v>0</v>
      </c>
      <c r="H46" s="71">
        <f t="shared" si="10"/>
        <v>9.5194191452967994E-2</v>
      </c>
      <c r="I46" s="71">
        <f t="shared" si="10"/>
        <v>5.3468709510878058E-2</v>
      </c>
      <c r="J46" s="71">
        <f t="shared" si="10"/>
        <v>0.11564627406660062</v>
      </c>
      <c r="K46" s="71">
        <f t="shared" si="10"/>
        <v>5.472546897794494E-2</v>
      </c>
      <c r="L46" s="71">
        <f t="shared" si="10"/>
        <v>7.1106047468598166E-2</v>
      </c>
      <c r="M46" s="71">
        <f t="shared" si="10"/>
        <v>0.10780601673594858</v>
      </c>
      <c r="N46" s="71">
        <f t="shared" si="10"/>
        <v>1.6800006710851524E-3</v>
      </c>
      <c r="O46" s="72"/>
      <c r="P46" s="71">
        <f>P42/$V$42</f>
        <v>0.36008286209380103</v>
      </c>
      <c r="Q46" s="71">
        <f t="shared" ref="Q46:U46" si="11">Q42/$V$42</f>
        <v>0.24295636547745539</v>
      </c>
      <c r="R46" s="71">
        <f t="shared" si="11"/>
        <v>0.1440994630365178</v>
      </c>
      <c r="S46" s="71">
        <f t="shared" si="11"/>
        <v>7.3705903745908588E-2</v>
      </c>
      <c r="T46" s="71">
        <f t="shared" si="11"/>
        <v>0.17911261971148018</v>
      </c>
      <c r="U46" s="71">
        <f t="shared" si="11"/>
        <v>4.2785934837021241E-5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B37A5-EC32-418F-872D-85AB056B9079}">
  <dimension ref="A1:Z59"/>
  <sheetViews>
    <sheetView showGridLines="0" topLeftCell="B3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115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358</v>
      </c>
      <c r="D6" s="28">
        <v>220</v>
      </c>
      <c r="E6" s="28">
        <v>275</v>
      </c>
      <c r="F6" s="28">
        <v>49</v>
      </c>
      <c r="G6" s="28">
        <v>0</v>
      </c>
      <c r="H6" s="28">
        <v>346</v>
      </c>
      <c r="I6" s="28">
        <v>434</v>
      </c>
      <c r="J6" s="28">
        <v>170</v>
      </c>
      <c r="K6" s="28">
        <v>131</v>
      </c>
      <c r="L6" s="28">
        <v>162</v>
      </c>
      <c r="M6" s="28">
        <v>292</v>
      </c>
      <c r="N6" s="28">
        <v>0</v>
      </c>
      <c r="O6" s="29">
        <f t="shared" ref="O6:O41" si="0">SUM(C6:N6)</f>
        <v>2437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2437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5647</v>
      </c>
      <c r="D7" s="28">
        <v>4014</v>
      </c>
      <c r="E7" s="28">
        <v>1799</v>
      </c>
      <c r="F7" s="28">
        <v>346</v>
      </c>
      <c r="G7" s="28">
        <v>0</v>
      </c>
      <c r="H7" s="28">
        <v>3377</v>
      </c>
      <c r="I7" s="28">
        <v>0</v>
      </c>
      <c r="J7" s="28">
        <v>1597</v>
      </c>
      <c r="K7" s="28">
        <v>0</v>
      </c>
      <c r="L7" s="28">
        <v>1603</v>
      </c>
      <c r="M7" s="28">
        <v>4209</v>
      </c>
      <c r="N7" s="28">
        <v>0</v>
      </c>
      <c r="O7" s="32">
        <f t="shared" si="0"/>
        <v>22592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22592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269</v>
      </c>
      <c r="D8" s="28">
        <v>244</v>
      </c>
      <c r="E8" s="28">
        <v>348</v>
      </c>
      <c r="F8" s="28">
        <v>137</v>
      </c>
      <c r="G8" s="28">
        <v>0</v>
      </c>
      <c r="H8" s="28">
        <v>149</v>
      </c>
      <c r="I8" s="28">
        <v>169</v>
      </c>
      <c r="J8" s="28">
        <v>157</v>
      </c>
      <c r="K8" s="28">
        <v>168</v>
      </c>
      <c r="L8" s="28">
        <v>218</v>
      </c>
      <c r="M8" s="28">
        <v>202</v>
      </c>
      <c r="N8" s="28">
        <v>2</v>
      </c>
      <c r="O8" s="32">
        <f t="shared" si="0"/>
        <v>2063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2063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32">
        <f t="shared" si="0"/>
        <v>1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1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1</v>
      </c>
      <c r="D12" s="28">
        <v>1</v>
      </c>
      <c r="E12" s="28">
        <v>0</v>
      </c>
      <c r="F12" s="28">
        <v>1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1</v>
      </c>
      <c r="N12" s="28">
        <v>0</v>
      </c>
      <c r="O12" s="32">
        <f t="shared" si="0"/>
        <v>5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5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22</v>
      </c>
      <c r="D13" s="28">
        <v>6</v>
      </c>
      <c r="E13" s="28">
        <v>36</v>
      </c>
      <c r="F13" s="28">
        <v>4</v>
      </c>
      <c r="G13" s="28">
        <v>0</v>
      </c>
      <c r="H13" s="28">
        <v>114</v>
      </c>
      <c r="I13" s="28">
        <v>13</v>
      </c>
      <c r="J13" s="28">
        <v>9</v>
      </c>
      <c r="K13" s="28">
        <v>16</v>
      </c>
      <c r="L13" s="28">
        <v>14</v>
      </c>
      <c r="M13" s="28">
        <v>9</v>
      </c>
      <c r="N13" s="28">
        <v>0</v>
      </c>
      <c r="O13" s="32">
        <f t="shared" si="0"/>
        <v>243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243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361</v>
      </c>
      <c r="D14" s="28">
        <v>206</v>
      </c>
      <c r="E14" s="28">
        <v>239</v>
      </c>
      <c r="F14" s="28">
        <v>38</v>
      </c>
      <c r="G14" s="28">
        <v>0</v>
      </c>
      <c r="H14" s="28">
        <v>29</v>
      </c>
      <c r="I14" s="28">
        <v>6</v>
      </c>
      <c r="J14" s="28">
        <v>141</v>
      </c>
      <c r="K14" s="28">
        <v>28</v>
      </c>
      <c r="L14" s="28">
        <v>30</v>
      </c>
      <c r="M14" s="28">
        <v>71</v>
      </c>
      <c r="N14" s="28">
        <v>2</v>
      </c>
      <c r="O14" s="32">
        <f t="shared" si="0"/>
        <v>1151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1151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383</v>
      </c>
      <c r="D15" s="28">
        <v>212</v>
      </c>
      <c r="E15" s="28">
        <v>275</v>
      </c>
      <c r="F15" s="28">
        <v>42</v>
      </c>
      <c r="G15" s="28">
        <v>0</v>
      </c>
      <c r="H15" s="28">
        <v>143</v>
      </c>
      <c r="I15" s="28">
        <v>19</v>
      </c>
      <c r="J15" s="28">
        <v>150</v>
      </c>
      <c r="K15" s="28">
        <v>44</v>
      </c>
      <c r="L15" s="28">
        <v>44</v>
      </c>
      <c r="M15" s="28">
        <v>80</v>
      </c>
      <c r="N15" s="28">
        <v>2</v>
      </c>
      <c r="O15" s="32">
        <f t="shared" si="0"/>
        <v>1394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1394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56</v>
      </c>
      <c r="D16" s="38">
        <v>104</v>
      </c>
      <c r="E16" s="38">
        <v>201</v>
      </c>
      <c r="F16" s="38">
        <v>11</v>
      </c>
      <c r="G16" s="38">
        <v>0</v>
      </c>
      <c r="H16" s="38">
        <v>106</v>
      </c>
      <c r="I16" s="38">
        <v>9</v>
      </c>
      <c r="J16" s="38">
        <v>11</v>
      </c>
      <c r="K16" s="38">
        <v>11</v>
      </c>
      <c r="L16" s="38">
        <v>12</v>
      </c>
      <c r="M16" s="38">
        <v>42</v>
      </c>
      <c r="N16" s="38">
        <v>0</v>
      </c>
      <c r="O16" s="39">
        <f t="shared" si="0"/>
        <v>563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563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327</v>
      </c>
      <c r="D17" s="38">
        <v>108</v>
      </c>
      <c r="E17" s="38">
        <v>74</v>
      </c>
      <c r="F17" s="38">
        <v>31</v>
      </c>
      <c r="G17" s="38">
        <v>0</v>
      </c>
      <c r="H17" s="38">
        <v>37</v>
      </c>
      <c r="I17" s="38">
        <v>10</v>
      </c>
      <c r="J17" s="38">
        <v>139</v>
      </c>
      <c r="K17" s="38">
        <v>33</v>
      </c>
      <c r="L17" s="38">
        <v>32</v>
      </c>
      <c r="M17" s="38">
        <v>38</v>
      </c>
      <c r="N17" s="38">
        <v>2</v>
      </c>
      <c r="O17" s="39">
        <f t="shared" si="0"/>
        <v>831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831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1435</v>
      </c>
      <c r="D18" s="28">
        <v>647</v>
      </c>
      <c r="E18" s="28">
        <v>637</v>
      </c>
      <c r="F18" s="28">
        <v>494</v>
      </c>
      <c r="G18" s="28">
        <v>0</v>
      </c>
      <c r="H18" s="28">
        <v>643</v>
      </c>
      <c r="I18" s="28">
        <v>3408</v>
      </c>
      <c r="J18" s="28">
        <v>1203</v>
      </c>
      <c r="K18" s="28">
        <v>728</v>
      </c>
      <c r="L18" s="28">
        <v>600</v>
      </c>
      <c r="M18" s="28">
        <v>796</v>
      </c>
      <c r="N18" s="28">
        <v>53</v>
      </c>
      <c r="O18" s="32">
        <f t="shared" si="0"/>
        <v>10644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10644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1369</v>
      </c>
      <c r="D19" s="38">
        <v>592</v>
      </c>
      <c r="E19" s="38">
        <v>578</v>
      </c>
      <c r="F19" s="38">
        <v>473</v>
      </c>
      <c r="G19" s="38">
        <v>0</v>
      </c>
      <c r="H19" s="38">
        <v>620</v>
      </c>
      <c r="I19" s="38">
        <v>3270</v>
      </c>
      <c r="J19" s="38">
        <v>1168</v>
      </c>
      <c r="K19" s="38">
        <v>697</v>
      </c>
      <c r="L19" s="38">
        <v>557</v>
      </c>
      <c r="M19" s="38">
        <v>772</v>
      </c>
      <c r="N19" s="38">
        <v>53</v>
      </c>
      <c r="O19" s="39">
        <f t="shared" si="0"/>
        <v>10149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10149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62</v>
      </c>
      <c r="D20" s="38">
        <v>53</v>
      </c>
      <c r="E20" s="38">
        <v>50</v>
      </c>
      <c r="F20" s="38">
        <v>15</v>
      </c>
      <c r="G20" s="38">
        <v>0</v>
      </c>
      <c r="H20" s="38">
        <v>22</v>
      </c>
      <c r="I20" s="38">
        <v>138</v>
      </c>
      <c r="J20" s="38">
        <v>33</v>
      </c>
      <c r="K20" s="38">
        <v>31</v>
      </c>
      <c r="L20" s="38">
        <v>38</v>
      </c>
      <c r="M20" s="38">
        <v>21</v>
      </c>
      <c r="N20" s="38">
        <v>0</v>
      </c>
      <c r="O20" s="39">
        <f t="shared" si="0"/>
        <v>463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463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</v>
      </c>
      <c r="D21" s="38">
        <v>0</v>
      </c>
      <c r="E21" s="38">
        <v>0</v>
      </c>
      <c r="F21" s="38">
        <v>3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2</v>
      </c>
      <c r="M21" s="38">
        <v>0</v>
      </c>
      <c r="N21" s="38">
        <v>0</v>
      </c>
      <c r="O21" s="39">
        <f t="shared" si="0"/>
        <v>6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6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62</v>
      </c>
      <c r="D24" s="28">
        <v>5</v>
      </c>
      <c r="E24" s="28">
        <v>2</v>
      </c>
      <c r="F24" s="28">
        <v>3</v>
      </c>
      <c r="G24" s="28">
        <v>0</v>
      </c>
      <c r="H24" s="28">
        <v>16</v>
      </c>
      <c r="I24" s="28">
        <v>0</v>
      </c>
      <c r="J24" s="28">
        <v>1</v>
      </c>
      <c r="K24" s="28">
        <v>14</v>
      </c>
      <c r="L24" s="28">
        <v>3</v>
      </c>
      <c r="M24" s="28">
        <v>3</v>
      </c>
      <c r="N24" s="28">
        <v>0</v>
      </c>
      <c r="O24" s="32">
        <f t="shared" si="0"/>
        <v>109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109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6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2">
        <f t="shared" si="0"/>
        <v>7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7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9</v>
      </c>
      <c r="D27" s="28">
        <v>0</v>
      </c>
      <c r="E27" s="28">
        <v>1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10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40</v>
      </c>
      <c r="D29" s="28">
        <v>246</v>
      </c>
      <c r="E29" s="28">
        <v>139</v>
      </c>
      <c r="F29" s="28">
        <v>13</v>
      </c>
      <c r="G29" s="28">
        <v>0</v>
      </c>
      <c r="H29" s="28">
        <v>110</v>
      </c>
      <c r="I29" s="28">
        <v>118</v>
      </c>
      <c r="J29" s="28">
        <v>43</v>
      </c>
      <c r="K29" s="28">
        <v>114</v>
      </c>
      <c r="L29" s="28">
        <v>17</v>
      </c>
      <c r="M29" s="28">
        <v>65</v>
      </c>
      <c r="N29" s="28">
        <v>0</v>
      </c>
      <c r="O29" s="49">
        <f t="shared" si="0"/>
        <v>905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905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8204</v>
      </c>
      <c r="D30" s="55">
        <v>5595</v>
      </c>
      <c r="E30" s="55">
        <v>3476</v>
      </c>
      <c r="F30" s="55">
        <v>1085</v>
      </c>
      <c r="G30" s="55">
        <v>0</v>
      </c>
      <c r="H30" s="55">
        <v>4784</v>
      </c>
      <c r="I30" s="55">
        <v>4148</v>
      </c>
      <c r="J30" s="55">
        <v>3322</v>
      </c>
      <c r="K30" s="55">
        <v>1199</v>
      </c>
      <c r="L30" s="55">
        <v>2648</v>
      </c>
      <c r="M30" s="55">
        <v>5649</v>
      </c>
      <c r="N30" s="55">
        <v>57</v>
      </c>
      <c r="O30" s="56">
        <f t="shared" si="0"/>
        <v>40167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40167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546</v>
      </c>
      <c r="Q31" s="28">
        <v>332</v>
      </c>
      <c r="R31" s="28">
        <v>104</v>
      </c>
      <c r="S31" s="28">
        <v>107</v>
      </c>
      <c r="T31" s="28">
        <v>133</v>
      </c>
      <c r="U31" s="30">
        <v>1</v>
      </c>
      <c r="V31" s="29">
        <f t="shared" si="1"/>
        <v>1223</v>
      </c>
      <c r="W31" s="31">
        <f t="shared" si="2"/>
        <v>1223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466</v>
      </c>
      <c r="Q32" s="40">
        <v>309</v>
      </c>
      <c r="R32" s="40">
        <v>95</v>
      </c>
      <c r="S32" s="40">
        <v>71</v>
      </c>
      <c r="T32" s="40">
        <v>126</v>
      </c>
      <c r="U32" s="41">
        <v>0</v>
      </c>
      <c r="V32" s="39">
        <f t="shared" si="1"/>
        <v>1067</v>
      </c>
      <c r="W32" s="42">
        <f t="shared" si="2"/>
        <v>1067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79</v>
      </c>
      <c r="Q33" s="40">
        <v>23</v>
      </c>
      <c r="R33" s="40">
        <v>9</v>
      </c>
      <c r="S33" s="40">
        <v>36</v>
      </c>
      <c r="T33" s="40">
        <v>7</v>
      </c>
      <c r="U33" s="41">
        <v>1</v>
      </c>
      <c r="V33" s="39">
        <f t="shared" si="1"/>
        <v>155</v>
      </c>
      <c r="W33" s="42">
        <f t="shared" si="2"/>
        <v>155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1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1</v>
      </c>
      <c r="W34" s="42">
        <f t="shared" si="2"/>
        <v>1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58</v>
      </c>
      <c r="Q36" s="33">
        <v>7</v>
      </c>
      <c r="R36" s="33">
        <v>96</v>
      </c>
      <c r="S36" s="33">
        <v>18</v>
      </c>
      <c r="T36" s="33">
        <v>2</v>
      </c>
      <c r="U36" s="34">
        <v>0</v>
      </c>
      <c r="V36" s="32">
        <f t="shared" si="1"/>
        <v>181</v>
      </c>
      <c r="W36" s="35">
        <f t="shared" si="2"/>
        <v>181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604</v>
      </c>
      <c r="Q41" s="55">
        <v>339</v>
      </c>
      <c r="R41" s="55">
        <v>200</v>
      </c>
      <c r="S41" s="55">
        <v>125</v>
      </c>
      <c r="T41" s="55">
        <v>135</v>
      </c>
      <c r="U41" s="55">
        <v>1</v>
      </c>
      <c r="V41" s="56">
        <f t="shared" si="1"/>
        <v>1404</v>
      </c>
      <c r="W41" s="57">
        <f t="shared" si="2"/>
        <v>1404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8204</v>
      </c>
      <c r="D42" s="66">
        <f t="shared" si="3"/>
        <v>5595</v>
      </c>
      <c r="E42" s="66">
        <f t="shared" si="3"/>
        <v>3476</v>
      </c>
      <c r="F42" s="66">
        <f t="shared" si="3"/>
        <v>1085</v>
      </c>
      <c r="G42" s="66">
        <f t="shared" si="3"/>
        <v>0</v>
      </c>
      <c r="H42" s="66">
        <f t="shared" si="3"/>
        <v>4784</v>
      </c>
      <c r="I42" s="66">
        <f t="shared" si="3"/>
        <v>4148</v>
      </c>
      <c r="J42" s="66">
        <f t="shared" si="3"/>
        <v>3322</v>
      </c>
      <c r="K42" s="66">
        <f t="shared" si="3"/>
        <v>1199</v>
      </c>
      <c r="L42" s="66">
        <f t="shared" si="3"/>
        <v>2648</v>
      </c>
      <c r="M42" s="66">
        <f t="shared" si="3"/>
        <v>5649</v>
      </c>
      <c r="N42" s="66">
        <f t="shared" si="3"/>
        <v>57</v>
      </c>
      <c r="O42" s="66">
        <f t="shared" si="3"/>
        <v>40167</v>
      </c>
      <c r="P42" s="66">
        <f t="shared" si="3"/>
        <v>604</v>
      </c>
      <c r="Q42" s="66">
        <f t="shared" si="3"/>
        <v>339</v>
      </c>
      <c r="R42" s="66">
        <f t="shared" si="3"/>
        <v>200</v>
      </c>
      <c r="S42" s="66">
        <f t="shared" si="3"/>
        <v>125</v>
      </c>
      <c r="T42" s="66">
        <f t="shared" si="3"/>
        <v>135</v>
      </c>
      <c r="U42" s="66">
        <f t="shared" si="3"/>
        <v>1</v>
      </c>
      <c r="V42" s="66">
        <f t="shared" si="3"/>
        <v>1404</v>
      </c>
      <c r="W42" s="67">
        <f t="shared" si="3"/>
        <v>41571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0.20424726765752982</v>
      </c>
      <c r="D46" s="71">
        <f t="shared" ref="D46:N46" si="6">D42/$O$42</f>
        <v>0.13929344984688924</v>
      </c>
      <c r="E46" s="71">
        <f t="shared" si="6"/>
        <v>8.6538700923643783E-2</v>
      </c>
      <c r="F46" s="71">
        <f t="shared" si="6"/>
        <v>2.701222396494635E-2</v>
      </c>
      <c r="G46" s="71">
        <f t="shared" si="6"/>
        <v>0</v>
      </c>
      <c r="H46" s="71">
        <f t="shared" si="6"/>
        <v>0.11910274603530262</v>
      </c>
      <c r="I46" s="71">
        <f t="shared" si="6"/>
        <v>0.10326885254064282</v>
      </c>
      <c r="J46" s="71">
        <f t="shared" si="6"/>
        <v>8.2704707844748176E-2</v>
      </c>
      <c r="K46" s="71">
        <f t="shared" si="6"/>
        <v>2.9850374685687256E-2</v>
      </c>
      <c r="L46" s="71">
        <f t="shared" si="6"/>
        <v>6.5924764109841411E-2</v>
      </c>
      <c r="M46" s="71">
        <f t="shared" si="6"/>
        <v>0.14063783703039809</v>
      </c>
      <c r="N46" s="71">
        <f t="shared" si="6"/>
        <v>1.4190753603704534E-3</v>
      </c>
      <c r="O46" s="72"/>
      <c r="P46" s="71">
        <f>P42/$V$42</f>
        <v>0.43019943019943019</v>
      </c>
      <c r="Q46" s="71">
        <f t="shared" ref="Q46:U46" si="7">Q42/$V$42</f>
        <v>0.24145299145299146</v>
      </c>
      <c r="R46" s="71">
        <f t="shared" si="7"/>
        <v>0.14245014245014245</v>
      </c>
      <c r="S46" s="71">
        <f t="shared" si="7"/>
        <v>8.903133903133903E-2</v>
      </c>
      <c r="T46" s="71">
        <f t="shared" si="7"/>
        <v>9.6153846153846159E-2</v>
      </c>
      <c r="U46" s="71">
        <f t="shared" si="7"/>
        <v>7.1225071225071229E-4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F8D7-4E89-404A-B1A3-6CD4A9570463}">
  <dimension ref="A1:I35"/>
  <sheetViews>
    <sheetView showGridLines="0" zoomScale="80" zoomScaleNormal="80" workbookViewId="0">
      <selection activeCell="D15" sqref="D15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116</v>
      </c>
      <c r="B2" s="99"/>
      <c r="C2" s="99"/>
      <c r="D2" s="99"/>
      <c r="E2" s="99"/>
      <c r="F2" s="99"/>
      <c r="G2" s="99"/>
    </row>
    <row r="3" spans="1:9" s="9" customFormat="1" ht="15" customHeight="1" thickBot="1" x14ac:dyDescent="0.3"/>
    <row r="4" spans="1:9" s="108" customFormat="1" ht="87" customHeight="1" x14ac:dyDescent="0.2">
      <c r="A4" s="81" t="s">
        <v>117</v>
      </c>
      <c r="B4" s="82"/>
      <c r="C4" s="82" t="s">
        <v>118</v>
      </c>
      <c r="D4" s="82" t="s">
        <v>119</v>
      </c>
      <c r="E4" s="82" t="s">
        <v>120</v>
      </c>
      <c r="F4" s="82" t="s">
        <v>121</v>
      </c>
      <c r="G4" s="82" t="s">
        <v>122</v>
      </c>
      <c r="H4" s="82" t="s">
        <v>123</v>
      </c>
      <c r="I4" s="83" t="s">
        <v>124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125</v>
      </c>
      <c r="H5" s="86" t="s">
        <v>126</v>
      </c>
      <c r="I5" s="87" t="s">
        <v>127</v>
      </c>
    </row>
    <row r="6" spans="1:9" s="9" customFormat="1" ht="13.5" customHeight="1" x14ac:dyDescent="0.25">
      <c r="A6" s="92" t="s">
        <v>2</v>
      </c>
      <c r="B6" s="89">
        <f t="shared" ref="B6:B17" si="0">ROW()-ROW($B$5)</f>
        <v>1</v>
      </c>
      <c r="C6" s="93">
        <v>3398</v>
      </c>
      <c r="D6" s="93">
        <v>8794</v>
      </c>
      <c r="E6" s="93">
        <v>8204</v>
      </c>
      <c r="F6" s="93">
        <v>860</v>
      </c>
      <c r="G6" s="93">
        <v>3128</v>
      </c>
      <c r="H6" s="93">
        <v>474</v>
      </c>
      <c r="I6" s="110">
        <f t="shared" ref="I6:I26" si="1">IF(C6+D6&lt;&gt;0,(E6+F6)/(C6+D6),0)</f>
        <v>0.7434383202099738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3526</v>
      </c>
      <c r="D7" s="93">
        <v>6844</v>
      </c>
      <c r="E7" s="93">
        <v>5595</v>
      </c>
      <c r="F7" s="93">
        <v>1351</v>
      </c>
      <c r="G7" s="93">
        <v>3424</v>
      </c>
      <c r="H7" s="93">
        <v>313</v>
      </c>
      <c r="I7" s="110">
        <f t="shared" si="1"/>
        <v>0.66981677917068472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2099</v>
      </c>
      <c r="D8" s="93">
        <v>4311</v>
      </c>
      <c r="E8" s="93">
        <v>3476</v>
      </c>
      <c r="F8" s="93">
        <v>736</v>
      </c>
      <c r="G8" s="93">
        <v>2197</v>
      </c>
      <c r="H8" s="93">
        <v>249</v>
      </c>
      <c r="I8" s="110">
        <f t="shared" si="1"/>
        <v>0.65709828393135727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1519</v>
      </c>
      <c r="D9" s="93">
        <v>1395</v>
      </c>
      <c r="E9" s="93">
        <v>1085</v>
      </c>
      <c r="F9" s="93">
        <v>281</v>
      </c>
      <c r="G9" s="93">
        <v>1548</v>
      </c>
      <c r="H9" s="93">
        <v>132</v>
      </c>
      <c r="I9" s="110">
        <f t="shared" si="1"/>
        <v>0.46877144818119426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110">
        <f t="shared" si="1"/>
        <v>0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3182</v>
      </c>
      <c r="D11" s="93">
        <v>5332</v>
      </c>
      <c r="E11" s="93">
        <v>4784</v>
      </c>
      <c r="F11" s="93">
        <v>371</v>
      </c>
      <c r="G11" s="93">
        <v>3416</v>
      </c>
      <c r="H11" s="93">
        <v>280</v>
      </c>
      <c r="I11" s="110">
        <f t="shared" si="1"/>
        <v>0.60547333803147751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3332</v>
      </c>
      <c r="D12" s="93">
        <v>1353</v>
      </c>
      <c r="E12" s="93">
        <v>4148</v>
      </c>
      <c r="F12" s="93">
        <v>45</v>
      </c>
      <c r="G12" s="93">
        <v>3406</v>
      </c>
      <c r="H12" s="93">
        <v>215</v>
      </c>
      <c r="I12" s="110">
        <f t="shared" si="1"/>
        <v>0.89498399146211316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1365</v>
      </c>
      <c r="D13" s="93">
        <v>4022</v>
      </c>
      <c r="E13" s="93">
        <v>3322</v>
      </c>
      <c r="F13" s="93">
        <v>606</v>
      </c>
      <c r="G13" s="93">
        <v>1459</v>
      </c>
      <c r="H13" s="93">
        <v>335</v>
      </c>
      <c r="I13" s="110">
        <f t="shared" si="1"/>
        <v>0.72916279933172456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1364</v>
      </c>
      <c r="D14" s="93">
        <v>1389</v>
      </c>
      <c r="E14" s="93">
        <v>1199</v>
      </c>
      <c r="F14" s="93">
        <v>338</v>
      </c>
      <c r="G14" s="93">
        <v>1216</v>
      </c>
      <c r="H14" s="93">
        <v>325</v>
      </c>
      <c r="I14" s="110">
        <f t="shared" si="1"/>
        <v>0.55830003632401015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1183</v>
      </c>
      <c r="D15" s="93">
        <v>2933</v>
      </c>
      <c r="E15" s="93">
        <v>2648</v>
      </c>
      <c r="F15" s="93">
        <v>222</v>
      </c>
      <c r="G15" s="93">
        <v>1246</v>
      </c>
      <c r="H15" s="93">
        <v>284</v>
      </c>
      <c r="I15" s="110">
        <f t="shared" si="1"/>
        <v>0.69727891156462585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3161</v>
      </c>
      <c r="D16" s="93">
        <v>6571</v>
      </c>
      <c r="E16" s="93">
        <v>5649</v>
      </c>
      <c r="F16" s="93">
        <v>696</v>
      </c>
      <c r="G16" s="93">
        <v>3114</v>
      </c>
      <c r="H16" s="93">
        <v>289</v>
      </c>
      <c r="I16" s="110">
        <f t="shared" si="1"/>
        <v>0.65197287299630091</v>
      </c>
    </row>
    <row r="17" spans="1:9" s="9" customFormat="1" ht="13.5" customHeight="1" x14ac:dyDescent="0.25">
      <c r="A17" s="92" t="s">
        <v>13</v>
      </c>
      <c r="B17" s="89">
        <f t="shared" si="0"/>
        <v>12</v>
      </c>
      <c r="C17" s="93">
        <v>38</v>
      </c>
      <c r="D17" s="93">
        <v>68</v>
      </c>
      <c r="E17" s="93">
        <v>57</v>
      </c>
      <c r="F17" s="93">
        <v>1</v>
      </c>
      <c r="G17" s="93">
        <v>48</v>
      </c>
      <c r="H17" s="93">
        <v>3</v>
      </c>
      <c r="I17" s="110">
        <f t="shared" si="1"/>
        <v>0.54716981132075471</v>
      </c>
    </row>
    <row r="18" spans="1:9" s="9" customFormat="1" ht="13.5" customHeight="1" x14ac:dyDescent="0.25">
      <c r="A18" s="88" t="s">
        <v>104</v>
      </c>
      <c r="B18" s="89">
        <v>100</v>
      </c>
      <c r="C18" s="90">
        <f t="shared" ref="C18:H18" si="2">SUM(C6:C17)</f>
        <v>24167</v>
      </c>
      <c r="D18" s="90">
        <f t="shared" si="2"/>
        <v>43012</v>
      </c>
      <c r="E18" s="90">
        <f t="shared" si="2"/>
        <v>40167</v>
      </c>
      <c r="F18" s="90">
        <f t="shared" si="2"/>
        <v>5507</v>
      </c>
      <c r="G18" s="90">
        <f t="shared" si="2"/>
        <v>24202</v>
      </c>
      <c r="H18" s="90">
        <f t="shared" si="2"/>
        <v>2899</v>
      </c>
      <c r="I18" s="111">
        <f t="shared" si="1"/>
        <v>0.67988508313609908</v>
      </c>
    </row>
    <row r="19" spans="1:9" s="9" customFormat="1" ht="13.5" customHeight="1" x14ac:dyDescent="0.25">
      <c r="A19" s="92" t="s">
        <v>15</v>
      </c>
      <c r="B19" s="89">
        <f>B18+1</f>
        <v>101</v>
      </c>
      <c r="C19" s="93">
        <v>317</v>
      </c>
      <c r="D19" s="93">
        <v>670</v>
      </c>
      <c r="E19" s="93">
        <v>604</v>
      </c>
      <c r="F19" s="93">
        <v>31</v>
      </c>
      <c r="G19" s="93">
        <v>353</v>
      </c>
      <c r="H19" s="93">
        <v>4</v>
      </c>
      <c r="I19" s="110">
        <f t="shared" si="1"/>
        <v>0.64336372847011147</v>
      </c>
    </row>
    <row r="20" spans="1:9" s="9" customFormat="1" ht="13.5" customHeight="1" x14ac:dyDescent="0.25">
      <c r="A20" s="92" t="s">
        <v>16</v>
      </c>
      <c r="B20" s="89">
        <f>B19+1</f>
        <v>102</v>
      </c>
      <c r="C20" s="93">
        <v>262</v>
      </c>
      <c r="D20" s="93">
        <v>351</v>
      </c>
      <c r="E20" s="93">
        <v>339</v>
      </c>
      <c r="F20" s="93">
        <v>9</v>
      </c>
      <c r="G20" s="93">
        <v>265</v>
      </c>
      <c r="H20" s="93">
        <v>4</v>
      </c>
      <c r="I20" s="110">
        <f t="shared" si="1"/>
        <v>0.56769983686786296</v>
      </c>
    </row>
    <row r="21" spans="1:9" s="9" customFormat="1" ht="13.5" customHeight="1" x14ac:dyDescent="0.25">
      <c r="A21" s="92" t="s">
        <v>17</v>
      </c>
      <c r="B21" s="89">
        <f>B20+1</f>
        <v>103</v>
      </c>
      <c r="C21" s="93">
        <v>39</v>
      </c>
      <c r="D21" s="93">
        <v>197</v>
      </c>
      <c r="E21" s="93">
        <v>200</v>
      </c>
      <c r="F21" s="93">
        <v>17</v>
      </c>
      <c r="G21" s="93">
        <v>28</v>
      </c>
      <c r="H21" s="93">
        <v>1</v>
      </c>
      <c r="I21" s="110">
        <f t="shared" si="1"/>
        <v>0.91949152542372881</v>
      </c>
    </row>
    <row r="22" spans="1:9" s="9" customFormat="1" ht="13.5" customHeight="1" x14ac:dyDescent="0.25">
      <c r="A22" s="92" t="s">
        <v>18</v>
      </c>
      <c r="B22" s="89">
        <f>B21+1</f>
        <v>104</v>
      </c>
      <c r="C22" s="93">
        <v>57</v>
      </c>
      <c r="D22" s="93">
        <v>105</v>
      </c>
      <c r="E22" s="93">
        <v>125</v>
      </c>
      <c r="F22" s="93">
        <v>14</v>
      </c>
      <c r="G22" s="93">
        <v>50</v>
      </c>
      <c r="H22" s="93">
        <v>2</v>
      </c>
      <c r="I22" s="110">
        <f t="shared" si="1"/>
        <v>0.85802469135802473</v>
      </c>
    </row>
    <row r="23" spans="1:9" s="9" customFormat="1" ht="13.5" customHeight="1" x14ac:dyDescent="0.25">
      <c r="A23" s="92" t="s">
        <v>19</v>
      </c>
      <c r="B23" s="89">
        <f>B22+1</f>
        <v>105</v>
      </c>
      <c r="C23" s="93">
        <v>17</v>
      </c>
      <c r="D23" s="93">
        <v>126</v>
      </c>
      <c r="E23" s="93">
        <v>135</v>
      </c>
      <c r="F23" s="93">
        <v>14</v>
      </c>
      <c r="G23" s="93">
        <v>21</v>
      </c>
      <c r="H23" s="93">
        <v>3</v>
      </c>
      <c r="I23" s="110">
        <f t="shared" si="1"/>
        <v>1.0419580419580419</v>
      </c>
    </row>
    <row r="24" spans="1:9" s="9" customFormat="1" ht="13.5" customHeight="1" x14ac:dyDescent="0.25">
      <c r="A24" s="92" t="s">
        <v>20</v>
      </c>
      <c r="B24" s="89">
        <f>B19+1</f>
        <v>102</v>
      </c>
      <c r="C24" s="93">
        <v>0</v>
      </c>
      <c r="D24" s="93">
        <v>2</v>
      </c>
      <c r="E24" s="93">
        <v>1</v>
      </c>
      <c r="F24" s="93">
        <v>1</v>
      </c>
      <c r="G24" s="93">
        <v>0</v>
      </c>
      <c r="H24" s="93">
        <v>0</v>
      </c>
      <c r="I24" s="110">
        <f t="shared" si="1"/>
        <v>1</v>
      </c>
    </row>
    <row r="25" spans="1:9" s="9" customFormat="1" ht="13.5" customHeight="1" x14ac:dyDescent="0.25">
      <c r="A25" s="88" t="s">
        <v>105</v>
      </c>
      <c r="B25" s="89">
        <v>200</v>
      </c>
      <c r="C25" s="90">
        <f t="shared" ref="C25:H25" si="3">SUM(C19:C24)</f>
        <v>692</v>
      </c>
      <c r="D25" s="90">
        <f t="shared" si="3"/>
        <v>1451</v>
      </c>
      <c r="E25" s="90">
        <f t="shared" si="3"/>
        <v>1404</v>
      </c>
      <c r="F25" s="90">
        <f t="shared" si="3"/>
        <v>86</v>
      </c>
      <c r="G25" s="90">
        <f t="shared" si="3"/>
        <v>717</v>
      </c>
      <c r="H25" s="90">
        <f t="shared" si="3"/>
        <v>14</v>
      </c>
      <c r="I25" s="111">
        <f t="shared" si="1"/>
        <v>0.69528698086794216</v>
      </c>
    </row>
    <row r="26" spans="1:9" s="9" customFormat="1" ht="13.5" customHeight="1" thickBot="1" x14ac:dyDescent="0.3">
      <c r="A26" s="104" t="s">
        <v>106</v>
      </c>
      <c r="B26" s="95">
        <v>300</v>
      </c>
      <c r="C26" s="96">
        <f t="shared" ref="C26:H26" si="4">C18+C25</f>
        <v>24859</v>
      </c>
      <c r="D26" s="96">
        <f t="shared" si="4"/>
        <v>44463</v>
      </c>
      <c r="E26" s="96">
        <f t="shared" si="4"/>
        <v>41571</v>
      </c>
      <c r="F26" s="96">
        <f t="shared" si="4"/>
        <v>5593</v>
      </c>
      <c r="G26" s="96">
        <f t="shared" si="4"/>
        <v>24919</v>
      </c>
      <c r="H26" s="96">
        <f t="shared" si="4"/>
        <v>2913</v>
      </c>
      <c r="I26" s="112">
        <f t="shared" si="1"/>
        <v>0.68036121289056861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DB2F-24E4-4F20-8DBC-B2A8D1922437}">
  <dimension ref="A1:E41"/>
  <sheetViews>
    <sheetView showGridLines="0" zoomScale="80" zoomScaleNormal="80" workbookViewId="0">
      <selection activeCell="D9" sqref="D9"/>
    </sheetView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128</v>
      </c>
      <c r="B2" s="99"/>
      <c r="C2" s="99"/>
      <c r="D2" s="99"/>
      <c r="E2" s="99"/>
    </row>
    <row r="3" spans="1:5" s="106" customFormat="1" ht="15" customHeight="1" thickBot="1" x14ac:dyDescent="0.25">
      <c r="B3" s="107"/>
      <c r="E3" s="113" t="s">
        <v>129</v>
      </c>
    </row>
    <row r="4" spans="1:5" s="9" customFormat="1" ht="35.25" customHeight="1" x14ac:dyDescent="0.25">
      <c r="A4" s="81" t="s">
        <v>117</v>
      </c>
      <c r="B4" s="82" t="s">
        <v>99</v>
      </c>
      <c r="C4" s="82" t="s">
        <v>130</v>
      </c>
      <c r="D4" s="82" t="s">
        <v>131</v>
      </c>
      <c r="E4" s="83" t="s">
        <v>132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104</v>
      </c>
      <c r="B6" s="89">
        <f t="shared" ref="B6:B26" si="0">ROW()-ROW($A$5)</f>
        <v>1</v>
      </c>
      <c r="C6" s="90">
        <f>SUM(C7:C18)</f>
        <v>497427.83400000003</v>
      </c>
      <c r="D6" s="90">
        <f>SUM(D7:D18)</f>
        <v>501385</v>
      </c>
      <c r="E6" s="91">
        <f>SUM(E7:E18)</f>
        <v>425449.91000000003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86913.452999999994</v>
      </c>
      <c r="D7" s="93">
        <v>119194</v>
      </c>
      <c r="E7" s="94">
        <v>58981.014999999999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75700.921000000002</v>
      </c>
      <c r="D8" s="93">
        <v>27986</v>
      </c>
      <c r="E8" s="94">
        <v>56430.396999999997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52022.209000000003</v>
      </c>
      <c r="D9" s="93">
        <v>30548</v>
      </c>
      <c r="E9" s="94">
        <v>58738.652000000002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21478.873</v>
      </c>
      <c r="D10" s="93">
        <v>36880</v>
      </c>
      <c r="E10" s="94">
        <v>24811.391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4">
        <v>0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56656.773999999998</v>
      </c>
      <c r="D12" s="93">
        <v>21411</v>
      </c>
      <c r="E12" s="94">
        <v>52467.510999999999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19214.679</v>
      </c>
      <c r="D13" s="93">
        <v>43722</v>
      </c>
      <c r="E13" s="94">
        <v>26538.204000000002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42775.508000000002</v>
      </c>
      <c r="D14" s="93">
        <v>93825</v>
      </c>
      <c r="E14" s="94">
        <v>25123.592000000001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39850.851999999999</v>
      </c>
      <c r="D15" s="93">
        <v>32320</v>
      </c>
      <c r="E15" s="94">
        <v>43719.909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59844.222000000002</v>
      </c>
      <c r="D16" s="93">
        <v>23037</v>
      </c>
      <c r="E16" s="94">
        <v>46009.307999999997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37531.408000000003</v>
      </c>
      <c r="D17" s="93">
        <v>67445</v>
      </c>
      <c r="E17" s="94">
        <v>36782.951999999997</v>
      </c>
    </row>
    <row r="18" spans="1:5" s="9" customFormat="1" ht="18" customHeight="1" x14ac:dyDescent="0.25">
      <c r="A18" s="92" t="s">
        <v>13</v>
      </c>
      <c r="B18" s="89">
        <f t="shared" si="0"/>
        <v>13</v>
      </c>
      <c r="C18" s="93">
        <v>5438.9350000000004</v>
      </c>
      <c r="D18" s="93">
        <v>5017</v>
      </c>
      <c r="E18" s="94">
        <v>-4153.0209999999997</v>
      </c>
    </row>
    <row r="19" spans="1:5" s="9" customFormat="1" ht="18" customHeight="1" x14ac:dyDescent="0.25">
      <c r="A19" s="88" t="s">
        <v>105</v>
      </c>
      <c r="B19" s="89">
        <f t="shared" si="0"/>
        <v>14</v>
      </c>
      <c r="C19" s="90">
        <f>SUM(C20:C25)</f>
        <v>152006.96184100001</v>
      </c>
      <c r="D19" s="90">
        <f>SUM(D20:D25)</f>
        <v>114083</v>
      </c>
      <c r="E19" s="91">
        <f>SUM(E20:E25)</f>
        <v>46182.675000000003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40290.944888999999</v>
      </c>
      <c r="D20" s="93">
        <v>26590</v>
      </c>
      <c r="E20" s="94">
        <v>18324.087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20712.92511</v>
      </c>
      <c r="D21" s="93">
        <v>15931</v>
      </c>
      <c r="E21" s="94">
        <v>6395.7879999999996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37697.900227999999</v>
      </c>
      <c r="D22" s="93">
        <v>29510</v>
      </c>
      <c r="E22" s="94">
        <v>8819.2890000000007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14283.664971</v>
      </c>
      <c r="D23" s="93">
        <v>18303</v>
      </c>
      <c r="E23" s="94">
        <v>2301.0340000000001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28255.709985000001</v>
      </c>
      <c r="D24" s="93">
        <v>15857</v>
      </c>
      <c r="E24" s="94">
        <v>9848.9110000000001</v>
      </c>
    </row>
    <row r="25" spans="1:5" s="9" customFormat="1" ht="18" customHeight="1" x14ac:dyDescent="0.25">
      <c r="A25" s="92" t="s">
        <v>20</v>
      </c>
      <c r="B25" s="89">
        <f t="shared" si="0"/>
        <v>20</v>
      </c>
      <c r="C25" s="93">
        <v>10765.816658</v>
      </c>
      <c r="D25" s="93">
        <v>7892</v>
      </c>
      <c r="E25" s="94">
        <v>493.56599999999997</v>
      </c>
    </row>
    <row r="26" spans="1:5" s="9" customFormat="1" ht="18" customHeight="1" thickBot="1" x14ac:dyDescent="0.3">
      <c r="A26" s="88" t="s">
        <v>106</v>
      </c>
      <c r="B26" s="89">
        <f t="shared" si="0"/>
        <v>21</v>
      </c>
      <c r="C26" s="96">
        <f>C6+C19</f>
        <v>649434.79584100004</v>
      </c>
      <c r="D26" s="96">
        <f>D6+D19</f>
        <v>615468</v>
      </c>
      <c r="E26" s="97">
        <f>E6+E19</f>
        <v>471632.58500000002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scale="96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4D7C-B662-4407-94F0-4C49E1349711}">
  <dimension ref="A1:L62"/>
  <sheetViews>
    <sheetView showGridLines="0" zoomScaleNormal="100" workbookViewId="0">
      <selection activeCell="D23" sqref="D23"/>
    </sheetView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133</v>
      </c>
      <c r="B2" s="99"/>
      <c r="C2" s="99"/>
      <c r="D2" s="99"/>
      <c r="E2" s="99"/>
      <c r="F2" s="99"/>
      <c r="G2" s="99"/>
    </row>
    <row r="3" spans="1:12" s="9" customFormat="1" ht="15" customHeight="1" thickBot="1" x14ac:dyDescent="0.3">
      <c r="L3" s="80" t="s">
        <v>97</v>
      </c>
    </row>
    <row r="4" spans="1:12" s="108" customFormat="1" ht="23.25" customHeight="1" x14ac:dyDescent="0.2">
      <c r="A4" s="132" t="s">
        <v>134</v>
      </c>
      <c r="B4" s="130" t="s">
        <v>99</v>
      </c>
      <c r="C4" s="130" t="s">
        <v>135</v>
      </c>
      <c r="D4" s="130" t="s">
        <v>136</v>
      </c>
      <c r="E4" s="134" t="s">
        <v>137</v>
      </c>
      <c r="F4" s="135"/>
      <c r="G4" s="136"/>
      <c r="H4" s="130" t="s">
        <v>138</v>
      </c>
      <c r="I4" s="130" t="s">
        <v>139</v>
      </c>
      <c r="J4" s="130" t="s">
        <v>140</v>
      </c>
      <c r="K4" s="130" t="s">
        <v>141</v>
      </c>
      <c r="L4" s="137" t="s">
        <v>106</v>
      </c>
    </row>
    <row r="5" spans="1:12" s="108" customFormat="1" ht="51" customHeight="1" x14ac:dyDescent="0.2">
      <c r="A5" s="133"/>
      <c r="B5" s="131"/>
      <c r="C5" s="131"/>
      <c r="D5" s="131"/>
      <c r="E5" s="114" t="s">
        <v>142</v>
      </c>
      <c r="F5" s="114" t="s">
        <v>143</v>
      </c>
      <c r="G5" s="115" t="s">
        <v>144</v>
      </c>
      <c r="H5" s="131"/>
      <c r="I5" s="131"/>
      <c r="J5" s="131"/>
      <c r="K5" s="131"/>
      <c r="L5" s="138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125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104</v>
      </c>
      <c r="B7" s="89">
        <f t="shared" ref="B7:B27" si="0">ROW()-ROW($A$6)</f>
        <v>1</v>
      </c>
      <c r="C7" s="90">
        <f t="shared" ref="C7:K7" si="1">SUM(C8:C19)</f>
        <v>6822089</v>
      </c>
      <c r="D7" s="90">
        <f t="shared" si="1"/>
        <v>150440</v>
      </c>
      <c r="E7" s="117">
        <f t="shared" si="1"/>
        <v>3817647</v>
      </c>
      <c r="F7" s="117">
        <f t="shared" si="1"/>
        <v>2785522</v>
      </c>
      <c r="G7" s="90">
        <f t="shared" si="1"/>
        <v>6780585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34645</v>
      </c>
      <c r="L7" s="118">
        <f t="shared" ref="L7:L27" si="2">SUM(C7:D7)+SUM(G7:K7)</f>
        <v>13787759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1022761</v>
      </c>
      <c r="D8" s="93">
        <v>43613</v>
      </c>
      <c r="E8" s="93">
        <v>639735</v>
      </c>
      <c r="F8" s="93">
        <v>400911</v>
      </c>
      <c r="G8" s="93">
        <v>1052093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2118467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716947</v>
      </c>
      <c r="D9" s="93">
        <v>64033</v>
      </c>
      <c r="E9" s="93">
        <v>939300</v>
      </c>
      <c r="F9" s="93">
        <v>285682</v>
      </c>
      <c r="G9" s="93">
        <v>1290003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2070983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681790</v>
      </c>
      <c r="D10" s="93">
        <v>7423</v>
      </c>
      <c r="E10" s="93">
        <v>463594</v>
      </c>
      <c r="F10" s="93">
        <v>239086</v>
      </c>
      <c r="G10" s="93">
        <v>721993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1411206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277167</v>
      </c>
      <c r="D11" s="93">
        <v>3313</v>
      </c>
      <c r="E11" s="93">
        <v>195567</v>
      </c>
      <c r="F11" s="93">
        <v>282495</v>
      </c>
      <c r="G11" s="93">
        <v>503864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784344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0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1325535</v>
      </c>
      <c r="D13" s="93">
        <v>8049</v>
      </c>
      <c r="E13" s="93">
        <v>366388</v>
      </c>
      <c r="F13" s="93">
        <v>264097</v>
      </c>
      <c r="G13" s="93">
        <v>636586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1970170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330144</v>
      </c>
      <c r="D14" s="93">
        <v>0</v>
      </c>
      <c r="E14" s="93">
        <v>235907</v>
      </c>
      <c r="F14" s="93">
        <v>93902</v>
      </c>
      <c r="G14" s="93">
        <v>332212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662356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752025</v>
      </c>
      <c r="D15" s="93">
        <v>47</v>
      </c>
      <c r="E15" s="93">
        <v>168674</v>
      </c>
      <c r="F15" s="93">
        <v>297899</v>
      </c>
      <c r="G15" s="93">
        <v>475904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1227976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421528</v>
      </c>
      <c r="D16" s="93">
        <v>5491</v>
      </c>
      <c r="E16" s="93">
        <v>212341</v>
      </c>
      <c r="F16" s="93">
        <v>284520</v>
      </c>
      <c r="G16" s="93">
        <v>505517</v>
      </c>
      <c r="H16" s="93">
        <v>0</v>
      </c>
      <c r="I16" s="93">
        <v>0</v>
      </c>
      <c r="J16" s="93">
        <v>0</v>
      </c>
      <c r="K16" s="93">
        <v>34645</v>
      </c>
      <c r="L16" s="119">
        <f t="shared" si="2"/>
        <v>967181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581908</v>
      </c>
      <c r="D17" s="93">
        <v>2798</v>
      </c>
      <c r="E17" s="93">
        <v>273661</v>
      </c>
      <c r="F17" s="93">
        <v>240278</v>
      </c>
      <c r="G17" s="93">
        <v>527370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1112076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680299</v>
      </c>
      <c r="D18" s="93">
        <v>15673</v>
      </c>
      <c r="E18" s="93">
        <v>320499</v>
      </c>
      <c r="F18" s="93">
        <v>372992</v>
      </c>
      <c r="G18" s="93">
        <v>709274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1405246</v>
      </c>
    </row>
    <row r="19" spans="1:12" s="9" customFormat="1" ht="13.5" customHeight="1" x14ac:dyDescent="0.25">
      <c r="A19" s="92" t="s">
        <v>13</v>
      </c>
      <c r="B19" s="89">
        <f t="shared" si="0"/>
        <v>13</v>
      </c>
      <c r="C19" s="93">
        <v>31985</v>
      </c>
      <c r="D19" s="93">
        <v>0</v>
      </c>
      <c r="E19" s="93">
        <v>1981</v>
      </c>
      <c r="F19" s="93">
        <v>23660</v>
      </c>
      <c r="G19" s="93">
        <v>25769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57754</v>
      </c>
    </row>
    <row r="20" spans="1:12" s="9" customFormat="1" ht="13.5" customHeight="1" x14ac:dyDescent="0.25">
      <c r="A20" s="88" t="s">
        <v>105</v>
      </c>
      <c r="B20" s="89">
        <f t="shared" si="0"/>
        <v>14</v>
      </c>
      <c r="C20" s="90">
        <f t="shared" ref="C20:K20" si="3">SUM(C21:C26)</f>
        <v>45128</v>
      </c>
      <c r="D20" s="90">
        <f t="shared" si="3"/>
        <v>113278</v>
      </c>
      <c r="E20" s="117">
        <f t="shared" si="3"/>
        <v>78320</v>
      </c>
      <c r="F20" s="117">
        <f t="shared" si="3"/>
        <v>31563</v>
      </c>
      <c r="G20" s="90">
        <f t="shared" si="3"/>
        <v>116015</v>
      </c>
      <c r="H20" s="90">
        <f t="shared" si="3"/>
        <v>0</v>
      </c>
      <c r="I20" s="90">
        <f t="shared" si="3"/>
        <v>8941514</v>
      </c>
      <c r="J20" s="90">
        <f t="shared" si="3"/>
        <v>2226906</v>
      </c>
      <c r="K20" s="90">
        <f t="shared" si="3"/>
        <v>0</v>
      </c>
      <c r="L20" s="118">
        <f t="shared" si="2"/>
        <v>11442841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18345</v>
      </c>
      <c r="D21" s="93">
        <v>0</v>
      </c>
      <c r="E21" s="93">
        <v>20689</v>
      </c>
      <c r="F21" s="93">
        <v>4921</v>
      </c>
      <c r="G21" s="93">
        <v>26353</v>
      </c>
      <c r="H21" s="93">
        <v>0</v>
      </c>
      <c r="I21" s="93">
        <v>3639894</v>
      </c>
      <c r="J21" s="93">
        <v>403691</v>
      </c>
      <c r="K21" s="93">
        <v>0</v>
      </c>
      <c r="L21" s="119">
        <f t="shared" si="2"/>
        <v>4088283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13900</v>
      </c>
      <c r="D22" s="93">
        <v>113278</v>
      </c>
      <c r="E22" s="93">
        <v>38977</v>
      </c>
      <c r="F22" s="93">
        <v>11187</v>
      </c>
      <c r="G22" s="93">
        <v>50838</v>
      </c>
      <c r="H22" s="93">
        <v>0</v>
      </c>
      <c r="I22" s="93">
        <v>3305670</v>
      </c>
      <c r="J22" s="93">
        <v>116626</v>
      </c>
      <c r="K22" s="93">
        <v>0</v>
      </c>
      <c r="L22" s="119">
        <f t="shared" si="2"/>
        <v>3600312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6236</v>
      </c>
      <c r="D23" s="93">
        <v>0</v>
      </c>
      <c r="E23" s="93">
        <v>5306</v>
      </c>
      <c r="F23" s="93">
        <v>13190</v>
      </c>
      <c r="G23" s="93">
        <v>21985</v>
      </c>
      <c r="H23" s="93">
        <v>0</v>
      </c>
      <c r="I23" s="93">
        <v>776115</v>
      </c>
      <c r="J23" s="93">
        <v>1098924</v>
      </c>
      <c r="K23" s="93">
        <v>0</v>
      </c>
      <c r="L23" s="119">
        <f t="shared" si="2"/>
        <v>1903260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4828</v>
      </c>
      <c r="D24" s="93">
        <v>0</v>
      </c>
      <c r="E24" s="93">
        <v>8184</v>
      </c>
      <c r="F24" s="93">
        <v>1593</v>
      </c>
      <c r="G24" s="93">
        <v>10716</v>
      </c>
      <c r="H24" s="93">
        <v>0</v>
      </c>
      <c r="I24" s="93">
        <v>555068</v>
      </c>
      <c r="J24" s="93">
        <v>351225</v>
      </c>
      <c r="K24" s="93">
        <v>0</v>
      </c>
      <c r="L24" s="119">
        <f t="shared" si="2"/>
        <v>921837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921</v>
      </c>
      <c r="D25" s="93">
        <v>0</v>
      </c>
      <c r="E25" s="93">
        <v>5164</v>
      </c>
      <c r="F25" s="93">
        <v>564</v>
      </c>
      <c r="G25" s="93">
        <v>6014</v>
      </c>
      <c r="H25" s="93">
        <v>0</v>
      </c>
      <c r="I25" s="93">
        <v>657510</v>
      </c>
      <c r="J25" s="93">
        <v>252937</v>
      </c>
      <c r="K25" s="93">
        <v>0</v>
      </c>
      <c r="L25" s="119">
        <f t="shared" si="2"/>
        <v>917382</v>
      </c>
    </row>
    <row r="26" spans="1:12" s="9" customFormat="1" ht="13.5" customHeight="1" x14ac:dyDescent="0.25">
      <c r="A26" s="92" t="s">
        <v>20</v>
      </c>
      <c r="B26" s="89">
        <f t="shared" si="0"/>
        <v>20</v>
      </c>
      <c r="C26" s="93">
        <v>898</v>
      </c>
      <c r="D26" s="93">
        <v>0</v>
      </c>
      <c r="E26" s="93">
        <v>0</v>
      </c>
      <c r="F26" s="93">
        <v>108</v>
      </c>
      <c r="G26" s="93">
        <v>109</v>
      </c>
      <c r="H26" s="93">
        <v>0</v>
      </c>
      <c r="I26" s="93">
        <v>7257</v>
      </c>
      <c r="J26" s="93">
        <v>3503</v>
      </c>
      <c r="K26" s="93">
        <v>0</v>
      </c>
      <c r="L26" s="119">
        <f t="shared" si="2"/>
        <v>11767</v>
      </c>
    </row>
    <row r="27" spans="1:12" s="9" customFormat="1" ht="13.5" customHeight="1" thickBot="1" x14ac:dyDescent="0.3">
      <c r="A27" s="104" t="s">
        <v>106</v>
      </c>
      <c r="B27" s="89">
        <f t="shared" si="0"/>
        <v>21</v>
      </c>
      <c r="C27" s="96">
        <f t="shared" ref="C27:K27" si="4">C7+C20</f>
        <v>6867217</v>
      </c>
      <c r="D27" s="96">
        <f t="shared" si="4"/>
        <v>263718</v>
      </c>
      <c r="E27" s="120">
        <f t="shared" si="4"/>
        <v>3895967</v>
      </c>
      <c r="F27" s="120">
        <f t="shared" si="4"/>
        <v>2817085</v>
      </c>
      <c r="G27" s="96">
        <f t="shared" si="4"/>
        <v>6896600</v>
      </c>
      <c r="H27" s="96">
        <f t="shared" si="4"/>
        <v>0</v>
      </c>
      <c r="I27" s="96">
        <f t="shared" si="4"/>
        <v>8941514</v>
      </c>
      <c r="J27" s="96">
        <f t="shared" si="4"/>
        <v>2226906</v>
      </c>
      <c r="K27" s="96">
        <f t="shared" si="4"/>
        <v>34645</v>
      </c>
      <c r="L27" s="121">
        <f t="shared" si="2"/>
        <v>25230600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145</v>
      </c>
      <c r="B31" s="99"/>
      <c r="C31" s="99"/>
      <c r="D31" s="99"/>
      <c r="E31" s="99"/>
      <c r="F31" s="99"/>
      <c r="G31" s="99"/>
    </row>
    <row r="32" spans="1:12" s="9" customFormat="1" ht="15" customHeight="1" thickBot="1" x14ac:dyDescent="0.3">
      <c r="L32" s="80" t="s">
        <v>97</v>
      </c>
    </row>
    <row r="33" spans="1:12" s="108" customFormat="1" ht="23.25" customHeight="1" x14ac:dyDescent="0.2">
      <c r="A33" s="132" t="s">
        <v>134</v>
      </c>
      <c r="B33" s="130" t="s">
        <v>99</v>
      </c>
      <c r="C33" s="130" t="s">
        <v>135</v>
      </c>
      <c r="D33" s="130" t="s">
        <v>136</v>
      </c>
      <c r="E33" s="134" t="s">
        <v>137</v>
      </c>
      <c r="F33" s="135"/>
      <c r="G33" s="136"/>
      <c r="H33" s="130" t="s">
        <v>138</v>
      </c>
      <c r="I33" s="130" t="s">
        <v>139</v>
      </c>
      <c r="J33" s="130" t="s">
        <v>140</v>
      </c>
      <c r="K33" s="130" t="s">
        <v>141</v>
      </c>
      <c r="L33" s="137" t="s">
        <v>106</v>
      </c>
    </row>
    <row r="34" spans="1:12" s="108" customFormat="1" ht="51.75" customHeight="1" x14ac:dyDescent="0.2">
      <c r="A34" s="133"/>
      <c r="B34" s="131"/>
      <c r="C34" s="131"/>
      <c r="D34" s="131"/>
      <c r="E34" s="114" t="s">
        <v>142</v>
      </c>
      <c r="F34" s="114" t="s">
        <v>143</v>
      </c>
      <c r="G34" s="115" t="s">
        <v>144</v>
      </c>
      <c r="H34" s="131"/>
      <c r="I34" s="131"/>
      <c r="J34" s="131"/>
      <c r="K34" s="131"/>
      <c r="L34" s="138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125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104</v>
      </c>
      <c r="B36" s="89">
        <f t="shared" ref="B36:B56" si="5">ROW()-ROW($A$35)</f>
        <v>1</v>
      </c>
      <c r="C36" s="90">
        <f t="shared" ref="C36:K36" si="6">SUM(C37:C48)</f>
        <v>5167787</v>
      </c>
      <c r="D36" s="90">
        <f t="shared" si="6"/>
        <v>143772</v>
      </c>
      <c r="E36" s="117">
        <f t="shared" si="6"/>
        <v>2506937</v>
      </c>
      <c r="F36" s="117">
        <f t="shared" si="6"/>
        <v>2409723</v>
      </c>
      <c r="G36" s="90">
        <f t="shared" si="6"/>
        <v>5094076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34645</v>
      </c>
      <c r="L36" s="118">
        <f t="shared" ref="L36:L56" si="7">SUM(C36:D36)+SUM(G36:K36)</f>
        <v>10440280</v>
      </c>
    </row>
    <row r="37" spans="1:12" s="9" customFormat="1" ht="13.5" customHeight="1" x14ac:dyDescent="0.25">
      <c r="A37" s="92" t="s">
        <v>2</v>
      </c>
      <c r="B37" s="89">
        <f t="shared" si="5"/>
        <v>2</v>
      </c>
      <c r="C37" s="93">
        <v>729023</v>
      </c>
      <c r="D37" s="93">
        <v>43613</v>
      </c>
      <c r="E37" s="93">
        <v>275365</v>
      </c>
      <c r="F37" s="93">
        <v>247286</v>
      </c>
      <c r="G37" s="93">
        <v>534098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1306734</v>
      </c>
    </row>
    <row r="38" spans="1:12" s="9" customFormat="1" ht="13.5" customHeight="1" x14ac:dyDescent="0.25">
      <c r="A38" s="92" t="s">
        <v>3</v>
      </c>
      <c r="B38" s="89">
        <f t="shared" si="5"/>
        <v>3</v>
      </c>
      <c r="C38" s="93">
        <v>586626</v>
      </c>
      <c r="D38" s="93">
        <v>62899</v>
      </c>
      <c r="E38" s="93">
        <v>370794</v>
      </c>
      <c r="F38" s="93">
        <v>262327</v>
      </c>
      <c r="G38" s="93">
        <v>698142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1347667</v>
      </c>
    </row>
    <row r="39" spans="1:12" s="9" customFormat="1" ht="13.5" customHeight="1" x14ac:dyDescent="0.25">
      <c r="A39" s="92" t="s">
        <v>4</v>
      </c>
      <c r="B39" s="89">
        <f t="shared" si="5"/>
        <v>4</v>
      </c>
      <c r="C39" s="93">
        <v>601949</v>
      </c>
      <c r="D39" s="93">
        <v>1889</v>
      </c>
      <c r="E39" s="93">
        <v>280141</v>
      </c>
      <c r="F39" s="93">
        <v>195470</v>
      </c>
      <c r="G39" s="93">
        <v>494924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1098762</v>
      </c>
    </row>
    <row r="40" spans="1:12" s="9" customFormat="1" ht="13.5" customHeight="1" x14ac:dyDescent="0.25">
      <c r="A40" s="92" t="s">
        <v>5</v>
      </c>
      <c r="B40" s="89">
        <f t="shared" si="5"/>
        <v>5</v>
      </c>
      <c r="C40" s="93">
        <v>254129</v>
      </c>
      <c r="D40" s="93">
        <v>3313</v>
      </c>
      <c r="E40" s="93">
        <v>186389</v>
      </c>
      <c r="F40" s="93">
        <v>273958</v>
      </c>
      <c r="G40" s="93">
        <v>486149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743591</v>
      </c>
    </row>
    <row r="41" spans="1:12" s="9" customFormat="1" ht="13.5" customHeight="1" x14ac:dyDescent="0.25">
      <c r="A41" s="92" t="s">
        <v>6</v>
      </c>
      <c r="B41" s="89">
        <f t="shared" si="5"/>
        <v>6</v>
      </c>
      <c r="C41" s="93">
        <v>0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0</v>
      </c>
    </row>
    <row r="42" spans="1:12" s="9" customFormat="1" ht="13.5" customHeight="1" x14ac:dyDescent="0.25">
      <c r="A42" s="92" t="s">
        <v>7</v>
      </c>
      <c r="B42" s="89">
        <f t="shared" si="5"/>
        <v>7</v>
      </c>
      <c r="C42" s="93">
        <v>533866</v>
      </c>
      <c r="D42" s="93">
        <v>8049</v>
      </c>
      <c r="E42" s="93">
        <v>328015</v>
      </c>
      <c r="F42" s="93">
        <v>255884</v>
      </c>
      <c r="G42" s="93">
        <v>590000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1131915</v>
      </c>
    </row>
    <row r="43" spans="1:12" s="9" customFormat="1" ht="13.5" customHeight="1" x14ac:dyDescent="0.25">
      <c r="A43" s="92" t="s">
        <v>8</v>
      </c>
      <c r="B43" s="89">
        <f t="shared" si="5"/>
        <v>8</v>
      </c>
      <c r="C43" s="93">
        <v>307309</v>
      </c>
      <c r="D43" s="93">
        <v>0</v>
      </c>
      <c r="E43" s="93">
        <v>199331</v>
      </c>
      <c r="F43" s="93">
        <v>83212</v>
      </c>
      <c r="G43" s="93">
        <v>284946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592255</v>
      </c>
    </row>
    <row r="44" spans="1:12" s="9" customFormat="1" ht="13.5" customHeight="1" x14ac:dyDescent="0.25">
      <c r="A44" s="92" t="s">
        <v>9</v>
      </c>
      <c r="B44" s="89">
        <f t="shared" si="5"/>
        <v>9</v>
      </c>
      <c r="C44" s="93">
        <v>676591</v>
      </c>
      <c r="D44" s="93">
        <v>47</v>
      </c>
      <c r="E44" s="93">
        <v>146099</v>
      </c>
      <c r="F44" s="93">
        <v>289053</v>
      </c>
      <c r="G44" s="93">
        <v>444483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1121121</v>
      </c>
    </row>
    <row r="45" spans="1:12" s="9" customFormat="1" ht="13.5" customHeight="1" x14ac:dyDescent="0.25">
      <c r="A45" s="92" t="s">
        <v>10</v>
      </c>
      <c r="B45" s="89">
        <f t="shared" si="5"/>
        <v>10</v>
      </c>
      <c r="C45" s="93">
        <v>354464</v>
      </c>
      <c r="D45" s="93">
        <v>5491</v>
      </c>
      <c r="E45" s="93">
        <v>193557</v>
      </c>
      <c r="F45" s="93">
        <v>247127</v>
      </c>
      <c r="G45" s="93">
        <v>449340</v>
      </c>
      <c r="H45" s="93">
        <v>0</v>
      </c>
      <c r="I45" s="93">
        <v>0</v>
      </c>
      <c r="J45" s="93">
        <v>0</v>
      </c>
      <c r="K45" s="93">
        <v>34645</v>
      </c>
      <c r="L45" s="119">
        <f t="shared" si="7"/>
        <v>843940</v>
      </c>
    </row>
    <row r="46" spans="1:12" s="9" customFormat="1" ht="13.5" customHeight="1" x14ac:dyDescent="0.25">
      <c r="A46" s="92" t="s">
        <v>11</v>
      </c>
      <c r="B46" s="89">
        <f t="shared" si="5"/>
        <v>11</v>
      </c>
      <c r="C46" s="93">
        <v>498294</v>
      </c>
      <c r="D46" s="93">
        <v>2798</v>
      </c>
      <c r="E46" s="93">
        <v>267482</v>
      </c>
      <c r="F46" s="93">
        <v>235449</v>
      </c>
      <c r="G46" s="93">
        <v>516362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1017454</v>
      </c>
    </row>
    <row r="47" spans="1:12" s="9" customFormat="1" ht="13.5" customHeight="1" x14ac:dyDescent="0.25">
      <c r="A47" s="92" t="s">
        <v>12</v>
      </c>
      <c r="B47" s="89">
        <f t="shared" si="5"/>
        <v>12</v>
      </c>
      <c r="C47" s="93">
        <v>613429</v>
      </c>
      <c r="D47" s="93">
        <v>15673</v>
      </c>
      <c r="E47" s="93">
        <v>258774</v>
      </c>
      <c r="F47" s="93">
        <v>308358</v>
      </c>
      <c r="G47" s="93">
        <v>582915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1212017</v>
      </c>
    </row>
    <row r="48" spans="1:12" s="9" customFormat="1" ht="13.5" customHeight="1" x14ac:dyDescent="0.25">
      <c r="A48" s="92" t="s">
        <v>13</v>
      </c>
      <c r="B48" s="89">
        <f t="shared" si="5"/>
        <v>13</v>
      </c>
      <c r="C48" s="93">
        <v>12107</v>
      </c>
      <c r="D48" s="93">
        <v>0</v>
      </c>
      <c r="E48" s="93">
        <v>990</v>
      </c>
      <c r="F48" s="93">
        <v>11599</v>
      </c>
      <c r="G48" s="93">
        <v>12717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24824</v>
      </c>
    </row>
    <row r="49" spans="1:12" s="9" customFormat="1" ht="13.5" customHeight="1" x14ac:dyDescent="0.25">
      <c r="A49" s="88" t="s">
        <v>105</v>
      </c>
      <c r="B49" s="89">
        <f t="shared" si="5"/>
        <v>14</v>
      </c>
      <c r="C49" s="90">
        <f t="shared" ref="C49:K49" si="8">SUM(C50:C55)</f>
        <v>38066</v>
      </c>
      <c r="D49" s="90">
        <f t="shared" si="8"/>
        <v>113278</v>
      </c>
      <c r="E49" s="117">
        <f t="shared" si="8"/>
        <v>71353</v>
      </c>
      <c r="F49" s="117">
        <f t="shared" si="8"/>
        <v>26893</v>
      </c>
      <c r="G49" s="90">
        <f t="shared" si="8"/>
        <v>104378</v>
      </c>
      <c r="H49" s="90">
        <f t="shared" si="8"/>
        <v>0</v>
      </c>
      <c r="I49" s="90">
        <f t="shared" si="8"/>
        <v>8935636</v>
      </c>
      <c r="J49" s="90">
        <f t="shared" si="8"/>
        <v>2226906</v>
      </c>
      <c r="K49" s="90">
        <f t="shared" si="8"/>
        <v>0</v>
      </c>
      <c r="L49" s="118">
        <f t="shared" si="7"/>
        <v>11418264</v>
      </c>
    </row>
    <row r="50" spans="1:12" s="9" customFormat="1" ht="13.5" customHeight="1" x14ac:dyDescent="0.25">
      <c r="A50" s="92" t="s">
        <v>15</v>
      </c>
      <c r="B50" s="89">
        <f t="shared" si="5"/>
        <v>15</v>
      </c>
      <c r="C50" s="93">
        <v>15661</v>
      </c>
      <c r="D50" s="93">
        <v>0</v>
      </c>
      <c r="E50" s="93">
        <v>20689</v>
      </c>
      <c r="F50" s="93">
        <v>4921</v>
      </c>
      <c r="G50" s="93">
        <v>26353</v>
      </c>
      <c r="H50" s="93">
        <v>0</v>
      </c>
      <c r="I50" s="93">
        <v>3639894</v>
      </c>
      <c r="J50" s="93">
        <v>403691</v>
      </c>
      <c r="K50" s="93">
        <v>0</v>
      </c>
      <c r="L50" s="119">
        <f t="shared" si="7"/>
        <v>4085599</v>
      </c>
    </row>
    <row r="51" spans="1:12" s="9" customFormat="1" ht="13.5" customHeight="1" x14ac:dyDescent="0.25">
      <c r="A51" s="92" t="s">
        <v>16</v>
      </c>
      <c r="B51" s="89">
        <f t="shared" si="5"/>
        <v>16</v>
      </c>
      <c r="C51" s="93">
        <v>9522</v>
      </c>
      <c r="D51" s="93">
        <v>113278</v>
      </c>
      <c r="E51" s="93">
        <v>32221</v>
      </c>
      <c r="F51" s="93">
        <v>6517</v>
      </c>
      <c r="G51" s="93">
        <v>39412</v>
      </c>
      <c r="H51" s="93">
        <v>0</v>
      </c>
      <c r="I51" s="93">
        <v>3300276</v>
      </c>
      <c r="J51" s="93">
        <v>116626</v>
      </c>
      <c r="K51" s="93">
        <v>0</v>
      </c>
      <c r="L51" s="119">
        <f t="shared" si="7"/>
        <v>3579114</v>
      </c>
    </row>
    <row r="52" spans="1:12" s="9" customFormat="1" ht="13.5" customHeight="1" x14ac:dyDescent="0.25">
      <c r="A52" s="92" t="s">
        <v>17</v>
      </c>
      <c r="B52" s="89">
        <f t="shared" si="5"/>
        <v>17</v>
      </c>
      <c r="C52" s="93">
        <v>6236</v>
      </c>
      <c r="D52" s="93">
        <v>0</v>
      </c>
      <c r="E52" s="93">
        <v>5095</v>
      </c>
      <c r="F52" s="93">
        <v>13190</v>
      </c>
      <c r="G52" s="93">
        <v>21774</v>
      </c>
      <c r="H52" s="93">
        <v>0</v>
      </c>
      <c r="I52" s="93">
        <v>776115</v>
      </c>
      <c r="J52" s="93">
        <v>1098924</v>
      </c>
      <c r="K52" s="93">
        <v>0</v>
      </c>
      <c r="L52" s="119">
        <f t="shared" si="7"/>
        <v>1903049</v>
      </c>
    </row>
    <row r="53" spans="1:12" s="9" customFormat="1" ht="13.5" customHeight="1" x14ac:dyDescent="0.25">
      <c r="A53" s="92" t="s">
        <v>18</v>
      </c>
      <c r="B53" s="89">
        <f t="shared" si="5"/>
        <v>18</v>
      </c>
      <c r="C53" s="93">
        <v>4828</v>
      </c>
      <c r="D53" s="93">
        <v>0</v>
      </c>
      <c r="E53" s="93">
        <v>8184</v>
      </c>
      <c r="F53" s="93">
        <v>1593</v>
      </c>
      <c r="G53" s="93">
        <v>10716</v>
      </c>
      <c r="H53" s="93">
        <v>0</v>
      </c>
      <c r="I53" s="93">
        <v>554584</v>
      </c>
      <c r="J53" s="93">
        <v>351225</v>
      </c>
      <c r="K53" s="93">
        <v>0</v>
      </c>
      <c r="L53" s="119">
        <f t="shared" si="7"/>
        <v>921353</v>
      </c>
    </row>
    <row r="54" spans="1:12" s="9" customFormat="1" ht="13.5" customHeight="1" x14ac:dyDescent="0.25">
      <c r="A54" s="92" t="s">
        <v>19</v>
      </c>
      <c r="B54" s="89">
        <f t="shared" si="5"/>
        <v>19</v>
      </c>
      <c r="C54" s="93">
        <v>921</v>
      </c>
      <c r="D54" s="93">
        <v>0</v>
      </c>
      <c r="E54" s="93">
        <v>5164</v>
      </c>
      <c r="F54" s="93">
        <v>564</v>
      </c>
      <c r="G54" s="93">
        <v>6014</v>
      </c>
      <c r="H54" s="93">
        <v>0</v>
      </c>
      <c r="I54" s="93">
        <v>657510</v>
      </c>
      <c r="J54" s="93">
        <v>252937</v>
      </c>
      <c r="K54" s="93">
        <v>0</v>
      </c>
      <c r="L54" s="119">
        <f t="shared" si="7"/>
        <v>917382</v>
      </c>
    </row>
    <row r="55" spans="1:12" s="9" customFormat="1" ht="13.5" customHeight="1" x14ac:dyDescent="0.25">
      <c r="A55" s="92" t="s">
        <v>20</v>
      </c>
      <c r="B55" s="89">
        <f t="shared" si="5"/>
        <v>20</v>
      </c>
      <c r="C55" s="93">
        <v>898</v>
      </c>
      <c r="D55" s="93">
        <v>0</v>
      </c>
      <c r="E55" s="93">
        <v>0</v>
      </c>
      <c r="F55" s="93">
        <v>108</v>
      </c>
      <c r="G55" s="93">
        <v>109</v>
      </c>
      <c r="H55" s="93">
        <v>0</v>
      </c>
      <c r="I55" s="93">
        <v>7257</v>
      </c>
      <c r="J55" s="93">
        <v>3503</v>
      </c>
      <c r="K55" s="93">
        <v>0</v>
      </c>
      <c r="L55" s="119">
        <f t="shared" si="7"/>
        <v>11767</v>
      </c>
    </row>
    <row r="56" spans="1:12" s="9" customFormat="1" ht="13.5" customHeight="1" thickBot="1" x14ac:dyDescent="0.3">
      <c r="A56" s="104" t="s">
        <v>106</v>
      </c>
      <c r="B56" s="89">
        <f t="shared" si="5"/>
        <v>21</v>
      </c>
      <c r="C56" s="96">
        <f t="shared" ref="C56:K56" si="9">C36+C49</f>
        <v>5205853</v>
      </c>
      <c r="D56" s="96">
        <f t="shared" si="9"/>
        <v>257050</v>
      </c>
      <c r="E56" s="120">
        <f t="shared" si="9"/>
        <v>2578290</v>
      </c>
      <c r="F56" s="120">
        <f t="shared" si="9"/>
        <v>2436616</v>
      </c>
      <c r="G56" s="96">
        <f t="shared" si="9"/>
        <v>5198454</v>
      </c>
      <c r="H56" s="96">
        <f t="shared" si="9"/>
        <v>0</v>
      </c>
      <c r="I56" s="96">
        <f t="shared" si="9"/>
        <v>8935636</v>
      </c>
      <c r="J56" s="96">
        <f t="shared" si="9"/>
        <v>2226906</v>
      </c>
      <c r="K56" s="96">
        <f t="shared" si="9"/>
        <v>34645</v>
      </c>
      <c r="L56" s="121">
        <f t="shared" si="7"/>
        <v>21858544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6CFC-7BAB-4344-AF45-2C5FEE176B8C}">
  <dimension ref="A1:AP6"/>
  <sheetViews>
    <sheetView showGridLines="0" zoomScaleNormal="100" workbookViewId="0"/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U1" s="99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146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147</v>
      </c>
    </row>
    <row r="4" spans="1:42" s="9" customFormat="1" ht="48.75" customHeight="1" x14ac:dyDescent="0.25">
      <c r="A4" s="2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4" t="s">
        <v>148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4" t="s">
        <v>149</v>
      </c>
      <c r="V4" s="3" t="s">
        <v>22</v>
      </c>
    </row>
    <row r="5" spans="1:42" s="9" customFormat="1" ht="33" customHeight="1" x14ac:dyDescent="0.25">
      <c r="A5" s="123" t="s">
        <v>150</v>
      </c>
      <c r="B5" s="93">
        <v>1774781</v>
      </c>
      <c r="C5" s="93">
        <v>822850</v>
      </c>
      <c r="D5" s="93">
        <v>491996</v>
      </c>
      <c r="E5" s="93">
        <v>412661</v>
      </c>
      <c r="F5" s="93">
        <v>0</v>
      </c>
      <c r="G5" s="93">
        <v>757171</v>
      </c>
      <c r="H5" s="93">
        <v>313438</v>
      </c>
      <c r="I5" s="93">
        <v>460662</v>
      </c>
      <c r="J5" s="93">
        <v>624304</v>
      </c>
      <c r="K5" s="93">
        <v>373079</v>
      </c>
      <c r="L5" s="93">
        <v>375598</v>
      </c>
      <c r="M5" s="93">
        <v>179744</v>
      </c>
      <c r="N5" s="90">
        <f>SUM(B5:M5)</f>
        <v>6586284</v>
      </c>
      <c r="O5" s="93">
        <v>719304</v>
      </c>
      <c r="P5" s="93">
        <v>807034</v>
      </c>
      <c r="Q5" s="93">
        <v>314211</v>
      </c>
      <c r="R5" s="93">
        <v>313189</v>
      </c>
      <c r="S5" s="93">
        <v>346435</v>
      </c>
      <c r="T5" s="93">
        <v>202509</v>
      </c>
      <c r="U5" s="90">
        <f>SUM(O5:T5)</f>
        <v>2702682</v>
      </c>
      <c r="V5" s="91">
        <f>N5+U5</f>
        <v>9288966</v>
      </c>
    </row>
    <row r="6" spans="1:42" s="9" customFormat="1" ht="33" customHeight="1" thickBot="1" x14ac:dyDescent="0.3">
      <c r="A6" s="124" t="s">
        <v>151</v>
      </c>
      <c r="B6" s="125">
        <v>224893</v>
      </c>
      <c r="C6" s="125">
        <v>221909</v>
      </c>
      <c r="D6" s="125">
        <v>210058</v>
      </c>
      <c r="E6" s="125">
        <v>138840</v>
      </c>
      <c r="F6" s="125">
        <v>0</v>
      </c>
      <c r="G6" s="125">
        <v>339161</v>
      </c>
      <c r="H6" s="125">
        <v>125537</v>
      </c>
      <c r="I6" s="125">
        <v>258222</v>
      </c>
      <c r="J6" s="125">
        <v>144656</v>
      </c>
      <c r="K6" s="125">
        <v>165356</v>
      </c>
      <c r="L6" s="125">
        <v>211849</v>
      </c>
      <c r="M6" s="125">
        <v>6487</v>
      </c>
      <c r="N6" s="96">
        <f>SUM(B6:M6)</f>
        <v>2046968</v>
      </c>
      <c r="O6" s="125">
        <v>252439</v>
      </c>
      <c r="P6" s="125">
        <v>165467</v>
      </c>
      <c r="Q6" s="125">
        <v>99268</v>
      </c>
      <c r="R6" s="125">
        <v>82987</v>
      </c>
      <c r="S6" s="125">
        <v>81619</v>
      </c>
      <c r="T6" s="125">
        <v>3203</v>
      </c>
      <c r="U6" s="96">
        <f>SUM(O6:T6)</f>
        <v>684983</v>
      </c>
      <c r="V6" s="97">
        <f>N6+U6</f>
        <v>2731951</v>
      </c>
    </row>
  </sheetData>
  <printOptions horizontalCentered="1" verticalCentered="1"/>
  <pageMargins left="0" right="0" top="0.78740157480314998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'Tabela 1'!Print_Area</vt:lpstr>
      <vt:lpstr>'Tabela 12'!Print_Area</vt:lpstr>
      <vt:lpstr>'Tabela 4'!Print_Area</vt:lpstr>
      <vt:lpstr>'Tabela 5'!Print_Area</vt:lpstr>
      <vt:lpstr>'Tabela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2025-08-13T13:07:34Z</dcterms:created>
  <dcterms:modified xsi:type="dcterms:W3CDTF">2025-08-14T06:39:17Z</dcterms:modified>
  <cp:category/>
</cp:coreProperties>
</file>