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5Q1\web\"/>
    </mc:Choice>
  </mc:AlternateContent>
  <xr:revisionPtr revIDLastSave="0" documentId="13_ncr:1_{FC909E27-CD68-4F13-A3D7-F06625D8D0FF}" xr6:coauthVersionLast="47" xr6:coauthVersionMax="47" xr10:uidLastSave="{00000000-0000-0000-0000-000000000000}"/>
  <bookViews>
    <workbookView xWindow="-120" yWindow="-120" windowWidth="29040" windowHeight="15840" activeTab="10" xr2:uid="{00000000-000D-0000-FFFF-FFFF00000000}"/>
  </bookViews>
  <sheets>
    <sheet name="0" sheetId="11" r:id="rId1"/>
    <sheet name="Table 1" sheetId="1" r:id="rId2"/>
    <sheet name="Table 2" sheetId="2" r:id="rId3"/>
    <sheet name="Table 3" sheetId="3" r:id="rId4"/>
    <sheet name="Table 4" sheetId="4" r:id="rId5"/>
    <sheet name="Table 5" sheetId="5" r:id="rId6"/>
    <sheet name="Table 6" sheetId="6" r:id="rId7"/>
    <sheet name="Table 7" sheetId="7" r:id="rId8"/>
    <sheet name="Table 8" sheetId="8" r:id="rId9"/>
    <sheet name="Table 10 11" sheetId="9" r:id="rId10"/>
    <sheet name="Table 12" sheetId="10" r:id="rId11"/>
  </sheets>
  <definedNames>
    <definedName name="_xlnm.Print_Area" localSheetId="0">'0'!$A$1:$K$48</definedName>
    <definedName name="_xlnm.Print_Area" localSheetId="1">'Table 1'!$A$1:$W$42</definedName>
    <definedName name="_xlnm.Print_Area" localSheetId="10">'Table 12'!$A$1:$V$6</definedName>
    <definedName name="_xlnm.Print_Area" localSheetId="4">'Table 4'!$A$1:$W$42</definedName>
    <definedName name="_xlnm.Print_Area" localSheetId="5">'Table 5'!$A$1:$W$42</definedName>
    <definedName name="_xlnm.Print_Area" localSheetId="6">'Table 6'!$A$1:$W$42</definedName>
  </definedNames>
  <calcPr calcId="191029"/>
</workbook>
</file>

<file path=xl/calcChain.xml><?xml version="1.0" encoding="utf-8"?>
<calcChain xmlns="http://schemas.openxmlformats.org/spreadsheetml/2006/main">
  <c r="Q46" i="6" l="1"/>
  <c r="R46" i="6"/>
  <c r="S46" i="6"/>
  <c r="T46" i="6"/>
  <c r="U46" i="6"/>
  <c r="P46" i="6"/>
  <c r="D46" i="6"/>
  <c r="E46" i="6"/>
  <c r="F46" i="6"/>
  <c r="G46" i="6"/>
  <c r="H46" i="6"/>
  <c r="I46" i="6"/>
  <c r="J46" i="6"/>
  <c r="K46" i="6"/>
  <c r="L46" i="6"/>
  <c r="M46" i="6"/>
  <c r="N46" i="6"/>
  <c r="C46" i="6"/>
  <c r="Q46" i="5"/>
  <c r="R46" i="5"/>
  <c r="S46" i="5"/>
  <c r="T46" i="5"/>
  <c r="U46" i="5"/>
  <c r="P46" i="5"/>
  <c r="D46" i="5"/>
  <c r="E46" i="5"/>
  <c r="F46" i="5"/>
  <c r="G46" i="5"/>
  <c r="H46" i="5"/>
  <c r="I46" i="5"/>
  <c r="J46" i="5"/>
  <c r="K46" i="5"/>
  <c r="L46" i="5"/>
  <c r="M46" i="5"/>
  <c r="N46" i="5"/>
  <c r="C46" i="5"/>
  <c r="Q46" i="4"/>
  <c r="R46" i="4"/>
  <c r="S46" i="4"/>
  <c r="T46" i="4"/>
  <c r="U46" i="4"/>
  <c r="P46" i="4"/>
  <c r="D46" i="4"/>
  <c r="E46" i="4"/>
  <c r="F46" i="4"/>
  <c r="G46" i="4"/>
  <c r="H46" i="4"/>
  <c r="I46" i="4"/>
  <c r="J46" i="4"/>
  <c r="K46" i="4"/>
  <c r="L46" i="4"/>
  <c r="M46" i="4"/>
  <c r="N46" i="4"/>
  <c r="C46" i="4"/>
  <c r="Q46" i="1"/>
  <c r="R46" i="1"/>
  <c r="S46" i="1"/>
  <c r="T46" i="1"/>
  <c r="U46" i="1"/>
  <c r="P46" i="1"/>
  <c r="D46" i="1"/>
  <c r="E46" i="1"/>
  <c r="F46" i="1"/>
  <c r="G46" i="1"/>
  <c r="H46" i="1"/>
  <c r="I46" i="1"/>
  <c r="J46" i="1"/>
  <c r="K46" i="1"/>
  <c r="L46" i="1"/>
  <c r="M46" i="1"/>
  <c r="N46" i="1"/>
  <c r="C46" i="1"/>
  <c r="O6" i="1"/>
  <c r="U6" i="10"/>
  <c r="N6" i="10"/>
  <c r="V6" i="10" s="1"/>
  <c r="V5" i="10"/>
  <c r="U5" i="10"/>
  <c r="N5" i="10"/>
  <c r="H56" i="9"/>
  <c r="G56" i="9"/>
  <c r="D56" i="9"/>
  <c r="B56" i="9"/>
  <c r="L55" i="9"/>
  <c r="B55" i="9"/>
  <c r="L54" i="9"/>
  <c r="B54" i="9"/>
  <c r="L53" i="9"/>
  <c r="B53" i="9"/>
  <c r="L52" i="9"/>
  <c r="B52" i="9"/>
  <c r="L51" i="9"/>
  <c r="B51" i="9"/>
  <c r="L50" i="9"/>
  <c r="B50" i="9"/>
  <c r="K49" i="9"/>
  <c r="K56" i="9" s="1"/>
  <c r="J49" i="9"/>
  <c r="I49" i="9"/>
  <c r="H49" i="9"/>
  <c r="G49" i="9"/>
  <c r="F49" i="9"/>
  <c r="E49" i="9"/>
  <c r="D49" i="9"/>
  <c r="C49" i="9"/>
  <c r="C56" i="9" s="1"/>
  <c r="L56" i="9" s="1"/>
  <c r="B49" i="9"/>
  <c r="L48" i="9"/>
  <c r="B48" i="9"/>
  <c r="L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K36" i="9"/>
  <c r="J36" i="9"/>
  <c r="J56" i="9" s="1"/>
  <c r="I36" i="9"/>
  <c r="I56" i="9" s="1"/>
  <c r="H36" i="9"/>
  <c r="G36" i="9"/>
  <c r="F36" i="9"/>
  <c r="F56" i="9" s="1"/>
  <c r="E36" i="9"/>
  <c r="E56" i="9" s="1"/>
  <c r="D36" i="9"/>
  <c r="L36" i="9" s="1"/>
  <c r="C36" i="9"/>
  <c r="B36" i="9"/>
  <c r="I27" i="9"/>
  <c r="E27" i="9"/>
  <c r="D27" i="9"/>
  <c r="B27" i="9"/>
  <c r="L26" i="9"/>
  <c r="B26" i="9"/>
  <c r="L25" i="9"/>
  <c r="B25" i="9"/>
  <c r="L24" i="9"/>
  <c r="B24" i="9"/>
  <c r="L23" i="9"/>
  <c r="B23" i="9"/>
  <c r="L22" i="9"/>
  <c r="B22" i="9"/>
  <c r="L21" i="9"/>
  <c r="B21" i="9"/>
  <c r="K20" i="9"/>
  <c r="J20" i="9"/>
  <c r="I20" i="9"/>
  <c r="H20" i="9"/>
  <c r="H27" i="9" s="1"/>
  <c r="G20" i="9"/>
  <c r="F20" i="9"/>
  <c r="E20" i="9"/>
  <c r="D20" i="9"/>
  <c r="C20" i="9"/>
  <c r="L20" i="9" s="1"/>
  <c r="B20" i="9"/>
  <c r="L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7" i="9" s="1"/>
  <c r="J7" i="9"/>
  <c r="J27" i="9" s="1"/>
  <c r="I7" i="9"/>
  <c r="H7" i="9"/>
  <c r="G7" i="9"/>
  <c r="G27" i="9" s="1"/>
  <c r="F7" i="9"/>
  <c r="F27" i="9" s="1"/>
  <c r="E7" i="9"/>
  <c r="D7" i="9"/>
  <c r="C7" i="9"/>
  <c r="C27" i="9" s="1"/>
  <c r="L27" i="9" s="1"/>
  <c r="B7" i="9"/>
  <c r="C26" i="8"/>
  <c r="B26" i="8"/>
  <c r="B25" i="8"/>
  <c r="B24" i="8"/>
  <c r="B23" i="8"/>
  <c r="B22" i="8"/>
  <c r="B21" i="8"/>
  <c r="B20" i="8"/>
  <c r="E19" i="8"/>
  <c r="D19" i="8"/>
  <c r="C19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6" i="8" s="1"/>
  <c r="D6" i="8"/>
  <c r="D26" i="8" s="1"/>
  <c r="C6" i="8"/>
  <c r="B6" i="8"/>
  <c r="E26" i="7"/>
  <c r="D26" i="7"/>
  <c r="H25" i="7"/>
  <c r="H26" i="7" s="1"/>
  <c r="G25" i="7"/>
  <c r="F25" i="7"/>
  <c r="E25" i="7"/>
  <c r="D25" i="7"/>
  <c r="C25" i="7"/>
  <c r="I25" i="7" s="1"/>
  <c r="I24" i="7"/>
  <c r="I23" i="7"/>
  <c r="I22" i="7"/>
  <c r="I21" i="7"/>
  <c r="I20" i="7"/>
  <c r="I19" i="7"/>
  <c r="B19" i="7"/>
  <c r="B24" i="7" s="1"/>
  <c r="H18" i="7"/>
  <c r="G18" i="7"/>
  <c r="G26" i="7" s="1"/>
  <c r="F18" i="7"/>
  <c r="F26" i="7" s="1"/>
  <c r="E18" i="7"/>
  <c r="D18" i="7"/>
  <c r="C18" i="7"/>
  <c r="I18" i="7" s="1"/>
  <c r="I17" i="7"/>
  <c r="B17" i="7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U45" i="6"/>
  <c r="T45" i="6"/>
  <c r="S45" i="6"/>
  <c r="R45" i="6"/>
  <c r="Q45" i="6"/>
  <c r="P45" i="6"/>
  <c r="N45" i="6"/>
  <c r="M45" i="6"/>
  <c r="L45" i="6"/>
  <c r="K45" i="6"/>
  <c r="J45" i="6"/>
  <c r="I45" i="6"/>
  <c r="H45" i="6"/>
  <c r="G45" i="6"/>
  <c r="F45" i="6"/>
  <c r="E45" i="6"/>
  <c r="D45" i="6"/>
  <c r="C45" i="6"/>
  <c r="U42" i="6"/>
  <c r="T42" i="6"/>
  <c r="S42" i="6"/>
  <c r="R42" i="6"/>
  <c r="Q42" i="6"/>
  <c r="P42" i="6"/>
  <c r="N42" i="6"/>
  <c r="M42" i="6"/>
  <c r="L42" i="6"/>
  <c r="K42" i="6"/>
  <c r="J42" i="6"/>
  <c r="I42" i="6"/>
  <c r="H42" i="6"/>
  <c r="G42" i="6"/>
  <c r="F42" i="6"/>
  <c r="E42" i="6"/>
  <c r="D42" i="6"/>
  <c r="C42" i="6"/>
  <c r="V41" i="6"/>
  <c r="O41" i="6"/>
  <c r="W41" i="6" s="1"/>
  <c r="W40" i="6"/>
  <c r="V40" i="6"/>
  <c r="O40" i="6"/>
  <c r="W39" i="6"/>
  <c r="V39" i="6"/>
  <c r="O39" i="6"/>
  <c r="V38" i="6"/>
  <c r="O38" i="6"/>
  <c r="W38" i="6" s="1"/>
  <c r="V37" i="6"/>
  <c r="O37" i="6"/>
  <c r="W37" i="6" s="1"/>
  <c r="W36" i="6"/>
  <c r="V36" i="6"/>
  <c r="O36" i="6"/>
  <c r="V35" i="6"/>
  <c r="W35" i="6" s="1"/>
  <c r="O35" i="6"/>
  <c r="V34" i="6"/>
  <c r="O34" i="6"/>
  <c r="W34" i="6" s="1"/>
  <c r="V33" i="6"/>
  <c r="O33" i="6"/>
  <c r="W33" i="6" s="1"/>
  <c r="W32" i="6"/>
  <c r="V32" i="6"/>
  <c r="O32" i="6"/>
  <c r="W31" i="6"/>
  <c r="V31" i="6"/>
  <c r="O31" i="6"/>
  <c r="V30" i="6"/>
  <c r="V42" i="6" s="1"/>
  <c r="O30" i="6"/>
  <c r="W30" i="6" s="1"/>
  <c r="V29" i="6"/>
  <c r="O29" i="6"/>
  <c r="W29" i="6" s="1"/>
  <c r="W28" i="6"/>
  <c r="V28" i="6"/>
  <c r="O28" i="6"/>
  <c r="V27" i="6"/>
  <c r="W27" i="6" s="1"/>
  <c r="O27" i="6"/>
  <c r="V26" i="6"/>
  <c r="O26" i="6"/>
  <c r="W26" i="6" s="1"/>
  <c r="V25" i="6"/>
  <c r="O25" i="6"/>
  <c r="W25" i="6" s="1"/>
  <c r="W24" i="6"/>
  <c r="V24" i="6"/>
  <c r="O24" i="6"/>
  <c r="W23" i="6"/>
  <c r="V23" i="6"/>
  <c r="O23" i="6"/>
  <c r="V22" i="6"/>
  <c r="O22" i="6"/>
  <c r="W22" i="6" s="1"/>
  <c r="V21" i="6"/>
  <c r="O21" i="6"/>
  <c r="W21" i="6" s="1"/>
  <c r="W20" i="6"/>
  <c r="V20" i="6"/>
  <c r="O20" i="6"/>
  <c r="V19" i="6"/>
  <c r="W19" i="6" s="1"/>
  <c r="O19" i="6"/>
  <c r="V18" i="6"/>
  <c r="O18" i="6"/>
  <c r="W18" i="6" s="1"/>
  <c r="V17" i="6"/>
  <c r="O17" i="6"/>
  <c r="W17" i="6" s="1"/>
  <c r="W16" i="6"/>
  <c r="V16" i="6"/>
  <c r="O16" i="6"/>
  <c r="W15" i="6"/>
  <c r="V15" i="6"/>
  <c r="O15" i="6"/>
  <c r="V14" i="6"/>
  <c r="O14" i="6"/>
  <c r="W14" i="6" s="1"/>
  <c r="V13" i="6"/>
  <c r="O13" i="6"/>
  <c r="W13" i="6" s="1"/>
  <c r="W12" i="6"/>
  <c r="V12" i="6"/>
  <c r="O12" i="6"/>
  <c r="V11" i="6"/>
  <c r="W11" i="6" s="1"/>
  <c r="O11" i="6"/>
  <c r="V10" i="6"/>
  <c r="O10" i="6"/>
  <c r="W10" i="6" s="1"/>
  <c r="V9" i="6"/>
  <c r="O9" i="6"/>
  <c r="W9" i="6" s="1"/>
  <c r="W8" i="6"/>
  <c r="V8" i="6"/>
  <c r="O8" i="6"/>
  <c r="W7" i="6"/>
  <c r="V7" i="6"/>
  <c r="O7" i="6"/>
  <c r="V6" i="6"/>
  <c r="O6" i="6"/>
  <c r="W6" i="6" s="1"/>
  <c r="U45" i="5"/>
  <c r="T45" i="5"/>
  <c r="S45" i="5"/>
  <c r="R45" i="5"/>
  <c r="Q45" i="5"/>
  <c r="P45" i="5"/>
  <c r="N45" i="5"/>
  <c r="M45" i="5"/>
  <c r="L45" i="5"/>
  <c r="K45" i="5"/>
  <c r="J45" i="5"/>
  <c r="I45" i="5"/>
  <c r="H45" i="5"/>
  <c r="G45" i="5"/>
  <c r="F45" i="5"/>
  <c r="E45" i="5"/>
  <c r="D45" i="5"/>
  <c r="C45" i="5"/>
  <c r="V41" i="5"/>
  <c r="U41" i="5"/>
  <c r="T41" i="5"/>
  <c r="S41" i="5"/>
  <c r="R41" i="5"/>
  <c r="Q41" i="5"/>
  <c r="P41" i="5"/>
  <c r="N41" i="5"/>
  <c r="M41" i="5"/>
  <c r="L41" i="5"/>
  <c r="K41" i="5"/>
  <c r="J41" i="5"/>
  <c r="I41" i="5"/>
  <c r="H41" i="5"/>
  <c r="G41" i="5"/>
  <c r="F41" i="5"/>
  <c r="E41" i="5"/>
  <c r="D41" i="5"/>
  <c r="C41" i="5"/>
  <c r="O41" i="5" s="1"/>
  <c r="W41" i="5" s="1"/>
  <c r="V40" i="5"/>
  <c r="W40" i="5" s="1"/>
  <c r="O40" i="5"/>
  <c r="V39" i="5"/>
  <c r="O39" i="5"/>
  <c r="W39" i="5" s="1"/>
  <c r="V38" i="5"/>
  <c r="O38" i="5"/>
  <c r="W38" i="5" s="1"/>
  <c r="W37" i="5"/>
  <c r="V37" i="5"/>
  <c r="O37" i="5"/>
  <c r="W36" i="5"/>
  <c r="V36" i="5"/>
  <c r="O36" i="5"/>
  <c r="V35" i="5"/>
  <c r="O35" i="5"/>
  <c r="W35" i="5" s="1"/>
  <c r="V34" i="5"/>
  <c r="O34" i="5"/>
  <c r="W34" i="5" s="1"/>
  <c r="W33" i="5"/>
  <c r="V33" i="5"/>
  <c r="O33" i="5"/>
  <c r="V32" i="5"/>
  <c r="W32" i="5" s="1"/>
  <c r="O32" i="5"/>
  <c r="V31" i="5"/>
  <c r="O31" i="5"/>
  <c r="W31" i="5" s="1"/>
  <c r="U30" i="5"/>
  <c r="U42" i="5" s="1"/>
  <c r="T30" i="5"/>
  <c r="T42" i="5" s="1"/>
  <c r="S30" i="5"/>
  <c r="S42" i="5" s="1"/>
  <c r="R30" i="5"/>
  <c r="R42" i="5" s="1"/>
  <c r="Q30" i="5"/>
  <c r="Q42" i="5" s="1"/>
  <c r="P30" i="5"/>
  <c r="P42" i="5" s="1"/>
  <c r="N30" i="5"/>
  <c r="N42" i="5" s="1"/>
  <c r="M30" i="5"/>
  <c r="M42" i="5" s="1"/>
  <c r="L30" i="5"/>
  <c r="L42" i="5" s="1"/>
  <c r="K30" i="5"/>
  <c r="K42" i="5" s="1"/>
  <c r="J30" i="5"/>
  <c r="J42" i="5" s="1"/>
  <c r="I30" i="5"/>
  <c r="I42" i="5" s="1"/>
  <c r="H30" i="5"/>
  <c r="H42" i="5" s="1"/>
  <c r="G30" i="5"/>
  <c r="G42" i="5" s="1"/>
  <c r="F30" i="5"/>
  <c r="F42" i="5" s="1"/>
  <c r="E30" i="5"/>
  <c r="E42" i="5" s="1"/>
  <c r="D30" i="5"/>
  <c r="O30" i="5" s="1"/>
  <c r="C30" i="5"/>
  <c r="C42" i="5" s="1"/>
  <c r="V29" i="5"/>
  <c r="O29" i="5"/>
  <c r="W29" i="5" s="1"/>
  <c r="V28" i="5"/>
  <c r="O28" i="5"/>
  <c r="W28" i="5" s="1"/>
  <c r="W27" i="5"/>
  <c r="V27" i="5"/>
  <c r="O27" i="5"/>
  <c r="W26" i="5"/>
  <c r="V26" i="5"/>
  <c r="O26" i="5"/>
  <c r="V25" i="5"/>
  <c r="O25" i="5"/>
  <c r="W25" i="5" s="1"/>
  <c r="V24" i="5"/>
  <c r="O24" i="5"/>
  <c r="W24" i="5" s="1"/>
  <c r="W23" i="5"/>
  <c r="V23" i="5"/>
  <c r="O23" i="5"/>
  <c r="V22" i="5"/>
  <c r="W22" i="5" s="1"/>
  <c r="O22" i="5"/>
  <c r="V21" i="5"/>
  <c r="O21" i="5"/>
  <c r="W21" i="5" s="1"/>
  <c r="V20" i="5"/>
  <c r="O20" i="5"/>
  <c r="W20" i="5" s="1"/>
  <c r="W19" i="5"/>
  <c r="V19" i="5"/>
  <c r="O19" i="5"/>
  <c r="W18" i="5"/>
  <c r="V18" i="5"/>
  <c r="O18" i="5"/>
  <c r="V17" i="5"/>
  <c r="O17" i="5"/>
  <c r="W17" i="5" s="1"/>
  <c r="V16" i="5"/>
  <c r="O16" i="5"/>
  <c r="W16" i="5" s="1"/>
  <c r="W15" i="5"/>
  <c r="V15" i="5"/>
  <c r="O15" i="5"/>
  <c r="V14" i="5"/>
  <c r="W14" i="5" s="1"/>
  <c r="O14" i="5"/>
  <c r="V13" i="5"/>
  <c r="O13" i="5"/>
  <c r="W13" i="5" s="1"/>
  <c r="V12" i="5"/>
  <c r="O12" i="5"/>
  <c r="W12" i="5" s="1"/>
  <c r="W11" i="5"/>
  <c r="V11" i="5"/>
  <c r="O11" i="5"/>
  <c r="W10" i="5"/>
  <c r="V10" i="5"/>
  <c r="O10" i="5"/>
  <c r="V9" i="5"/>
  <c r="O9" i="5"/>
  <c r="W9" i="5" s="1"/>
  <c r="V8" i="5"/>
  <c r="O8" i="5"/>
  <c r="W8" i="5" s="1"/>
  <c r="W7" i="5"/>
  <c r="V7" i="5"/>
  <c r="O7" i="5"/>
  <c r="V6" i="5"/>
  <c r="W6" i="5" s="1"/>
  <c r="O6" i="5"/>
  <c r="U45" i="4"/>
  <c r="T45" i="4"/>
  <c r="S45" i="4"/>
  <c r="R45" i="4"/>
  <c r="Q45" i="4"/>
  <c r="P45" i="4"/>
  <c r="N45" i="4"/>
  <c r="M45" i="4"/>
  <c r="L45" i="4"/>
  <c r="K45" i="4"/>
  <c r="J45" i="4"/>
  <c r="I45" i="4"/>
  <c r="H45" i="4"/>
  <c r="G45" i="4"/>
  <c r="F45" i="4"/>
  <c r="E45" i="4"/>
  <c r="D45" i="4"/>
  <c r="C45" i="4"/>
  <c r="U42" i="4"/>
  <c r="T42" i="4"/>
  <c r="S42" i="4"/>
  <c r="R42" i="4"/>
  <c r="Q42" i="4"/>
  <c r="P42" i="4"/>
  <c r="N42" i="4"/>
  <c r="M42" i="4"/>
  <c r="L42" i="4"/>
  <c r="K42" i="4"/>
  <c r="J42" i="4"/>
  <c r="I42" i="4"/>
  <c r="H42" i="4"/>
  <c r="G42" i="4"/>
  <c r="F42" i="4"/>
  <c r="E42" i="4"/>
  <c r="D42" i="4"/>
  <c r="C42" i="4"/>
  <c r="W41" i="4"/>
  <c r="V41" i="4"/>
  <c r="O41" i="4"/>
  <c r="V40" i="4"/>
  <c r="O40" i="4"/>
  <c r="W40" i="4" s="1"/>
  <c r="V39" i="4"/>
  <c r="O39" i="4"/>
  <c r="W39" i="4" s="1"/>
  <c r="W38" i="4"/>
  <c r="V38" i="4"/>
  <c r="O38" i="4"/>
  <c r="V37" i="4"/>
  <c r="W37" i="4" s="1"/>
  <c r="O37" i="4"/>
  <c r="V36" i="4"/>
  <c r="O36" i="4"/>
  <c r="W36" i="4" s="1"/>
  <c r="V35" i="4"/>
  <c r="O35" i="4"/>
  <c r="W35" i="4" s="1"/>
  <c r="W34" i="4"/>
  <c r="V34" i="4"/>
  <c r="O34" i="4"/>
  <c r="W33" i="4"/>
  <c r="V33" i="4"/>
  <c r="O33" i="4"/>
  <c r="V32" i="4"/>
  <c r="O32" i="4"/>
  <c r="W32" i="4" s="1"/>
  <c r="V31" i="4"/>
  <c r="O31" i="4"/>
  <c r="W31" i="4" s="1"/>
  <c r="W30" i="4"/>
  <c r="V30" i="4"/>
  <c r="V42" i="4" s="1"/>
  <c r="O30" i="4"/>
  <c r="O42" i="4" s="1"/>
  <c r="V29" i="4"/>
  <c r="W29" i="4" s="1"/>
  <c r="O29" i="4"/>
  <c r="V28" i="4"/>
  <c r="O28" i="4"/>
  <c r="W28" i="4" s="1"/>
  <c r="V27" i="4"/>
  <c r="O27" i="4"/>
  <c r="W27" i="4" s="1"/>
  <c r="W26" i="4"/>
  <c r="V26" i="4"/>
  <c r="O26" i="4"/>
  <c r="W25" i="4"/>
  <c r="V25" i="4"/>
  <c r="O25" i="4"/>
  <c r="V24" i="4"/>
  <c r="O24" i="4"/>
  <c r="W24" i="4" s="1"/>
  <c r="V23" i="4"/>
  <c r="O23" i="4"/>
  <c r="W23" i="4" s="1"/>
  <c r="W22" i="4"/>
  <c r="V22" i="4"/>
  <c r="O22" i="4"/>
  <c r="V21" i="4"/>
  <c r="W21" i="4" s="1"/>
  <c r="O21" i="4"/>
  <c r="V20" i="4"/>
  <c r="O20" i="4"/>
  <c r="W20" i="4" s="1"/>
  <c r="V19" i="4"/>
  <c r="O19" i="4"/>
  <c r="W19" i="4" s="1"/>
  <c r="W18" i="4"/>
  <c r="V18" i="4"/>
  <c r="O18" i="4"/>
  <c r="W17" i="4"/>
  <c r="V17" i="4"/>
  <c r="O17" i="4"/>
  <c r="V16" i="4"/>
  <c r="O16" i="4"/>
  <c r="W16" i="4" s="1"/>
  <c r="V15" i="4"/>
  <c r="O15" i="4"/>
  <c r="W15" i="4" s="1"/>
  <c r="W14" i="4"/>
  <c r="V14" i="4"/>
  <c r="O14" i="4"/>
  <c r="V13" i="4"/>
  <c r="W13" i="4" s="1"/>
  <c r="O13" i="4"/>
  <c r="V12" i="4"/>
  <c r="O12" i="4"/>
  <c r="W12" i="4" s="1"/>
  <c r="V11" i="4"/>
  <c r="O11" i="4"/>
  <c r="W11" i="4" s="1"/>
  <c r="W10" i="4"/>
  <c r="V10" i="4"/>
  <c r="O10" i="4"/>
  <c r="W9" i="4"/>
  <c r="V9" i="4"/>
  <c r="O9" i="4"/>
  <c r="V8" i="4"/>
  <c r="O8" i="4"/>
  <c r="W8" i="4" s="1"/>
  <c r="V7" i="4"/>
  <c r="O7" i="4"/>
  <c r="W7" i="4" s="1"/>
  <c r="W6" i="4"/>
  <c r="V6" i="4"/>
  <c r="O6" i="4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6" i="2"/>
  <c r="F25" i="2"/>
  <c r="B25" i="2"/>
  <c r="F24" i="2"/>
  <c r="B24" i="2"/>
  <c r="F23" i="2"/>
  <c r="B23" i="2"/>
  <c r="F22" i="2"/>
  <c r="B22" i="2"/>
  <c r="F21" i="2"/>
  <c r="B21" i="2"/>
  <c r="F20" i="2"/>
  <c r="F19" i="2" s="1"/>
  <c r="B20" i="2"/>
  <c r="E19" i="2"/>
  <c r="D19" i="2"/>
  <c r="C19" i="2"/>
  <c r="B19" i="2"/>
  <c r="F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F6" i="2" s="1"/>
  <c r="F26" i="2" s="1"/>
  <c r="B7" i="2"/>
  <c r="E6" i="2"/>
  <c r="E26" i="2" s="1"/>
  <c r="D6" i="2"/>
  <c r="D26" i="2" s="1"/>
  <c r="C6" i="2"/>
  <c r="C26" i="2" s="1"/>
  <c r="B6" i="2"/>
  <c r="U45" i="1"/>
  <c r="T45" i="1"/>
  <c r="S45" i="1"/>
  <c r="R45" i="1"/>
  <c r="Q45" i="1"/>
  <c r="P45" i="1"/>
  <c r="N45" i="1"/>
  <c r="M45" i="1"/>
  <c r="L45" i="1"/>
  <c r="K45" i="1"/>
  <c r="J45" i="1"/>
  <c r="I45" i="1"/>
  <c r="H45" i="1"/>
  <c r="G45" i="1"/>
  <c r="F45" i="1"/>
  <c r="E45" i="1"/>
  <c r="D45" i="1"/>
  <c r="C45" i="1"/>
  <c r="U41" i="1"/>
  <c r="T41" i="1"/>
  <c r="S41" i="1"/>
  <c r="R41" i="1"/>
  <c r="Q41" i="1"/>
  <c r="P41" i="1"/>
  <c r="V41" i="1" s="1"/>
  <c r="N41" i="1"/>
  <c r="M41" i="1"/>
  <c r="L41" i="1"/>
  <c r="K41" i="1"/>
  <c r="J41" i="1"/>
  <c r="I41" i="1"/>
  <c r="H41" i="1"/>
  <c r="G41" i="1"/>
  <c r="F41" i="1"/>
  <c r="E41" i="1"/>
  <c r="D41" i="1"/>
  <c r="C41" i="1"/>
  <c r="O41" i="1" s="1"/>
  <c r="W41" i="1" s="1"/>
  <c r="V40" i="1"/>
  <c r="O40" i="1"/>
  <c r="W40" i="1" s="1"/>
  <c r="W39" i="1"/>
  <c r="V39" i="1"/>
  <c r="O39" i="1"/>
  <c r="W38" i="1"/>
  <c r="V38" i="1"/>
  <c r="O38" i="1"/>
  <c r="V37" i="1"/>
  <c r="O37" i="1"/>
  <c r="W37" i="1" s="1"/>
  <c r="V36" i="1"/>
  <c r="O36" i="1"/>
  <c r="W36" i="1" s="1"/>
  <c r="W35" i="1"/>
  <c r="V35" i="1"/>
  <c r="O35" i="1"/>
  <c r="V34" i="1"/>
  <c r="W34" i="1" s="1"/>
  <c r="O34" i="1"/>
  <c r="V33" i="1"/>
  <c r="O33" i="1"/>
  <c r="W33" i="1" s="1"/>
  <c r="V32" i="1"/>
  <c r="O32" i="1"/>
  <c r="W32" i="1" s="1"/>
  <c r="W31" i="1"/>
  <c r="V31" i="1"/>
  <c r="O31" i="1"/>
  <c r="V30" i="1"/>
  <c r="V42" i="1" s="1"/>
  <c r="U30" i="1"/>
  <c r="U42" i="1" s="1"/>
  <c r="T30" i="1"/>
  <c r="T42" i="1" s="1"/>
  <c r="S30" i="1"/>
  <c r="S42" i="1" s="1"/>
  <c r="R30" i="1"/>
  <c r="R42" i="1" s="1"/>
  <c r="Q30" i="1"/>
  <c r="Q42" i="1" s="1"/>
  <c r="P30" i="1"/>
  <c r="P42" i="1" s="1"/>
  <c r="N30" i="1"/>
  <c r="N42" i="1" s="1"/>
  <c r="M30" i="1"/>
  <c r="M42" i="1" s="1"/>
  <c r="L30" i="1"/>
  <c r="L42" i="1" s="1"/>
  <c r="K30" i="1"/>
  <c r="K42" i="1" s="1"/>
  <c r="J30" i="1"/>
  <c r="J42" i="1" s="1"/>
  <c r="I30" i="1"/>
  <c r="I42" i="1" s="1"/>
  <c r="H30" i="1"/>
  <c r="H42" i="1" s="1"/>
  <c r="G30" i="1"/>
  <c r="G42" i="1" s="1"/>
  <c r="F30" i="1"/>
  <c r="F42" i="1" s="1"/>
  <c r="E30" i="1"/>
  <c r="E42" i="1" s="1"/>
  <c r="D30" i="1"/>
  <c r="D42" i="1" s="1"/>
  <c r="C30" i="1"/>
  <c r="C42" i="1" s="1"/>
  <c r="W29" i="1"/>
  <c r="V29" i="1"/>
  <c r="O29" i="1"/>
  <c r="W28" i="1"/>
  <c r="V28" i="1"/>
  <c r="O28" i="1"/>
  <c r="V27" i="1"/>
  <c r="O27" i="1"/>
  <c r="W27" i="1" s="1"/>
  <c r="V26" i="1"/>
  <c r="O26" i="1"/>
  <c r="W26" i="1" s="1"/>
  <c r="W25" i="1"/>
  <c r="V25" i="1"/>
  <c r="O25" i="1"/>
  <c r="V24" i="1"/>
  <c r="W24" i="1" s="1"/>
  <c r="O24" i="1"/>
  <c r="V23" i="1"/>
  <c r="O23" i="1"/>
  <c r="W23" i="1" s="1"/>
  <c r="V22" i="1"/>
  <c r="O22" i="1"/>
  <c r="W22" i="1" s="1"/>
  <c r="W21" i="1"/>
  <c r="V21" i="1"/>
  <c r="O21" i="1"/>
  <c r="W20" i="1"/>
  <c r="V20" i="1"/>
  <c r="O20" i="1"/>
  <c r="V19" i="1"/>
  <c r="O19" i="1"/>
  <c r="W19" i="1" s="1"/>
  <c r="V18" i="1"/>
  <c r="O18" i="1"/>
  <c r="W18" i="1" s="1"/>
  <c r="W17" i="1"/>
  <c r="V17" i="1"/>
  <c r="O17" i="1"/>
  <c r="V16" i="1"/>
  <c r="W16" i="1" s="1"/>
  <c r="O16" i="1"/>
  <c r="V15" i="1"/>
  <c r="O15" i="1"/>
  <c r="W15" i="1" s="1"/>
  <c r="V14" i="1"/>
  <c r="O14" i="1"/>
  <c r="W14" i="1" s="1"/>
  <c r="W13" i="1"/>
  <c r="V13" i="1"/>
  <c r="O13" i="1"/>
  <c r="W12" i="1"/>
  <c r="V12" i="1"/>
  <c r="O12" i="1"/>
  <c r="V11" i="1"/>
  <c r="O11" i="1"/>
  <c r="W11" i="1" s="1"/>
  <c r="V10" i="1"/>
  <c r="O10" i="1"/>
  <c r="W10" i="1" s="1"/>
  <c r="W9" i="1"/>
  <c r="V9" i="1"/>
  <c r="O9" i="1"/>
  <c r="V8" i="1"/>
  <c r="W8" i="1" s="1"/>
  <c r="O8" i="1"/>
  <c r="V7" i="1"/>
  <c r="O7" i="1"/>
  <c r="W7" i="1" s="1"/>
  <c r="W6" i="1"/>
  <c r="V6" i="1"/>
  <c r="O42" i="5" l="1"/>
  <c r="W42" i="6"/>
  <c r="B20" i="7"/>
  <c r="B21" i="7" s="1"/>
  <c r="B22" i="7" s="1"/>
  <c r="B23" i="7" s="1"/>
  <c r="L7" i="9"/>
  <c r="L49" i="9"/>
  <c r="C26" i="7"/>
  <c r="I26" i="7" s="1"/>
  <c r="D42" i="5"/>
  <c r="O42" i="6"/>
  <c r="O30" i="1"/>
  <c r="W42" i="4"/>
  <c r="V30" i="5"/>
  <c r="V42" i="5" s="1"/>
  <c r="W30" i="1" l="1"/>
  <c r="O42" i="1"/>
  <c r="W30" i="5"/>
  <c r="W42" i="5" l="1"/>
  <c r="W42" i="1"/>
</calcChain>
</file>

<file path=xl/sharedStrings.xml><?xml version="1.0" encoding="utf-8"?>
<sst xmlns="http://schemas.openxmlformats.org/spreadsheetml/2006/main" count="627" uniqueCount="158">
  <si>
    <t>Table: Gross Written Premium (000mkd) / 2025Q1</t>
  </si>
  <si>
    <t xml:space="preserve">Line of business </t>
  </si>
  <si>
    <t>MAKEDONIJA Insurance s.c. Skopje - Vienna Insurance Group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</si>
  <si>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</si>
  <si>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</si>
  <si>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</si>
  <si>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</si>
  <si>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</si>
  <si>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GRAWE Non-life</t>
  </si>
  <si>
    <t>UNIQA</t>
  </si>
  <si>
    <t>Insurance Policy</t>
  </si>
  <si>
    <t>INSURANCE COMPANY HALK OSIGURUVANJE A.D. SKOPJE</t>
  </si>
  <si>
    <t>CROATIA INSURANCE - NON LIFE</t>
  </si>
  <si>
    <t>ZOIL MAKEDONIJA, Bitola</t>
  </si>
  <si>
    <t>TOTAL NONLIFE</t>
  </si>
  <si>
    <t>CROATIA INSURANCE - LIFE</t>
  </si>
  <si>
    <t>GRAWE</t>
  </si>
  <si>
    <t>WINNER LIFE</t>
  </si>
  <si>
    <t>UNIQA LIFE</t>
  </si>
  <si>
    <t>TRIGLAV LIFE</t>
  </si>
  <si>
    <t>PRVA LIFE JSC Skopje</t>
  </si>
  <si>
    <t>TOTAL LIFE</t>
  </si>
  <si>
    <t>TOTAL</t>
  </si>
  <si>
    <t>01. Accident</t>
  </si>
  <si>
    <t>01</t>
  </si>
  <si>
    <t>02. Health</t>
  </si>
  <si>
    <t>02</t>
  </si>
  <si>
    <t>03. Motor vehicles (casco)</t>
  </si>
  <si>
    <t>03</t>
  </si>
  <si>
    <t>04. Railway vehicles (casco)</t>
  </si>
  <si>
    <t>04</t>
  </si>
  <si>
    <t>05. Aircrafts (casco)</t>
  </si>
  <si>
    <t>05</t>
  </si>
  <si>
    <t>06. Vessels (casco)</t>
  </si>
  <si>
    <t>06</t>
  </si>
  <si>
    <t>07. Cargo</t>
  </si>
  <si>
    <t>07</t>
  </si>
  <si>
    <t>08. Property, fire and nat.forces</t>
  </si>
  <si>
    <t>08</t>
  </si>
  <si>
    <t>09. Property, other</t>
  </si>
  <si>
    <t>09</t>
  </si>
  <si>
    <t>89. Property (total)</t>
  </si>
  <si>
    <t>89</t>
  </si>
  <si>
    <t>8901. Property (natural persons)</t>
  </si>
  <si>
    <t>8901</t>
  </si>
  <si>
    <t>8902. Property (legal entities)</t>
  </si>
  <si>
    <t>8902</t>
  </si>
  <si>
    <t>10. MTPL (total)</t>
  </si>
  <si>
    <t>10</t>
  </si>
  <si>
    <t>1001. CMTPL</t>
  </si>
  <si>
    <t>1001</t>
  </si>
  <si>
    <t>1002. Green card (GC)</t>
  </si>
  <si>
    <t>1002</t>
  </si>
  <si>
    <t>1003. Border insurance (BI)</t>
  </si>
  <si>
    <t>1003</t>
  </si>
  <si>
    <t>11. Aircraft's liability</t>
  </si>
  <si>
    <t>11</t>
  </si>
  <si>
    <t>12. Vessel's liability</t>
  </si>
  <si>
    <t>12</t>
  </si>
  <si>
    <t>13. General liability</t>
  </si>
  <si>
    <t>13</t>
  </si>
  <si>
    <t>14. Credit</t>
  </si>
  <si>
    <t>14</t>
  </si>
  <si>
    <t>15. Suretyship</t>
  </si>
  <si>
    <t>15</t>
  </si>
  <si>
    <t>16. Financial losses</t>
  </si>
  <si>
    <t>16</t>
  </si>
  <si>
    <t>17. Legal expenses</t>
  </si>
  <si>
    <t>17</t>
  </si>
  <si>
    <t>18. Tourists assistance</t>
  </si>
  <si>
    <t>18</t>
  </si>
  <si>
    <t>0001</t>
  </si>
  <si>
    <t>19. Life assurance</t>
  </si>
  <si>
    <t>19</t>
  </si>
  <si>
    <t>19xx01. Basic</t>
  </si>
  <si>
    <t>19xx01</t>
  </si>
  <si>
    <t>19xx02. Supplementary</t>
  </si>
  <si>
    <t>19xx02</t>
  </si>
  <si>
    <t>19xx03. Annuities</t>
  </si>
  <si>
    <t>19xx03</t>
  </si>
  <si>
    <t>20. Marriage and birth</t>
  </si>
  <si>
    <t>20</t>
  </si>
  <si>
    <t>21. Unit- linked</t>
  </si>
  <si>
    <t>21</t>
  </si>
  <si>
    <t>22. Tontine</t>
  </si>
  <si>
    <t>22</t>
  </si>
  <si>
    <t>23. Capital redemtion</t>
  </si>
  <si>
    <t>23</t>
  </si>
  <si>
    <r>
      <t>24. Pensions from 2</t>
    </r>
    <r>
      <rPr>
        <vertAlign val="superscript"/>
        <sz val="10"/>
        <rFont val="Calibri"/>
        <family val="2"/>
        <scheme val="minor"/>
      </rPr>
      <t>nd</t>
    </r>
    <r>
      <rPr>
        <sz val="10"/>
        <rFont val="Calibri"/>
        <family val="2"/>
        <scheme val="minor"/>
      </rPr>
      <t xml:space="preserve"> pillar</t>
    </r>
  </si>
  <si>
    <t>24</t>
  </si>
  <si>
    <r>
      <t>25. Pensions from 3</t>
    </r>
    <r>
      <rPr>
        <vertAlign val="superscript"/>
        <sz val="10"/>
        <rFont val="Calibri"/>
        <family val="2"/>
        <scheme val="minor"/>
      </rPr>
      <t>rd</t>
    </r>
    <r>
      <rPr>
        <sz val="10"/>
        <rFont val="Calibri"/>
        <family val="2"/>
        <scheme val="minor"/>
      </rPr>
      <t xml:space="preserve"> pillar</t>
    </r>
  </si>
  <si>
    <t>25</t>
  </si>
  <si>
    <t>0002</t>
  </si>
  <si>
    <t>0000</t>
  </si>
  <si>
    <t>Market concentration</t>
  </si>
  <si>
    <t>Table: Premium structure, by insurance undertakings / 2025Q1</t>
  </si>
  <si>
    <r>
      <t xml:space="preserve">000 </t>
    </r>
    <r>
      <rPr>
        <sz val="8"/>
        <rFont val="Calibri"/>
        <family val="2"/>
        <scheme val="minor"/>
      </rPr>
      <t>MKD</t>
    </r>
  </si>
  <si>
    <t>Insurance Undertaking</t>
  </si>
  <si>
    <t>No.</t>
  </si>
  <si>
    <t>Gross written premium</t>
  </si>
  <si>
    <t>Reinsurance and/or coinsurance share</t>
  </si>
  <si>
    <t>Technical premium</t>
  </si>
  <si>
    <t>Share for insurance operations</t>
  </si>
  <si>
    <t>Total (nonlife)</t>
  </si>
  <si>
    <t>Total (life)</t>
  </si>
  <si>
    <t>Total</t>
  </si>
  <si>
    <t>Table: Premium structure, by lines of business / 2025Q1</t>
  </si>
  <si>
    <t>08.  Property, fire and nat.forces</t>
  </si>
  <si>
    <t>09.  Property, other</t>
  </si>
  <si>
    <t>11.Aircraft's liability</t>
  </si>
  <si>
    <t>18.Tourists assistance</t>
  </si>
  <si>
    <t>24. Pensions from 2nd pillar</t>
  </si>
  <si>
    <t>25. Pensions from 3rd pillar</t>
  </si>
  <si>
    <t>Table: Number of contracts conluded / 2025Q1</t>
  </si>
  <si>
    <t>Table: Gross claims paid (liquidated) (000mkd) / 2025Q1</t>
  </si>
  <si>
    <t>Table: Number of claims liquidated / 2025Q1</t>
  </si>
  <si>
    <t>Table: Claim structutre by insz / 2025Q1</t>
  </si>
  <si>
    <t>Insurance undertaking</t>
  </si>
  <si>
    <t>Number of unsettled claims at the beginning of the period</t>
  </si>
  <si>
    <t>Number of reported and reopened claims</t>
  </si>
  <si>
    <t>Number of liquidated claims</t>
  </si>
  <si>
    <t>Number of rejected claims</t>
  </si>
  <si>
    <t>Number of unsettled claims at the end of the period</t>
  </si>
  <si>
    <t>Number of claims in litigation (part of the previous column)</t>
  </si>
  <si>
    <t>Claims settlement frequency</t>
  </si>
  <si>
    <t>5</t>
  </si>
  <si>
    <t>6</t>
  </si>
  <si>
    <t>7</t>
  </si>
  <si>
    <t>Table: Expenses / 2025Q1</t>
  </si>
  <si>
    <r>
      <t xml:space="preserve">000 </t>
    </r>
    <r>
      <rPr>
        <sz val="8"/>
        <color theme="1"/>
        <rFont val="Calibri"/>
        <family val="2"/>
        <scheme val="minor"/>
      </rPr>
      <t>MKD</t>
    </r>
  </si>
  <si>
    <t>Administrative expenses</t>
  </si>
  <si>
    <t>Comissions to intermediaries</t>
  </si>
  <si>
    <t>Other expenses related to insurance</t>
  </si>
  <si>
    <t>Table: Gross technical provisions / 2025Q1</t>
  </si>
  <si>
    <t>Unеxpired risk reserve</t>
  </si>
  <si>
    <t>Bonuses and rebates provisions</t>
  </si>
  <si>
    <t>Claims provisions</t>
  </si>
  <si>
    <t>Equilization provision</t>
  </si>
  <si>
    <t>Mathematical provision</t>
  </si>
  <si>
    <t>Special provision</t>
  </si>
  <si>
    <t>Other technical provisions</t>
  </si>
  <si>
    <t>Reported claims provisions</t>
  </si>
  <si>
    <t>IBNR</t>
  </si>
  <si>
    <t>Total claims provisions</t>
  </si>
  <si>
    <t>Table: Net technical provisions / 2025Q1</t>
  </si>
  <si>
    <t>Table: Capital and Solvency Margin / 2025Q1</t>
  </si>
  <si>
    <r>
      <t xml:space="preserve">000 </t>
    </r>
    <r>
      <rPr>
        <sz val="9"/>
        <color theme="1"/>
        <rFont val="Calibri"/>
        <family val="2"/>
        <scheme val="minor"/>
      </rPr>
      <t>MKD</t>
    </r>
  </si>
  <si>
    <t>NONLIFE
TOTAL</t>
  </si>
  <si>
    <t>LIFE
TOTAL</t>
  </si>
  <si>
    <t>Total capital</t>
  </si>
  <si>
    <t>Solvency margin</t>
  </si>
  <si>
    <t>INSURANCE</t>
  </si>
  <si>
    <t>SUPERVISION</t>
  </si>
  <si>
    <t>AGENCY</t>
  </si>
  <si>
    <t>R e p u b l i c  o f  N o r t h  M a c e d o n i a</t>
  </si>
  <si>
    <t>Skopje, 2025</t>
  </si>
  <si>
    <t xml:space="preserve">REPORT                                                                                                                              on business performance  of the insurance undertakings                                                              for the period 1.1-31.3.2025                                                                                                                           </t>
  </si>
  <si>
    <t>Remark: The data is obtained from the insurance undertakings through regularly reporting according to the article 104 from the Insurance Supervision Law (“Official Gazette of the Republic of Macedonia” no. 27/02, 84/02, 98/02, 33/04, 88/05, 79/07, 8/08, 88/08, 56/09, 67/10, 44/11, 188/13, 43/14, 112/14, 153/15, 192/15, 23/16, 83/18, 198/18 and “Official Gazette of the Republic of North Macedonia” no. 101/19 and 31/20). The management is responsible for fair presentation and accurate data. 
Exchange rate on 31.3.2025: 1 EUR =  61.6950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</si>
</sst>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9" x14ac:knownFonts="1">
    <font>
      <sz val="11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8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58">
    <xf numFmtId="0" fontId="0" fillId="0" borderId="0" xfId="0"/>
    <xf numFmtId="0" fontId="14" fillId="2" borderId="55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3" fillId="0" borderId="0" xfId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49" fontId="4" fillId="3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Border="1" applyAlignment="1">
      <alignment horizontal="right" vertical="center"/>
    </xf>
    <xf numFmtId="3" fontId="5" fillId="4" borderId="11" xfId="0" applyNumberFormat="1" applyFont="1" applyFill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3" fontId="5" fillId="2" borderId="13" xfId="0" applyNumberFormat="1" applyFont="1" applyFill="1" applyBorder="1" applyAlignment="1">
      <alignment horizontal="right" vertical="center"/>
    </xf>
    <xf numFmtId="3" fontId="5" fillId="4" borderId="14" xfId="0" applyNumberFormat="1" applyFont="1" applyFill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5" fillId="2" borderId="16" xfId="0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horizontal="left" vertical="center"/>
    </xf>
    <xf numFmtId="49" fontId="7" fillId="3" borderId="9" xfId="0" applyNumberFormat="1" applyFont="1" applyFill="1" applyBorder="1" applyAlignment="1">
      <alignment horizontal="center" vertical="center"/>
    </xf>
    <xf numFmtId="3" fontId="7" fillId="0" borderId="10" xfId="0" applyNumberFormat="1" applyFont="1" applyBorder="1" applyAlignment="1">
      <alignment horizontal="right" vertical="center"/>
    </xf>
    <xf numFmtId="3" fontId="8" fillId="4" borderId="14" xfId="0" applyNumberFormat="1" applyFont="1" applyFill="1" applyBorder="1" applyAlignment="1">
      <alignment horizontal="right" vertical="center"/>
    </xf>
    <xf numFmtId="3" fontId="7" fillId="0" borderId="15" xfId="0" applyNumberFormat="1" applyFont="1" applyBorder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/>
    </xf>
    <xf numFmtId="3" fontId="8" fillId="2" borderId="16" xfId="0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horizontal="left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49" fontId="4" fillId="3" borderId="18" xfId="0" applyNumberFormat="1" applyFont="1" applyFill="1" applyBorder="1" applyAlignment="1">
      <alignment horizontal="center" vertical="center" wrapText="1"/>
    </xf>
    <xf numFmtId="3" fontId="5" fillId="4" borderId="19" xfId="0" applyNumberFormat="1" applyFont="1" applyFill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5" fillId="2" borderId="22" xfId="0" applyNumberFormat="1" applyFont="1" applyFill="1" applyBorder="1" applyAlignment="1">
      <alignment horizontal="right" vertical="center"/>
    </xf>
    <xf numFmtId="0" fontId="5" fillId="4" borderId="23" xfId="0" applyFont="1" applyFill="1" applyBorder="1" applyAlignment="1">
      <alignment vertical="center" wrapText="1"/>
    </xf>
    <xf numFmtId="49" fontId="5" fillId="4" borderId="24" xfId="0" applyNumberFormat="1" applyFont="1" applyFill="1" applyBorder="1" applyAlignment="1">
      <alignment horizontal="center" vertical="center" wrapText="1"/>
    </xf>
    <xf numFmtId="3" fontId="5" fillId="4" borderId="25" xfId="0" applyNumberFormat="1" applyFont="1" applyFill="1" applyBorder="1" applyAlignment="1">
      <alignment horizontal="right" vertical="center"/>
    </xf>
    <xf numFmtId="3" fontId="5" fillId="4" borderId="26" xfId="0" applyNumberFormat="1" applyFont="1" applyFill="1" applyBorder="1" applyAlignment="1">
      <alignment horizontal="right" vertical="center"/>
    </xf>
    <xf numFmtId="3" fontId="5" fillId="2" borderId="27" xfId="0" applyNumberFormat="1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wrapText="1"/>
    </xf>
    <xf numFmtId="49" fontId="4" fillId="3" borderId="29" xfId="0" applyNumberFormat="1" applyFont="1" applyFill="1" applyBorder="1" applyAlignment="1">
      <alignment horizontal="center" vertical="center" wrapText="1"/>
    </xf>
    <xf numFmtId="49" fontId="7" fillId="3" borderId="9" xfId="0" quotePrefix="1" applyNumberFormat="1" applyFont="1" applyFill="1" applyBorder="1" applyAlignment="1">
      <alignment horizontal="center" vertical="center" wrapText="1"/>
    </xf>
    <xf numFmtId="49" fontId="4" fillId="3" borderId="9" xfId="0" quotePrefix="1" applyNumberFormat="1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vertical="center"/>
    </xf>
    <xf numFmtId="49" fontId="5" fillId="4" borderId="31" xfId="0" applyNumberFormat="1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vertical="center"/>
    </xf>
    <xf numFmtId="49" fontId="5" fillId="2" borderId="33" xfId="0" applyNumberFormat="1" applyFont="1" applyFill="1" applyBorder="1" applyAlignment="1">
      <alignment horizontal="center" vertical="center"/>
    </xf>
    <xf numFmtId="3" fontId="5" fillId="2" borderId="34" xfId="0" applyNumberFormat="1" applyFont="1" applyFill="1" applyBorder="1" applyAlignment="1">
      <alignment horizontal="right" vertical="center"/>
    </xf>
    <xf numFmtId="3" fontId="5" fillId="2" borderId="35" xfId="0" applyNumberFormat="1" applyFont="1" applyFill="1" applyBorder="1" applyAlignment="1">
      <alignment horizontal="right" vertical="center"/>
    </xf>
    <xf numFmtId="0" fontId="6" fillId="2" borderId="38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10" fontId="2" fillId="0" borderId="43" xfId="0" applyNumberFormat="1" applyFont="1" applyBorder="1" applyAlignment="1">
      <alignment vertical="center"/>
    </xf>
    <xf numFmtId="3" fontId="2" fillId="0" borderId="39" xfId="0" applyNumberFormat="1" applyFont="1" applyBorder="1" applyAlignment="1">
      <alignment vertical="center"/>
    </xf>
    <xf numFmtId="0" fontId="3" fillId="0" borderId="0" xfId="1" applyAlignment="1">
      <alignment vertical="center"/>
    </xf>
    <xf numFmtId="0" fontId="3" fillId="0" borderId="0" xfId="1" applyAlignment="1">
      <alignment vertical="center" wrapText="1"/>
    </xf>
    <xf numFmtId="3" fontId="9" fillId="0" borderId="0" xfId="1" applyNumberFormat="1" applyFont="1" applyAlignment="1">
      <alignment vertical="center" wrapText="1"/>
    </xf>
    <xf numFmtId="3" fontId="10" fillId="0" borderId="0" xfId="1" applyNumberFormat="1" applyFont="1" applyAlignment="1">
      <alignment vertical="center"/>
    </xf>
    <xf numFmtId="3" fontId="11" fillId="0" borderId="0" xfId="1" applyNumberFormat="1" applyFont="1" applyAlignment="1">
      <alignment horizontal="center" vertical="center"/>
    </xf>
    <xf numFmtId="3" fontId="12" fillId="0" borderId="0" xfId="1" applyNumberFormat="1" applyFont="1" applyAlignment="1">
      <alignment vertical="center" wrapText="1"/>
    </xf>
    <xf numFmtId="3" fontId="13" fillId="0" borderId="0" xfId="1" applyNumberFormat="1" applyFont="1" applyAlignment="1">
      <alignment horizontal="center" vertical="center" wrapText="1"/>
    </xf>
    <xf numFmtId="3" fontId="4" fillId="0" borderId="0" xfId="1" quotePrefix="1" applyNumberFormat="1" applyFont="1" applyAlignment="1">
      <alignment horizontal="right" vertical="top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3" fontId="9" fillId="5" borderId="47" xfId="1" applyNumberFormat="1" applyFont="1" applyFill="1" applyBorder="1" applyAlignment="1">
      <alignment horizontal="center" vertical="center"/>
    </xf>
    <xf numFmtId="3" fontId="15" fillId="5" borderId="26" xfId="1" applyNumberFormat="1" applyFont="1" applyFill="1" applyBorder="1" applyAlignment="1">
      <alignment vertical="center" wrapText="1"/>
    </xf>
    <xf numFmtId="3" fontId="5" fillId="5" borderId="26" xfId="1" applyNumberFormat="1" applyFont="1" applyFill="1" applyBorder="1" applyAlignment="1">
      <alignment horizontal="center" wrapText="1"/>
    </xf>
    <xf numFmtId="3" fontId="5" fillId="5" borderId="48" xfId="1" applyNumberFormat="1" applyFont="1" applyFill="1" applyBorder="1" applyAlignment="1">
      <alignment horizontal="center" wrapText="1"/>
    </xf>
    <xf numFmtId="0" fontId="16" fillId="4" borderId="47" xfId="1" applyFont="1" applyFill="1" applyBorder="1" applyAlignment="1">
      <alignment horizontal="left" vertical="center"/>
    </xf>
    <xf numFmtId="3" fontId="5" fillId="5" borderId="26" xfId="1" applyNumberFormat="1" applyFont="1" applyFill="1" applyBorder="1" applyAlignment="1">
      <alignment horizontal="center" vertical="center" wrapText="1"/>
    </xf>
    <xf numFmtId="3" fontId="5" fillId="4" borderId="26" xfId="1" applyNumberFormat="1" applyFont="1" applyFill="1" applyBorder="1" applyAlignment="1">
      <alignment vertical="center" wrapText="1"/>
    </xf>
    <xf numFmtId="3" fontId="5" fillId="4" borderId="48" xfId="1" applyNumberFormat="1" applyFont="1" applyFill="1" applyBorder="1" applyAlignment="1">
      <alignment vertical="center" wrapText="1"/>
    </xf>
    <xf numFmtId="0" fontId="17" fillId="0" borderId="47" xfId="1" applyFont="1" applyBorder="1" applyAlignment="1">
      <alignment horizontal="left" vertical="center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3" fontId="5" fillId="5" borderId="43" xfId="1" applyNumberFormat="1" applyFont="1" applyFill="1" applyBorder="1" applyAlignment="1">
      <alignment horizontal="center" vertical="center" wrapText="1"/>
    </xf>
    <xf numFmtId="3" fontId="5" fillId="4" borderId="43" xfId="1" applyNumberFormat="1" applyFont="1" applyFill="1" applyBorder="1" applyAlignment="1">
      <alignment vertical="center" wrapText="1"/>
    </xf>
    <xf numFmtId="3" fontId="5" fillId="4" borderId="49" xfId="1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3" fontId="9" fillId="0" borderId="0" xfId="1" applyNumberFormat="1" applyFont="1" applyAlignment="1">
      <alignment vertical="center"/>
    </xf>
    <xf numFmtId="3" fontId="11" fillId="0" borderId="0" xfId="1" applyNumberFormat="1" applyFont="1" applyAlignment="1">
      <alignment horizontal="center" vertical="center" wrapText="1"/>
    </xf>
    <xf numFmtId="3" fontId="2" fillId="0" borderId="47" xfId="1" applyNumberFormat="1" applyFont="1" applyBorder="1" applyAlignment="1">
      <alignment horizontal="left" vertical="center" wrapText="1"/>
    </xf>
    <xf numFmtId="3" fontId="2" fillId="0" borderId="26" xfId="1" applyNumberFormat="1" applyFont="1" applyBorder="1" applyAlignment="1">
      <alignment vertical="center" wrapText="1"/>
    </xf>
    <xf numFmtId="3" fontId="2" fillId="0" borderId="48" xfId="1" applyNumberFormat="1" applyFont="1" applyBorder="1" applyAlignment="1">
      <alignment vertical="center" wrapText="1"/>
    </xf>
    <xf numFmtId="0" fontId="16" fillId="4" borderId="50" xfId="1" applyFont="1" applyFill="1" applyBorder="1" applyAlignment="1">
      <alignment horizontal="left" vertical="center"/>
    </xf>
    <xf numFmtId="0" fontId="18" fillId="0" borderId="0" xfId="0" applyFont="1" applyAlignment="1">
      <alignment wrapText="1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wrapText="1"/>
    </xf>
    <xf numFmtId="49" fontId="19" fillId="0" borderId="0" xfId="0" applyNumberFormat="1" applyFont="1" applyAlignment="1">
      <alignment wrapText="1"/>
    </xf>
    <xf numFmtId="164" fontId="4" fillId="0" borderId="48" xfId="1" applyNumberFormat="1" applyFont="1" applyBorder="1" applyAlignment="1">
      <alignment vertical="center" wrapText="1"/>
    </xf>
    <xf numFmtId="164" fontId="5" fillId="4" borderId="48" xfId="1" applyNumberFormat="1" applyFont="1" applyFill="1" applyBorder="1" applyAlignment="1">
      <alignment vertical="center" wrapText="1"/>
    </xf>
    <xf numFmtId="164" fontId="5" fillId="4" borderId="49" xfId="1" applyNumberFormat="1" applyFont="1" applyFill="1" applyBorder="1" applyAlignment="1">
      <alignment vertical="center" wrapText="1"/>
    </xf>
    <xf numFmtId="0" fontId="19" fillId="0" borderId="0" xfId="0" quotePrefix="1" applyFont="1" applyAlignment="1">
      <alignment horizontal="right"/>
    </xf>
    <xf numFmtId="0" fontId="14" fillId="6" borderId="26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3" fontId="5" fillId="6" borderId="26" xfId="1" applyNumberFormat="1" applyFont="1" applyFill="1" applyBorder="1" applyAlignment="1">
      <alignment horizontal="center" wrapText="1"/>
    </xf>
    <xf numFmtId="3" fontId="5" fillId="6" borderId="26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4" fillId="2" borderId="48" xfId="1" applyNumberFormat="1" applyFont="1" applyFill="1" applyBorder="1" applyAlignment="1">
      <alignment vertical="center" wrapText="1"/>
    </xf>
    <xf numFmtId="3" fontId="5" fillId="6" borderId="43" xfId="1" applyNumberFormat="1" applyFont="1" applyFill="1" applyBorder="1" applyAlignment="1">
      <alignment vertical="center" wrapText="1"/>
    </xf>
    <xf numFmtId="3" fontId="5" fillId="2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6" fillId="4" borderId="47" xfId="1" applyFont="1" applyFill="1" applyBorder="1" applyAlignment="1">
      <alignment horizontal="left" vertical="center" wrapText="1"/>
    </xf>
    <xf numFmtId="0" fontId="16" fillId="4" borderId="50" xfId="1" applyFont="1" applyFill="1" applyBorder="1" applyAlignment="1">
      <alignment horizontal="left" vertical="center" wrapText="1"/>
    </xf>
    <xf numFmtId="3" fontId="4" fillId="0" borderId="43" xfId="1" applyNumberFormat="1" applyFont="1" applyBorder="1" applyAlignment="1">
      <alignment vertical="center" wrapText="1"/>
    </xf>
    <xf numFmtId="0" fontId="5" fillId="2" borderId="41" xfId="0" applyFont="1" applyFill="1" applyBorder="1" applyAlignment="1">
      <alignment horizontal="left" vertical="center" wrapText="1"/>
    </xf>
    <xf numFmtId="0" fontId="5" fillId="2" borderId="42" xfId="0" applyFont="1" applyFill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57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2" borderId="58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56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2" borderId="54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" fillId="3" borderId="59" xfId="2" applyFill="1" applyBorder="1"/>
    <xf numFmtId="0" fontId="1" fillId="3" borderId="60" xfId="2" applyFill="1" applyBorder="1"/>
    <xf numFmtId="0" fontId="1" fillId="3" borderId="61" xfId="2" applyFill="1" applyBorder="1"/>
    <xf numFmtId="0" fontId="1" fillId="0" borderId="0" xfId="2"/>
    <xf numFmtId="0" fontId="1" fillId="3" borderId="62" xfId="2" applyFill="1" applyBorder="1"/>
    <xf numFmtId="0" fontId="1" fillId="3" borderId="0" xfId="2" applyFill="1"/>
    <xf numFmtId="0" fontId="1" fillId="3" borderId="63" xfId="2" applyFill="1" applyBorder="1"/>
    <xf numFmtId="0" fontId="22" fillId="3" borderId="0" xfId="2" applyFont="1" applyFill="1"/>
    <xf numFmtId="0" fontId="23" fillId="3" borderId="0" xfId="2" applyFont="1" applyFill="1"/>
    <xf numFmtId="0" fontId="24" fillId="3" borderId="62" xfId="2" applyFont="1" applyFill="1" applyBorder="1" applyAlignment="1">
      <alignment horizontal="center" vertical="center" wrapText="1"/>
    </xf>
    <xf numFmtId="0" fontId="24" fillId="3" borderId="0" xfId="2" applyFont="1" applyFill="1" applyAlignment="1">
      <alignment horizontal="center" vertical="center" wrapText="1"/>
    </xf>
    <xf numFmtId="0" fontId="24" fillId="3" borderId="63" xfId="2" applyFont="1" applyFill="1" applyBorder="1" applyAlignment="1">
      <alignment horizontal="center" vertical="center" wrapText="1"/>
    </xf>
    <xf numFmtId="0" fontId="25" fillId="3" borderId="62" xfId="2" applyFont="1" applyFill="1" applyBorder="1" applyAlignment="1">
      <alignment vertical="center" wrapText="1"/>
    </xf>
    <xf numFmtId="0" fontId="25" fillId="3" borderId="0" xfId="2" applyFont="1" applyFill="1" applyAlignment="1">
      <alignment vertical="center" wrapText="1"/>
    </xf>
    <xf numFmtId="0" fontId="25" fillId="3" borderId="63" xfId="2" applyFont="1" applyFill="1" applyBorder="1" applyAlignment="1">
      <alignment vertical="center" wrapText="1"/>
    </xf>
    <xf numFmtId="0" fontId="26" fillId="3" borderId="62" xfId="2" applyFont="1" applyFill="1" applyBorder="1" applyAlignment="1">
      <alignment horizontal="center" vertical="center" wrapText="1"/>
    </xf>
    <xf numFmtId="0" fontId="26" fillId="3" borderId="0" xfId="2" applyFont="1" applyFill="1" applyAlignment="1">
      <alignment horizontal="center" vertical="center" wrapText="1"/>
    </xf>
    <xf numFmtId="0" fontId="26" fillId="3" borderId="63" xfId="2" applyFont="1" applyFill="1" applyBorder="1" applyAlignment="1">
      <alignment horizontal="center" vertical="center" wrapText="1"/>
    </xf>
    <xf numFmtId="0" fontId="27" fillId="3" borderId="0" xfId="2" applyFont="1" applyFill="1" applyAlignment="1">
      <alignment horizontal="center"/>
    </xf>
    <xf numFmtId="0" fontId="28" fillId="3" borderId="0" xfId="2" applyFont="1" applyFill="1" applyAlignment="1">
      <alignment horizontal="center"/>
    </xf>
    <xf numFmtId="0" fontId="1" fillId="3" borderId="64" xfId="2" applyFill="1" applyBorder="1"/>
    <xf numFmtId="0" fontId="1" fillId="3" borderId="65" xfId="2" applyFill="1" applyBorder="1"/>
    <xf numFmtId="0" fontId="1" fillId="3" borderId="66" xfId="2" applyFill="1" applyBorder="1"/>
    <xf numFmtId="0" fontId="1" fillId="0" borderId="0" xfId="2" applyAlignment="1">
      <alignment horizontal="justify" vertical="top" wrapText="1"/>
    </xf>
  </cellXfs>
  <cellStyles count="3">
    <cellStyle name="Normal" xfId="0" builtinId="0"/>
    <cellStyle name="Normal 2" xfId="2" xr:uid="{E971D6AF-440D-41E5-98E2-FABF2B3D8916}"/>
    <cellStyle name="Normal 5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Capital and Solvency Margin (000 mkd) - Non life</a:t>
            </a:r>
          </a:p>
        </c:rich>
      </c:tx>
      <c:layout>
        <c:manualLayout>
          <c:xMode val="edge"/>
          <c:yMode val="edge"/>
          <c:x val="0.31732049934764001"/>
          <c:y val="2.98825086428267E-2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12'!$B$4:$M$4</c:f>
              <c:strCache>
                <c:ptCount val="12"/>
                <c:pt idx="0">
                  <c:v>MAKEDONIJA Insurance s.c. Skopje - Vienna Insurance Group</c:v>
                </c:pt>
                <c:pt idx="1">
                  <c:v>STOCK COMPANY FOR INSURANCE TRIGLAV</c:v>
                </c:pt>
                <c:pt idx="2">
                  <c:v>SAVA Insurance, a.d. Skopje</c:v>
                </c:pt>
                <c:pt idx="3">
                  <c:v>EUROINS INSURANCE S.C. Skopje</c:v>
                </c:pt>
                <c:pt idx="4">
                  <c:v>WINNER - Vienna Insurance Group JSC Skopje</c:v>
                </c:pt>
                <c:pt idx="5">
                  <c:v>EUROLINK Insurance Inc. Skopje</c:v>
                </c:pt>
                <c:pt idx="6">
                  <c:v>GRAWE Non-life</c:v>
                </c:pt>
                <c:pt idx="7">
                  <c:v>UNIQA</c:v>
                </c:pt>
                <c:pt idx="8">
                  <c:v>Insurance Policy</c:v>
                </c:pt>
                <c:pt idx="9">
                  <c:v>INSURANCE COMPANY HALK OSIGURUVANJE A.D. SKOPJE</c:v>
                </c:pt>
                <c:pt idx="10">
                  <c:v>CROATIA INSURANCE - NON LIFE</c:v>
                </c:pt>
                <c:pt idx="11">
                  <c:v>ZOIL MAKEDONIJA, Bitola</c:v>
                </c:pt>
              </c:strCache>
            </c:strRef>
          </c:cat>
          <c:val>
            <c:numRef>
              <c:f>'Table 12'!$B$5:$M$5</c:f>
              <c:numCache>
                <c:formatCode>#,##0</c:formatCode>
                <c:ptCount val="12"/>
                <c:pt idx="0">
                  <c:v>1774781</c:v>
                </c:pt>
                <c:pt idx="1">
                  <c:v>822850</c:v>
                </c:pt>
                <c:pt idx="2">
                  <c:v>491996</c:v>
                </c:pt>
                <c:pt idx="3">
                  <c:v>412661</c:v>
                </c:pt>
                <c:pt idx="4">
                  <c:v>0</c:v>
                </c:pt>
                <c:pt idx="5">
                  <c:v>757171</c:v>
                </c:pt>
                <c:pt idx="6">
                  <c:v>313438</c:v>
                </c:pt>
                <c:pt idx="7">
                  <c:v>460662</c:v>
                </c:pt>
                <c:pt idx="8">
                  <c:v>624304</c:v>
                </c:pt>
                <c:pt idx="9">
                  <c:v>373079</c:v>
                </c:pt>
                <c:pt idx="10">
                  <c:v>375598</c:v>
                </c:pt>
                <c:pt idx="11">
                  <c:v>179744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81F-43BA-A936-0102EDF2F7E1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12'!$B$4:$M$4</c:f>
              <c:strCache>
                <c:ptCount val="12"/>
                <c:pt idx="0">
                  <c:v>MAKEDONIJA Insurance s.c. Skopje - Vienna Insurance Group</c:v>
                </c:pt>
                <c:pt idx="1">
                  <c:v>STOCK COMPANY FOR INSURANCE TRIGLAV</c:v>
                </c:pt>
                <c:pt idx="2">
                  <c:v>SAVA Insurance, a.d. Skopje</c:v>
                </c:pt>
                <c:pt idx="3">
                  <c:v>EUROINS INSURANCE S.C. Skopje</c:v>
                </c:pt>
                <c:pt idx="4">
                  <c:v>WINNER - Vienna Insurance Group JSC Skopje</c:v>
                </c:pt>
                <c:pt idx="5">
                  <c:v>EUROLINK Insurance Inc. Skopje</c:v>
                </c:pt>
                <c:pt idx="6">
                  <c:v>GRAWE Non-life</c:v>
                </c:pt>
                <c:pt idx="7">
                  <c:v>UNIQA</c:v>
                </c:pt>
                <c:pt idx="8">
                  <c:v>Insurance Policy</c:v>
                </c:pt>
                <c:pt idx="9">
                  <c:v>INSURANCE COMPANY HALK OSIGURUVANJE A.D. SKOPJE</c:v>
                </c:pt>
                <c:pt idx="10">
                  <c:v>CROATIA INSURANCE - NON LIFE</c:v>
                </c:pt>
                <c:pt idx="11">
                  <c:v>ZOIL MAKEDONIJA, Bitola</c:v>
                </c:pt>
              </c:strCache>
            </c:strRef>
          </c:cat>
          <c:val>
            <c:numRef>
              <c:f>'Table 12'!$B$6:$M$6</c:f>
              <c:numCache>
                <c:formatCode>#,##0</c:formatCode>
                <c:ptCount val="12"/>
                <c:pt idx="0">
                  <c:v>224893</c:v>
                </c:pt>
                <c:pt idx="1">
                  <c:v>221909</c:v>
                </c:pt>
                <c:pt idx="2">
                  <c:v>210058</c:v>
                </c:pt>
                <c:pt idx="3">
                  <c:v>138840</c:v>
                </c:pt>
                <c:pt idx="4">
                  <c:v>0</c:v>
                </c:pt>
                <c:pt idx="5">
                  <c:v>339161</c:v>
                </c:pt>
                <c:pt idx="6">
                  <c:v>125537</c:v>
                </c:pt>
                <c:pt idx="7">
                  <c:v>258222</c:v>
                </c:pt>
                <c:pt idx="8">
                  <c:v>144656</c:v>
                </c:pt>
                <c:pt idx="9">
                  <c:v>165356</c:v>
                </c:pt>
                <c:pt idx="10">
                  <c:v>211849</c:v>
                </c:pt>
                <c:pt idx="11">
                  <c:v>6487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D81F-43BA-A936-0102EDF2F7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519134292"/>
        <c:axId val="-1741118178"/>
      </c:barChart>
      <c:catAx>
        <c:axId val="-5191342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1741118178"/>
        <c:crosses val="autoZero"/>
        <c:auto val="0"/>
        <c:lblAlgn val="ctr"/>
        <c:lblOffset val="100"/>
        <c:noMultiLvlLbl val="0"/>
      </c:catAx>
      <c:valAx>
        <c:axId val="-1741118178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519134292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Capital and Solvency Margin (000 mkd) - Life</a:t>
            </a:r>
          </a:p>
        </c:rich>
      </c:tx>
      <c:layout>
        <c:manualLayout>
          <c:xMode val="edge"/>
          <c:yMode val="edge"/>
          <c:x val="0.31732049934764001"/>
          <c:y val="2.98825086428267E-2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12'!$O$4:$T$4</c:f>
              <c:strCache>
                <c:ptCount val="6"/>
                <c:pt idx="0">
                  <c:v>CROATIA INSURANCE - LIFE</c:v>
                </c:pt>
                <c:pt idx="1">
                  <c:v>GRAWE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  <c:pt idx="5">
                  <c:v>PRVA LIFE JSC Skopje</c:v>
                </c:pt>
              </c:strCache>
            </c:strRef>
          </c:cat>
          <c:val>
            <c:numRef>
              <c:f>'Table 12'!$O$5:$T$5</c:f>
              <c:numCache>
                <c:formatCode>#,##0</c:formatCode>
                <c:ptCount val="6"/>
                <c:pt idx="0">
                  <c:v>719304</c:v>
                </c:pt>
                <c:pt idx="1">
                  <c:v>807034</c:v>
                </c:pt>
                <c:pt idx="2">
                  <c:v>314211</c:v>
                </c:pt>
                <c:pt idx="3">
                  <c:v>313189</c:v>
                </c:pt>
                <c:pt idx="4">
                  <c:v>346435</c:v>
                </c:pt>
                <c:pt idx="5">
                  <c:v>202509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A52-4E1C-81CC-C85B722AEE9E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12'!$O$4:$T$4</c:f>
              <c:strCache>
                <c:ptCount val="6"/>
                <c:pt idx="0">
                  <c:v>CROATIA INSURANCE - LIFE</c:v>
                </c:pt>
                <c:pt idx="1">
                  <c:v>GRAWE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  <c:pt idx="5">
                  <c:v>PRVA LIFE JSC Skopje</c:v>
                </c:pt>
              </c:strCache>
            </c:strRef>
          </c:cat>
          <c:val>
            <c:numRef>
              <c:f>'Table 12'!$O$6:$T$6</c:f>
              <c:numCache>
                <c:formatCode>#,##0</c:formatCode>
                <c:ptCount val="6"/>
                <c:pt idx="0">
                  <c:v>252439</c:v>
                </c:pt>
                <c:pt idx="1">
                  <c:v>165467</c:v>
                </c:pt>
                <c:pt idx="2">
                  <c:v>99268</c:v>
                </c:pt>
                <c:pt idx="3">
                  <c:v>82987</c:v>
                </c:pt>
                <c:pt idx="4">
                  <c:v>81619</c:v>
                </c:pt>
                <c:pt idx="5">
                  <c:v>3203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DA52-4E1C-81CC-C85B722AE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53291"/>
        <c:axId val="-821930793"/>
      </c:barChart>
      <c:catAx>
        <c:axId val="4599532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821930793"/>
        <c:crosses val="autoZero"/>
        <c:auto val="0"/>
        <c:lblAlgn val="ctr"/>
        <c:lblOffset val="100"/>
        <c:noMultiLvlLbl val="0"/>
      </c:catAx>
      <c:valAx>
        <c:axId val="-821930793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59953291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507441</xdr:colOff>
      <xdr:row>20</xdr:row>
      <xdr:rowOff>136071</xdr:rowOff>
    </xdr:from>
    <xdr:to>
      <xdr:col>8</xdr:col>
      <xdr:colOff>71437</xdr:colOff>
      <xdr:row>33</xdr:row>
      <xdr:rowOff>166687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8071FFF9-F050-4D21-812A-CEA4A2C48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726641" y="4336596"/>
          <a:ext cx="3221596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24471911-8D23-4404-AF86-58C9668E3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22</xdr:col>
      <xdr:colOff>0</xdr:colOff>
      <xdr:row>29</xdr:row>
      <xdr:rowOff>167393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22</xdr:col>
      <xdr:colOff>9525</xdr:colOff>
      <xdr:row>52</xdr:row>
      <xdr:rowOff>129294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AD92A-8353-4C72-97DB-BB950181AE18}">
  <sheetPr>
    <pageSetUpPr fitToPage="1"/>
  </sheetPr>
  <dimension ref="A1:K48"/>
  <sheetViews>
    <sheetView showGridLines="0" topLeftCell="A7" zoomScale="70" zoomScaleNormal="70" workbookViewId="0">
      <selection activeCell="A49" sqref="A49"/>
    </sheetView>
  </sheetViews>
  <sheetFormatPr defaultRowHeight="15" x14ac:dyDescent="0.25"/>
  <cols>
    <col min="1" max="16384" width="9.140625" style="137"/>
  </cols>
  <sheetData>
    <row r="1" spans="1:11" ht="15.75" thickTop="1" x14ac:dyDescent="0.25">
      <c r="A1" s="134"/>
      <c r="B1" s="135"/>
      <c r="C1" s="135"/>
      <c r="D1" s="135"/>
      <c r="E1" s="135"/>
      <c r="F1" s="135"/>
      <c r="G1" s="135"/>
      <c r="H1" s="135"/>
      <c r="I1" s="135"/>
      <c r="J1" s="135"/>
      <c r="K1" s="136"/>
    </row>
    <row r="2" spans="1:11" x14ac:dyDescent="0.25">
      <c r="A2" s="138"/>
      <c r="B2" s="139"/>
      <c r="C2" s="139"/>
      <c r="D2" s="139"/>
      <c r="E2" s="139"/>
      <c r="F2" s="139"/>
      <c r="G2" s="139"/>
      <c r="H2" s="139"/>
      <c r="I2" s="139"/>
      <c r="J2" s="139"/>
      <c r="K2" s="140"/>
    </row>
    <row r="3" spans="1:11" x14ac:dyDescent="0.25">
      <c r="A3" s="138"/>
      <c r="B3" s="139"/>
      <c r="C3" s="139"/>
      <c r="D3" s="139"/>
      <c r="E3" s="139"/>
      <c r="F3" s="139"/>
      <c r="G3" s="139"/>
      <c r="H3" s="139"/>
      <c r="I3" s="139"/>
      <c r="J3" s="139"/>
      <c r="K3" s="140"/>
    </row>
    <row r="4" spans="1:11" ht="21" customHeight="1" x14ac:dyDescent="0.35">
      <c r="A4" s="138"/>
      <c r="B4" s="139"/>
      <c r="C4" s="139"/>
      <c r="D4" s="139"/>
      <c r="E4" s="139"/>
      <c r="F4" s="141" t="s">
        <v>151</v>
      </c>
      <c r="G4" s="141"/>
      <c r="H4" s="139"/>
      <c r="I4" s="139"/>
      <c r="J4" s="139"/>
      <c r="K4" s="140"/>
    </row>
    <row r="5" spans="1:11" ht="21" customHeight="1" x14ac:dyDescent="0.35">
      <c r="A5" s="138"/>
      <c r="B5" s="139"/>
      <c r="C5" s="139"/>
      <c r="D5" s="139"/>
      <c r="E5" s="139"/>
      <c r="F5" s="141" t="s">
        <v>152</v>
      </c>
      <c r="G5" s="141"/>
      <c r="H5" s="139"/>
      <c r="I5" s="139"/>
      <c r="J5" s="139"/>
      <c r="K5" s="140"/>
    </row>
    <row r="6" spans="1:11" ht="21" customHeight="1" x14ac:dyDescent="0.35">
      <c r="A6" s="138"/>
      <c r="B6" s="139"/>
      <c r="C6" s="139"/>
      <c r="D6" s="139"/>
      <c r="E6" s="139"/>
      <c r="F6" s="141" t="s">
        <v>153</v>
      </c>
      <c r="G6" s="141"/>
      <c r="H6" s="139"/>
      <c r="I6" s="139"/>
      <c r="J6" s="139"/>
      <c r="K6" s="140"/>
    </row>
    <row r="7" spans="1:11" ht="21" x14ac:dyDescent="0.35">
      <c r="A7" s="138"/>
      <c r="B7" s="139"/>
      <c r="C7" s="139"/>
      <c r="D7" s="139"/>
      <c r="E7" s="139"/>
      <c r="F7" s="141"/>
      <c r="G7" s="141"/>
      <c r="H7" s="139"/>
      <c r="I7" s="139"/>
      <c r="J7" s="139"/>
      <c r="K7" s="140"/>
    </row>
    <row r="8" spans="1:11" ht="21" x14ac:dyDescent="0.35">
      <c r="A8" s="138"/>
      <c r="B8" s="139"/>
      <c r="C8" s="139"/>
      <c r="D8" s="139"/>
      <c r="E8" s="139"/>
      <c r="F8" s="142"/>
      <c r="G8" s="142"/>
      <c r="H8" s="139"/>
      <c r="I8" s="139"/>
      <c r="J8" s="139"/>
      <c r="K8" s="140"/>
    </row>
    <row r="9" spans="1:11" ht="15" customHeight="1" x14ac:dyDescent="0.25">
      <c r="A9" s="143" t="s">
        <v>154</v>
      </c>
      <c r="B9" s="144"/>
      <c r="C9" s="144"/>
      <c r="D9" s="144"/>
      <c r="E9" s="144"/>
      <c r="F9" s="144"/>
      <c r="G9" s="144"/>
      <c r="H9" s="144"/>
      <c r="I9" s="144"/>
      <c r="J9" s="144"/>
      <c r="K9" s="145"/>
    </row>
    <row r="10" spans="1:11" ht="15" customHeight="1" x14ac:dyDescent="0.25">
      <c r="A10" s="143"/>
      <c r="B10" s="144"/>
      <c r="C10" s="144"/>
      <c r="D10" s="144"/>
      <c r="E10" s="144"/>
      <c r="F10" s="144"/>
      <c r="G10" s="144"/>
      <c r="H10" s="144"/>
      <c r="I10" s="144"/>
      <c r="J10" s="144"/>
      <c r="K10" s="145"/>
    </row>
    <row r="11" spans="1:11" ht="15" customHeight="1" x14ac:dyDescent="0.25">
      <c r="A11" s="146"/>
      <c r="B11" s="147"/>
      <c r="C11" s="147"/>
      <c r="D11" s="147"/>
      <c r="E11" s="147"/>
      <c r="F11" s="147"/>
      <c r="G11" s="147"/>
      <c r="H11" s="147"/>
      <c r="I11" s="147"/>
      <c r="J11" s="147"/>
      <c r="K11" s="148"/>
    </row>
    <row r="12" spans="1:11" ht="15" customHeight="1" x14ac:dyDescent="0.25">
      <c r="A12" s="146"/>
      <c r="B12" s="147"/>
      <c r="C12" s="147"/>
      <c r="D12" s="147"/>
      <c r="E12" s="147"/>
      <c r="F12" s="147"/>
      <c r="G12" s="147"/>
      <c r="H12" s="147"/>
      <c r="I12" s="147"/>
      <c r="J12" s="147"/>
      <c r="K12" s="148"/>
    </row>
    <row r="13" spans="1:11" ht="15" customHeight="1" x14ac:dyDescent="0.25">
      <c r="A13" s="146"/>
      <c r="B13" s="147"/>
      <c r="C13" s="147"/>
      <c r="D13" s="147"/>
      <c r="E13" s="147"/>
      <c r="F13" s="147"/>
      <c r="G13" s="147"/>
      <c r="H13" s="147"/>
      <c r="I13" s="147"/>
      <c r="J13" s="147"/>
      <c r="K13" s="148"/>
    </row>
    <row r="14" spans="1:11" ht="15" customHeight="1" x14ac:dyDescent="0.25">
      <c r="A14" s="146"/>
      <c r="B14" s="147"/>
      <c r="C14" s="147"/>
      <c r="D14" s="147"/>
      <c r="E14" s="147"/>
      <c r="F14" s="147"/>
      <c r="G14" s="147"/>
      <c r="H14" s="147"/>
      <c r="I14" s="147"/>
      <c r="J14" s="147"/>
      <c r="K14" s="148"/>
    </row>
    <row r="15" spans="1:11" ht="15" customHeight="1" x14ac:dyDescent="0.25">
      <c r="A15" s="149" t="s">
        <v>156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1"/>
    </row>
    <row r="16" spans="1:11" ht="15" customHeight="1" x14ac:dyDescent="0.25">
      <c r="A16" s="149"/>
      <c r="B16" s="150"/>
      <c r="C16" s="150"/>
      <c r="D16" s="150"/>
      <c r="E16" s="150"/>
      <c r="F16" s="150"/>
      <c r="G16" s="150"/>
      <c r="H16" s="150"/>
      <c r="I16" s="150"/>
      <c r="J16" s="150"/>
      <c r="K16" s="151"/>
    </row>
    <row r="17" spans="1:11" ht="15" customHeight="1" x14ac:dyDescent="0.25">
      <c r="A17" s="149"/>
      <c r="B17" s="150"/>
      <c r="C17" s="150"/>
      <c r="D17" s="150"/>
      <c r="E17" s="150"/>
      <c r="F17" s="150"/>
      <c r="G17" s="150"/>
      <c r="H17" s="150"/>
      <c r="I17" s="150"/>
      <c r="J17" s="150"/>
      <c r="K17" s="151"/>
    </row>
    <row r="18" spans="1:11" ht="15" customHeight="1" x14ac:dyDescent="0.25">
      <c r="A18" s="149"/>
      <c r="B18" s="150"/>
      <c r="C18" s="150"/>
      <c r="D18" s="150"/>
      <c r="E18" s="150"/>
      <c r="F18" s="150"/>
      <c r="G18" s="150"/>
      <c r="H18" s="150"/>
      <c r="I18" s="150"/>
      <c r="J18" s="150"/>
      <c r="K18" s="151"/>
    </row>
    <row r="19" spans="1:11" ht="15" customHeight="1" x14ac:dyDescent="0.25">
      <c r="A19" s="149"/>
      <c r="B19" s="150"/>
      <c r="C19" s="150"/>
      <c r="D19" s="150"/>
      <c r="E19" s="150"/>
      <c r="F19" s="150"/>
      <c r="G19" s="150"/>
      <c r="H19" s="150"/>
      <c r="I19" s="150"/>
      <c r="J19" s="150"/>
      <c r="K19" s="151"/>
    </row>
    <row r="20" spans="1:11" ht="15" customHeight="1" x14ac:dyDescent="0.25">
      <c r="A20" s="149"/>
      <c r="B20" s="150"/>
      <c r="C20" s="150"/>
      <c r="D20" s="150"/>
      <c r="E20" s="150"/>
      <c r="F20" s="150"/>
      <c r="G20" s="150"/>
      <c r="H20" s="150"/>
      <c r="I20" s="150"/>
      <c r="J20" s="150"/>
      <c r="K20" s="151"/>
    </row>
    <row r="21" spans="1:11" ht="15" customHeight="1" x14ac:dyDescent="0.25">
      <c r="A21" s="149"/>
      <c r="B21" s="150"/>
      <c r="C21" s="150"/>
      <c r="D21" s="150"/>
      <c r="E21" s="150"/>
      <c r="F21" s="150"/>
      <c r="G21" s="150"/>
      <c r="H21" s="150"/>
      <c r="I21" s="150"/>
      <c r="J21" s="150"/>
      <c r="K21" s="151"/>
    </row>
    <row r="22" spans="1:11" ht="15" customHeight="1" x14ac:dyDescent="0.25">
      <c r="A22" s="138"/>
      <c r="B22" s="139"/>
      <c r="C22" s="139"/>
      <c r="D22" s="139"/>
      <c r="E22" s="139"/>
      <c r="F22" s="139"/>
      <c r="G22" s="139"/>
      <c r="H22" s="139"/>
      <c r="I22" s="139"/>
      <c r="J22" s="139"/>
      <c r="K22" s="140"/>
    </row>
    <row r="23" spans="1:11" x14ac:dyDescent="0.25">
      <c r="A23" s="138"/>
      <c r="B23" s="139"/>
      <c r="C23" s="139"/>
      <c r="D23" s="139"/>
      <c r="E23" s="139"/>
      <c r="F23" s="139"/>
      <c r="G23" s="139"/>
      <c r="H23" s="139"/>
      <c r="I23" s="139"/>
      <c r="J23" s="139"/>
      <c r="K23" s="140"/>
    </row>
    <row r="24" spans="1:11" x14ac:dyDescent="0.25">
      <c r="A24" s="138"/>
      <c r="B24" s="139"/>
      <c r="C24" s="139"/>
      <c r="D24" s="139"/>
      <c r="E24" s="139"/>
      <c r="F24" s="139"/>
      <c r="G24" s="139"/>
      <c r="H24" s="139"/>
      <c r="I24" s="139"/>
      <c r="J24" s="139"/>
      <c r="K24" s="140"/>
    </row>
    <row r="25" spans="1:11" x14ac:dyDescent="0.25">
      <c r="A25" s="138"/>
      <c r="B25" s="139"/>
      <c r="C25" s="139"/>
      <c r="D25" s="139"/>
      <c r="E25" s="139"/>
      <c r="F25" s="139"/>
      <c r="G25" s="139"/>
      <c r="H25" s="139"/>
      <c r="I25" s="139"/>
      <c r="J25" s="139"/>
      <c r="K25" s="140"/>
    </row>
    <row r="26" spans="1:11" x14ac:dyDescent="0.25">
      <c r="A26" s="138"/>
      <c r="B26" s="139"/>
      <c r="C26" s="139"/>
      <c r="D26" s="139"/>
      <c r="E26" s="139"/>
      <c r="F26" s="139"/>
      <c r="G26" s="139"/>
      <c r="H26" s="139"/>
      <c r="I26" s="139"/>
      <c r="J26" s="139"/>
      <c r="K26" s="140"/>
    </row>
    <row r="27" spans="1:11" x14ac:dyDescent="0.25">
      <c r="A27" s="138"/>
      <c r="B27" s="139"/>
      <c r="C27" s="139"/>
      <c r="D27" s="139"/>
      <c r="E27" s="139"/>
      <c r="F27" s="139"/>
      <c r="G27" s="139"/>
      <c r="H27" s="139"/>
      <c r="I27" s="139"/>
      <c r="J27" s="139"/>
      <c r="K27" s="140"/>
    </row>
    <row r="28" spans="1:11" x14ac:dyDescent="0.25">
      <c r="A28" s="138"/>
      <c r="B28" s="139"/>
      <c r="C28" s="139"/>
      <c r="D28" s="139"/>
      <c r="E28" s="139"/>
      <c r="F28" s="139"/>
      <c r="G28" s="139"/>
      <c r="H28" s="139"/>
      <c r="I28" s="139"/>
      <c r="J28" s="139"/>
      <c r="K28" s="140"/>
    </row>
    <row r="29" spans="1:11" x14ac:dyDescent="0.25">
      <c r="A29" s="138"/>
      <c r="B29" s="139"/>
      <c r="C29" s="139"/>
      <c r="D29" s="139"/>
      <c r="E29" s="139"/>
      <c r="F29" s="139"/>
      <c r="G29" s="152"/>
      <c r="H29" s="139"/>
      <c r="I29" s="139"/>
      <c r="J29" s="139"/>
      <c r="K29" s="140"/>
    </row>
    <row r="30" spans="1:11" x14ac:dyDescent="0.25">
      <c r="A30" s="138"/>
      <c r="B30" s="139"/>
      <c r="C30" s="139"/>
      <c r="D30" s="139"/>
      <c r="E30" s="139"/>
      <c r="F30" s="139"/>
      <c r="G30" s="139"/>
      <c r="H30" s="139"/>
      <c r="I30" s="139"/>
      <c r="J30" s="139"/>
      <c r="K30" s="140"/>
    </row>
    <row r="31" spans="1:11" x14ac:dyDescent="0.25">
      <c r="A31" s="138"/>
      <c r="B31" s="139"/>
      <c r="C31" s="139"/>
      <c r="D31" s="139"/>
      <c r="E31" s="139"/>
      <c r="F31" s="139"/>
      <c r="G31" s="139"/>
      <c r="H31" s="139"/>
      <c r="I31" s="139"/>
      <c r="J31" s="139"/>
      <c r="K31" s="140"/>
    </row>
    <row r="32" spans="1:11" x14ac:dyDescent="0.25">
      <c r="A32" s="138"/>
      <c r="B32" s="139"/>
      <c r="C32" s="139"/>
      <c r="D32" s="139"/>
      <c r="E32" s="139"/>
      <c r="F32" s="139"/>
      <c r="G32" s="139"/>
      <c r="H32" s="139"/>
      <c r="I32" s="139"/>
      <c r="J32" s="139"/>
      <c r="K32" s="140"/>
    </row>
    <row r="33" spans="1:11" x14ac:dyDescent="0.25">
      <c r="A33" s="138"/>
      <c r="B33" s="139"/>
      <c r="C33" s="139"/>
      <c r="D33" s="139"/>
      <c r="E33" s="139"/>
      <c r="F33" s="139"/>
      <c r="G33" s="139"/>
      <c r="H33" s="139"/>
      <c r="I33" s="139"/>
      <c r="J33" s="139"/>
      <c r="K33" s="140"/>
    </row>
    <row r="34" spans="1:11" x14ac:dyDescent="0.25">
      <c r="A34" s="138"/>
      <c r="B34" s="139"/>
      <c r="C34" s="139"/>
      <c r="D34" s="139"/>
      <c r="E34" s="139"/>
      <c r="F34" s="139"/>
      <c r="G34" s="139"/>
      <c r="H34" s="139"/>
      <c r="I34" s="139"/>
      <c r="J34" s="139"/>
      <c r="K34" s="140"/>
    </row>
    <row r="35" spans="1:11" x14ac:dyDescent="0.25">
      <c r="A35" s="138"/>
      <c r="B35" s="139"/>
      <c r="C35" s="139"/>
      <c r="D35" s="139"/>
      <c r="E35" s="139"/>
      <c r="F35" s="139"/>
      <c r="G35" s="139"/>
      <c r="H35" s="139"/>
      <c r="I35" s="139"/>
      <c r="J35" s="139"/>
      <c r="K35" s="140"/>
    </row>
    <row r="36" spans="1:11" x14ac:dyDescent="0.25">
      <c r="A36" s="138"/>
      <c r="B36" s="139"/>
      <c r="C36" s="139"/>
      <c r="D36" s="139"/>
      <c r="E36" s="139"/>
      <c r="F36" s="139"/>
      <c r="G36" s="139"/>
      <c r="H36" s="139"/>
      <c r="I36" s="139"/>
      <c r="J36" s="139"/>
      <c r="K36" s="140"/>
    </row>
    <row r="37" spans="1:11" x14ac:dyDescent="0.25">
      <c r="A37" s="138"/>
      <c r="B37" s="139"/>
      <c r="C37" s="139"/>
      <c r="D37" s="139"/>
      <c r="E37" s="139"/>
      <c r="F37" s="139"/>
      <c r="G37" s="139"/>
      <c r="H37" s="139"/>
      <c r="I37" s="139"/>
      <c r="J37" s="139"/>
      <c r="K37" s="140"/>
    </row>
    <row r="38" spans="1:11" x14ac:dyDescent="0.25">
      <c r="A38" s="138"/>
      <c r="B38" s="139"/>
      <c r="C38" s="139"/>
      <c r="D38" s="139"/>
      <c r="E38" s="139"/>
      <c r="F38" s="139"/>
      <c r="G38" s="139"/>
      <c r="H38" s="139"/>
      <c r="I38" s="139"/>
      <c r="J38" s="139"/>
      <c r="K38" s="140"/>
    </row>
    <row r="39" spans="1:11" x14ac:dyDescent="0.25">
      <c r="A39" s="138"/>
      <c r="B39" s="139"/>
      <c r="C39" s="139"/>
      <c r="D39" s="139"/>
      <c r="E39" s="139"/>
      <c r="F39" s="139"/>
      <c r="G39" s="139"/>
      <c r="H39" s="139"/>
      <c r="I39" s="139"/>
      <c r="J39" s="139"/>
      <c r="K39" s="140"/>
    </row>
    <row r="40" spans="1:11" ht="18.75" customHeight="1" x14ac:dyDescent="0.35">
      <c r="A40" s="138"/>
      <c r="B40" s="139"/>
      <c r="C40" s="139"/>
      <c r="D40" s="153" t="s">
        <v>155</v>
      </c>
      <c r="E40" s="153"/>
      <c r="F40" s="153"/>
      <c r="G40" s="153"/>
      <c r="H40" s="153"/>
      <c r="I40" s="139"/>
      <c r="J40" s="139"/>
      <c r="K40" s="140"/>
    </row>
    <row r="41" spans="1:11" x14ac:dyDescent="0.25">
      <c r="A41" s="138"/>
      <c r="B41" s="139"/>
      <c r="C41" s="139"/>
      <c r="D41" s="139"/>
      <c r="E41" s="139"/>
      <c r="F41" s="139"/>
      <c r="G41" s="139"/>
      <c r="H41" s="139"/>
      <c r="I41" s="139"/>
      <c r="J41" s="139"/>
      <c r="K41" s="140"/>
    </row>
    <row r="42" spans="1:11" x14ac:dyDescent="0.25">
      <c r="A42" s="138"/>
      <c r="B42" s="139"/>
      <c r="C42" s="139"/>
      <c r="D42" s="139"/>
      <c r="E42" s="139"/>
      <c r="F42" s="139"/>
      <c r="G42" s="139"/>
      <c r="H42" s="139"/>
      <c r="I42" s="139"/>
      <c r="J42" s="139"/>
      <c r="K42" s="140"/>
    </row>
    <row r="43" spans="1:11" x14ac:dyDescent="0.25">
      <c r="A43" s="138"/>
      <c r="B43" s="139"/>
      <c r="C43" s="139"/>
      <c r="D43" s="139"/>
      <c r="E43" s="139"/>
      <c r="F43" s="139"/>
      <c r="G43" s="139"/>
      <c r="H43" s="139"/>
      <c r="I43" s="139"/>
      <c r="J43" s="139"/>
      <c r="K43" s="140"/>
    </row>
    <row r="44" spans="1:11" ht="15.75" thickBot="1" x14ac:dyDescent="0.3">
      <c r="A44" s="154"/>
      <c r="B44" s="155"/>
      <c r="C44" s="155"/>
      <c r="D44" s="155"/>
      <c r="E44" s="155"/>
      <c r="F44" s="155"/>
      <c r="G44" s="155"/>
      <c r="H44" s="155"/>
      <c r="I44" s="155"/>
      <c r="J44" s="155"/>
      <c r="K44" s="156"/>
    </row>
    <row r="45" spans="1:11" ht="15" customHeight="1" thickTop="1" x14ac:dyDescent="0.25">
      <c r="A45" s="157" t="s">
        <v>157</v>
      </c>
      <c r="B45" s="157"/>
      <c r="C45" s="157"/>
      <c r="D45" s="157"/>
      <c r="E45" s="157"/>
      <c r="F45" s="157"/>
      <c r="G45" s="157"/>
      <c r="H45" s="157"/>
      <c r="I45" s="157"/>
      <c r="J45" s="157"/>
      <c r="K45" s="157"/>
    </row>
    <row r="46" spans="1:11" x14ac:dyDescent="0.25">
      <c r="A46" s="157"/>
      <c r="B46" s="157"/>
      <c r="C46" s="157"/>
      <c r="D46" s="157"/>
      <c r="E46" s="157"/>
      <c r="F46" s="157"/>
      <c r="G46" s="157"/>
      <c r="H46" s="157"/>
      <c r="I46" s="157"/>
      <c r="J46" s="157"/>
      <c r="K46" s="157"/>
    </row>
    <row r="47" spans="1:11" x14ac:dyDescent="0.25">
      <c r="A47" s="157"/>
      <c r="B47" s="157"/>
      <c r="C47" s="157"/>
      <c r="D47" s="157"/>
      <c r="E47" s="157"/>
      <c r="F47" s="157"/>
      <c r="G47" s="157"/>
      <c r="H47" s="157"/>
      <c r="I47" s="157"/>
      <c r="J47" s="157"/>
      <c r="K47" s="157"/>
    </row>
    <row r="48" spans="1:11" ht="45" customHeight="1" x14ac:dyDescent="0.25">
      <c r="A48" s="157"/>
      <c r="B48" s="157"/>
      <c r="C48" s="157"/>
      <c r="D48" s="157"/>
      <c r="E48" s="157"/>
      <c r="F48" s="157"/>
      <c r="G48" s="157"/>
      <c r="H48" s="157"/>
      <c r="I48" s="157"/>
      <c r="J48" s="157"/>
      <c r="K48" s="157"/>
    </row>
  </sheetData>
  <mergeCells count="4">
    <mergeCell ref="A9:K10"/>
    <mergeCell ref="A15:K21"/>
    <mergeCell ref="D40:H40"/>
    <mergeCell ref="A45:K48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40764-3A7A-4CD3-8AF2-FF32FD0A55BC}">
  <dimension ref="A1:X59"/>
  <sheetViews>
    <sheetView showGridLines="0" zoomScale="80" zoomScaleNormal="80" workbookViewId="0">
      <selection activeCell="D22" sqref="D22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4" width="9.140625" style="6" customWidth="1"/>
    <col min="25" max="16384" width="9.140625" style="6"/>
  </cols>
  <sheetData>
    <row r="1" spans="1:24" s="9" customFormat="1" ht="14.25" customHeight="1" x14ac:dyDescent="0.25">
      <c r="A1" s="10"/>
    </row>
    <row r="2" spans="1:24" s="8" customFormat="1" ht="14.25" customHeight="1" x14ac:dyDescent="0.25">
      <c r="A2" s="11" t="s">
        <v>0</v>
      </c>
      <c r="B2" s="7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8" customFormat="1" ht="14.25" customHeight="1" thickBot="1" x14ac:dyDescent="0.3">
      <c r="A3" s="6"/>
      <c r="B3" s="7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8" customFormat="1" ht="39.6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4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3" t="s">
        <v>20</v>
      </c>
      <c r="V4" s="14" t="s">
        <v>21</v>
      </c>
      <c r="W4" s="15" t="s">
        <v>22</v>
      </c>
    </row>
    <row r="5" spans="1:24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9">
        <v>100</v>
      </c>
      <c r="P5" s="18">
        <v>101</v>
      </c>
      <c r="Q5" s="18">
        <v>102</v>
      </c>
      <c r="R5" s="18">
        <v>103</v>
      </c>
      <c r="S5" s="18">
        <v>104</v>
      </c>
      <c r="T5" s="18">
        <v>105</v>
      </c>
      <c r="U5" s="18">
        <v>106</v>
      </c>
      <c r="V5" s="19">
        <v>200</v>
      </c>
      <c r="W5" s="20">
        <v>300</v>
      </c>
    </row>
    <row r="6" spans="1:24" s="9" customFormat="1" ht="14.25" customHeight="1" x14ac:dyDescent="0.25">
      <c r="A6" s="21" t="s">
        <v>23</v>
      </c>
      <c r="B6" s="22" t="s">
        <v>24</v>
      </c>
      <c r="C6" s="23">
        <v>68792</v>
      </c>
      <c r="D6" s="23">
        <v>77136</v>
      </c>
      <c r="E6" s="23">
        <v>20329</v>
      </c>
      <c r="F6" s="23">
        <v>15608</v>
      </c>
      <c r="G6" s="23">
        <v>0</v>
      </c>
      <c r="H6" s="23">
        <v>41348</v>
      </c>
      <c r="I6" s="23">
        <v>7739</v>
      </c>
      <c r="J6" s="23">
        <v>19519</v>
      </c>
      <c r="K6" s="23">
        <v>15474</v>
      </c>
      <c r="L6" s="23">
        <v>20466</v>
      </c>
      <c r="M6" s="23">
        <v>39968</v>
      </c>
      <c r="N6" s="23">
        <v>503</v>
      </c>
      <c r="O6" s="24">
        <f t="shared" ref="O6:O41" si="0">SUM(C6:N6)</f>
        <v>326882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5">
        <v>0</v>
      </c>
      <c r="V6" s="24">
        <f t="shared" ref="V6:V41" si="1">SUM(P6:U6)</f>
        <v>0</v>
      </c>
      <c r="W6" s="26">
        <f t="shared" ref="W6:W41" si="2">O6+V6</f>
        <v>326882</v>
      </c>
    </row>
    <row r="7" spans="1:24" s="9" customFormat="1" ht="14.25" customHeight="1" x14ac:dyDescent="0.25">
      <c r="A7" s="21" t="s">
        <v>25</v>
      </c>
      <c r="B7" s="22" t="s">
        <v>26</v>
      </c>
      <c r="C7" s="23">
        <v>74146</v>
      </c>
      <c r="D7" s="23">
        <v>121936</v>
      </c>
      <c r="E7" s="23">
        <v>33319</v>
      </c>
      <c r="F7" s="23">
        <v>8658</v>
      </c>
      <c r="G7" s="23">
        <v>0</v>
      </c>
      <c r="H7" s="23">
        <v>63577</v>
      </c>
      <c r="I7" s="23">
        <v>0</v>
      </c>
      <c r="J7" s="23">
        <v>44904</v>
      </c>
      <c r="K7" s="23">
        <v>0</v>
      </c>
      <c r="L7" s="23">
        <v>88087</v>
      </c>
      <c r="M7" s="23">
        <v>139307</v>
      </c>
      <c r="N7" s="23">
        <v>0</v>
      </c>
      <c r="O7" s="27">
        <f t="shared" si="0"/>
        <v>573934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9">
        <v>0</v>
      </c>
      <c r="V7" s="27">
        <f t="shared" si="1"/>
        <v>0</v>
      </c>
      <c r="W7" s="30">
        <f t="shared" si="2"/>
        <v>573934</v>
      </c>
    </row>
    <row r="8" spans="1:24" s="9" customFormat="1" ht="14.25" customHeight="1" x14ac:dyDescent="0.25">
      <c r="A8" s="21" t="s">
        <v>27</v>
      </c>
      <c r="B8" s="22" t="s">
        <v>28</v>
      </c>
      <c r="C8" s="23">
        <v>43909</v>
      </c>
      <c r="D8" s="23">
        <v>44720</v>
      </c>
      <c r="E8" s="23">
        <v>58892</v>
      </c>
      <c r="F8" s="23">
        <v>22053</v>
      </c>
      <c r="G8" s="23">
        <v>0</v>
      </c>
      <c r="H8" s="23">
        <v>38248</v>
      </c>
      <c r="I8" s="23">
        <v>4340</v>
      </c>
      <c r="J8" s="23">
        <v>29777</v>
      </c>
      <c r="K8" s="23">
        <v>30457</v>
      </c>
      <c r="L8" s="23">
        <v>32726</v>
      </c>
      <c r="M8" s="23">
        <v>36217</v>
      </c>
      <c r="N8" s="23">
        <v>2061</v>
      </c>
      <c r="O8" s="27">
        <f t="shared" si="0"/>
        <v>343400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9">
        <v>0</v>
      </c>
      <c r="V8" s="27">
        <f t="shared" si="1"/>
        <v>0</v>
      </c>
      <c r="W8" s="30">
        <f t="shared" si="2"/>
        <v>343400</v>
      </c>
    </row>
    <row r="9" spans="1:24" s="9" customFormat="1" ht="14.25" customHeight="1" x14ac:dyDescent="0.25">
      <c r="A9" s="21" t="s">
        <v>29</v>
      </c>
      <c r="B9" s="22" t="s">
        <v>30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7">
        <f t="shared" si="0"/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7">
        <f t="shared" si="1"/>
        <v>0</v>
      </c>
      <c r="W9" s="30">
        <f t="shared" si="2"/>
        <v>0</v>
      </c>
    </row>
    <row r="10" spans="1:24" s="9" customFormat="1" ht="14.25" customHeight="1" x14ac:dyDescent="0.25">
      <c r="A10" s="21" t="s">
        <v>31</v>
      </c>
      <c r="B10" s="22" t="s">
        <v>32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76054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7">
        <f t="shared" si="0"/>
        <v>76054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9">
        <v>0</v>
      </c>
      <c r="V10" s="27">
        <f t="shared" si="1"/>
        <v>0</v>
      </c>
      <c r="W10" s="30">
        <f t="shared" si="2"/>
        <v>76054</v>
      </c>
    </row>
    <row r="11" spans="1:24" s="9" customFormat="1" ht="14.25" customHeight="1" x14ac:dyDescent="0.25">
      <c r="A11" s="21" t="s">
        <v>33</v>
      </c>
      <c r="B11" s="22" t="s">
        <v>34</v>
      </c>
      <c r="C11" s="23">
        <v>0</v>
      </c>
      <c r="D11" s="23">
        <v>0</v>
      </c>
      <c r="E11" s="23">
        <v>158</v>
      </c>
      <c r="F11" s="23">
        <v>0</v>
      </c>
      <c r="G11" s="23">
        <v>0</v>
      </c>
      <c r="H11" s="23">
        <v>0</v>
      </c>
      <c r="I11" s="23">
        <v>0</v>
      </c>
      <c r="J11" s="23">
        <v>43</v>
      </c>
      <c r="K11" s="23">
        <v>0</v>
      </c>
      <c r="L11" s="23">
        <v>0</v>
      </c>
      <c r="M11" s="23">
        <v>0</v>
      </c>
      <c r="N11" s="23">
        <v>0</v>
      </c>
      <c r="O11" s="27">
        <f t="shared" si="0"/>
        <v>201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9">
        <v>0</v>
      </c>
      <c r="V11" s="27">
        <f t="shared" si="1"/>
        <v>0</v>
      </c>
      <c r="W11" s="30">
        <f t="shared" si="2"/>
        <v>201</v>
      </c>
    </row>
    <row r="12" spans="1:24" s="9" customFormat="1" ht="14.25" customHeight="1" x14ac:dyDescent="0.25">
      <c r="A12" s="21" t="s">
        <v>35</v>
      </c>
      <c r="B12" s="22" t="s">
        <v>36</v>
      </c>
      <c r="C12" s="23">
        <v>8771</v>
      </c>
      <c r="D12" s="23">
        <v>8729</v>
      </c>
      <c r="E12" s="23">
        <v>908</v>
      </c>
      <c r="F12" s="23">
        <v>4085</v>
      </c>
      <c r="G12" s="23">
        <v>0</v>
      </c>
      <c r="H12" s="23">
        <v>1436</v>
      </c>
      <c r="I12" s="23">
        <v>0</v>
      </c>
      <c r="J12" s="23">
        <v>6755</v>
      </c>
      <c r="K12" s="23">
        <v>804</v>
      </c>
      <c r="L12" s="23">
        <v>168</v>
      </c>
      <c r="M12" s="23">
        <v>1123</v>
      </c>
      <c r="N12" s="23">
        <v>0</v>
      </c>
      <c r="O12" s="27">
        <f t="shared" si="0"/>
        <v>32779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9">
        <v>0</v>
      </c>
      <c r="V12" s="27">
        <f t="shared" si="1"/>
        <v>0</v>
      </c>
      <c r="W12" s="30">
        <f t="shared" si="2"/>
        <v>32779</v>
      </c>
    </row>
    <row r="13" spans="1:24" s="9" customFormat="1" ht="14.25" customHeight="1" x14ac:dyDescent="0.25">
      <c r="A13" s="21" t="s">
        <v>37</v>
      </c>
      <c r="B13" s="22" t="s">
        <v>38</v>
      </c>
      <c r="C13" s="23">
        <v>74890</v>
      </c>
      <c r="D13" s="23">
        <v>35612</v>
      </c>
      <c r="E13" s="23">
        <v>35845</v>
      </c>
      <c r="F13" s="23">
        <v>5825</v>
      </c>
      <c r="G13" s="23">
        <v>0</v>
      </c>
      <c r="H13" s="23">
        <v>402837</v>
      </c>
      <c r="I13" s="23">
        <v>1224</v>
      </c>
      <c r="J13" s="23">
        <v>18797</v>
      </c>
      <c r="K13" s="23">
        <v>16364</v>
      </c>
      <c r="L13" s="23">
        <v>29854</v>
      </c>
      <c r="M13" s="23">
        <v>19344</v>
      </c>
      <c r="N13" s="23">
        <v>36</v>
      </c>
      <c r="O13" s="27">
        <f t="shared" si="0"/>
        <v>640628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9">
        <v>0</v>
      </c>
      <c r="V13" s="27">
        <f t="shared" si="1"/>
        <v>0</v>
      </c>
      <c r="W13" s="30">
        <f t="shared" si="2"/>
        <v>640628</v>
      </c>
    </row>
    <row r="14" spans="1:24" s="9" customFormat="1" ht="14.25" customHeight="1" x14ac:dyDescent="0.25">
      <c r="A14" s="21" t="s">
        <v>39</v>
      </c>
      <c r="B14" s="22" t="s">
        <v>40</v>
      </c>
      <c r="C14" s="23">
        <v>109809</v>
      </c>
      <c r="D14" s="23">
        <v>55019</v>
      </c>
      <c r="E14" s="23">
        <v>60605</v>
      </c>
      <c r="F14" s="23">
        <v>2229</v>
      </c>
      <c r="G14" s="23">
        <v>0</v>
      </c>
      <c r="H14" s="23">
        <v>257895</v>
      </c>
      <c r="I14" s="23">
        <v>457</v>
      </c>
      <c r="J14" s="23">
        <v>32406</v>
      </c>
      <c r="K14" s="23">
        <v>7423</v>
      </c>
      <c r="L14" s="23">
        <v>40254</v>
      </c>
      <c r="M14" s="23">
        <v>23187</v>
      </c>
      <c r="N14" s="23">
        <v>69</v>
      </c>
      <c r="O14" s="27">
        <f t="shared" si="0"/>
        <v>589353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9">
        <v>0</v>
      </c>
      <c r="V14" s="27">
        <f t="shared" si="1"/>
        <v>0</v>
      </c>
      <c r="W14" s="30">
        <f t="shared" si="2"/>
        <v>589353</v>
      </c>
    </row>
    <row r="15" spans="1:24" s="9" customFormat="1" ht="14.25" customHeight="1" x14ac:dyDescent="0.25">
      <c r="A15" s="21" t="s">
        <v>41</v>
      </c>
      <c r="B15" s="22" t="s">
        <v>42</v>
      </c>
      <c r="C15" s="23">
        <v>184699</v>
      </c>
      <c r="D15" s="23">
        <v>90631</v>
      </c>
      <c r="E15" s="23">
        <v>96450</v>
      </c>
      <c r="F15" s="23">
        <v>8054</v>
      </c>
      <c r="G15" s="23">
        <v>0</v>
      </c>
      <c r="H15" s="23">
        <v>660732</v>
      </c>
      <c r="I15" s="23">
        <v>1681</v>
      </c>
      <c r="J15" s="23">
        <v>51203</v>
      </c>
      <c r="K15" s="23">
        <v>23787</v>
      </c>
      <c r="L15" s="23">
        <v>70107</v>
      </c>
      <c r="M15" s="23">
        <v>42531</v>
      </c>
      <c r="N15" s="23">
        <v>104</v>
      </c>
      <c r="O15" s="27">
        <f t="shared" si="0"/>
        <v>1229979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9">
        <v>0</v>
      </c>
      <c r="V15" s="27">
        <f t="shared" si="1"/>
        <v>0</v>
      </c>
      <c r="W15" s="30">
        <f t="shared" si="2"/>
        <v>1229979</v>
      </c>
    </row>
    <row r="16" spans="1:24" s="9" customFormat="1" ht="14.25" customHeight="1" x14ac:dyDescent="0.25">
      <c r="A16" s="31" t="s">
        <v>43</v>
      </c>
      <c r="B16" s="32" t="s">
        <v>44</v>
      </c>
      <c r="C16" s="33">
        <v>12448</v>
      </c>
      <c r="D16" s="33">
        <v>12911</v>
      </c>
      <c r="E16" s="33">
        <v>30992</v>
      </c>
      <c r="F16" s="33">
        <v>3088</v>
      </c>
      <c r="G16" s="33">
        <v>0</v>
      </c>
      <c r="H16" s="33">
        <v>11891</v>
      </c>
      <c r="I16" s="33">
        <v>811</v>
      </c>
      <c r="J16" s="33">
        <v>4517</v>
      </c>
      <c r="K16" s="33">
        <v>4759</v>
      </c>
      <c r="L16" s="33">
        <v>3239</v>
      </c>
      <c r="M16" s="33">
        <v>15095</v>
      </c>
      <c r="N16" s="33">
        <v>20</v>
      </c>
      <c r="O16" s="34">
        <f t="shared" si="0"/>
        <v>99771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6">
        <v>0</v>
      </c>
      <c r="V16" s="34">
        <f t="shared" si="1"/>
        <v>0</v>
      </c>
      <c r="W16" s="37">
        <f t="shared" si="2"/>
        <v>99771</v>
      </c>
    </row>
    <row r="17" spans="1:23" s="9" customFormat="1" ht="14.25" customHeight="1" x14ac:dyDescent="0.25">
      <c r="A17" s="38" t="s">
        <v>45</v>
      </c>
      <c r="B17" s="39" t="s">
        <v>46</v>
      </c>
      <c r="C17" s="33">
        <v>172251</v>
      </c>
      <c r="D17" s="33">
        <v>77720</v>
      </c>
      <c r="E17" s="33">
        <v>65458</v>
      </c>
      <c r="F17" s="33">
        <v>4966</v>
      </c>
      <c r="G17" s="33">
        <v>0</v>
      </c>
      <c r="H17" s="33">
        <v>648841</v>
      </c>
      <c r="I17" s="33">
        <v>870</v>
      </c>
      <c r="J17" s="33">
        <v>46686</v>
      </c>
      <c r="K17" s="33">
        <v>19027</v>
      </c>
      <c r="L17" s="33">
        <v>66869</v>
      </c>
      <c r="M17" s="33">
        <v>27436</v>
      </c>
      <c r="N17" s="33">
        <v>84</v>
      </c>
      <c r="O17" s="34">
        <f t="shared" si="0"/>
        <v>1130208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6">
        <v>0</v>
      </c>
      <c r="V17" s="34">
        <f t="shared" si="1"/>
        <v>0</v>
      </c>
      <c r="W17" s="37">
        <f t="shared" si="2"/>
        <v>1130208</v>
      </c>
    </row>
    <row r="18" spans="1:23" s="9" customFormat="1" ht="14.25" customHeight="1" x14ac:dyDescent="0.25">
      <c r="A18" s="40" t="s">
        <v>47</v>
      </c>
      <c r="B18" s="41" t="s">
        <v>48</v>
      </c>
      <c r="C18" s="23">
        <v>190696</v>
      </c>
      <c r="D18" s="23">
        <v>101928</v>
      </c>
      <c r="E18" s="23">
        <v>123501</v>
      </c>
      <c r="F18" s="23">
        <v>81670</v>
      </c>
      <c r="G18" s="23">
        <v>0</v>
      </c>
      <c r="H18" s="23">
        <v>112661</v>
      </c>
      <c r="I18" s="23">
        <v>131219</v>
      </c>
      <c r="J18" s="23">
        <v>239973</v>
      </c>
      <c r="K18" s="23">
        <v>116989</v>
      </c>
      <c r="L18" s="23">
        <v>81453</v>
      </c>
      <c r="M18" s="23">
        <v>144923</v>
      </c>
      <c r="N18" s="23">
        <v>15431</v>
      </c>
      <c r="O18" s="27">
        <f t="shared" si="0"/>
        <v>1340444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9">
        <v>0</v>
      </c>
      <c r="V18" s="27">
        <f t="shared" si="1"/>
        <v>0</v>
      </c>
      <c r="W18" s="30">
        <f t="shared" si="2"/>
        <v>1340444</v>
      </c>
    </row>
    <row r="19" spans="1:23" s="9" customFormat="1" ht="14.25" customHeight="1" x14ac:dyDescent="0.25">
      <c r="A19" s="38" t="s">
        <v>49</v>
      </c>
      <c r="B19" s="39" t="s">
        <v>50</v>
      </c>
      <c r="C19" s="33">
        <v>137455</v>
      </c>
      <c r="D19" s="33">
        <v>72284</v>
      </c>
      <c r="E19" s="33">
        <v>86562</v>
      </c>
      <c r="F19" s="33">
        <v>47269</v>
      </c>
      <c r="G19" s="33">
        <v>0</v>
      </c>
      <c r="H19" s="33">
        <v>83561</v>
      </c>
      <c r="I19" s="33">
        <v>101590</v>
      </c>
      <c r="J19" s="33">
        <v>185180</v>
      </c>
      <c r="K19" s="33">
        <v>88084</v>
      </c>
      <c r="L19" s="33">
        <v>57632</v>
      </c>
      <c r="M19" s="33">
        <v>111782</v>
      </c>
      <c r="N19" s="33">
        <v>12691</v>
      </c>
      <c r="O19" s="34">
        <f t="shared" si="0"/>
        <v>984090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6">
        <v>0</v>
      </c>
      <c r="V19" s="34">
        <f t="shared" si="1"/>
        <v>0</v>
      </c>
      <c r="W19" s="37">
        <f t="shared" si="2"/>
        <v>984090</v>
      </c>
    </row>
    <row r="20" spans="1:23" s="9" customFormat="1" ht="14.25" customHeight="1" x14ac:dyDescent="0.25">
      <c r="A20" s="38" t="s">
        <v>51</v>
      </c>
      <c r="B20" s="39" t="s">
        <v>52</v>
      </c>
      <c r="C20" s="33">
        <v>40982</v>
      </c>
      <c r="D20" s="33">
        <v>24797</v>
      </c>
      <c r="E20" s="33">
        <v>29725</v>
      </c>
      <c r="F20" s="33">
        <v>13760</v>
      </c>
      <c r="G20" s="33">
        <v>0</v>
      </c>
      <c r="H20" s="33">
        <v>26305</v>
      </c>
      <c r="I20" s="33">
        <v>27116</v>
      </c>
      <c r="J20" s="33">
        <v>51596</v>
      </c>
      <c r="K20" s="33">
        <v>25467</v>
      </c>
      <c r="L20" s="33">
        <v>19094</v>
      </c>
      <c r="M20" s="33">
        <v>30407</v>
      </c>
      <c r="N20" s="33">
        <v>2492</v>
      </c>
      <c r="O20" s="34">
        <f t="shared" si="0"/>
        <v>291741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6">
        <v>0</v>
      </c>
      <c r="V20" s="34">
        <f t="shared" si="1"/>
        <v>0</v>
      </c>
      <c r="W20" s="37">
        <f t="shared" si="2"/>
        <v>291741</v>
      </c>
    </row>
    <row r="21" spans="1:23" s="9" customFormat="1" ht="14.25" customHeight="1" x14ac:dyDescent="0.25">
      <c r="A21" s="38" t="s">
        <v>53</v>
      </c>
      <c r="B21" s="39" t="s">
        <v>54</v>
      </c>
      <c r="C21" s="33">
        <v>839</v>
      </c>
      <c r="D21" s="33">
        <v>242</v>
      </c>
      <c r="E21" s="33">
        <v>177</v>
      </c>
      <c r="F21" s="33">
        <v>18944</v>
      </c>
      <c r="G21" s="33">
        <v>0</v>
      </c>
      <c r="H21" s="33">
        <v>244</v>
      </c>
      <c r="I21" s="33">
        <v>2196</v>
      </c>
      <c r="J21" s="33">
        <v>697</v>
      </c>
      <c r="K21" s="33">
        <v>130</v>
      </c>
      <c r="L21" s="33">
        <v>1554</v>
      </c>
      <c r="M21" s="33">
        <v>147</v>
      </c>
      <c r="N21" s="33">
        <v>231</v>
      </c>
      <c r="O21" s="34">
        <f t="shared" si="0"/>
        <v>25401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6">
        <v>0</v>
      </c>
      <c r="V21" s="34">
        <f t="shared" si="1"/>
        <v>0</v>
      </c>
      <c r="W21" s="37">
        <f t="shared" si="2"/>
        <v>25401</v>
      </c>
    </row>
    <row r="22" spans="1:23" s="9" customFormat="1" ht="14.25" customHeight="1" x14ac:dyDescent="0.25">
      <c r="A22" s="40" t="s">
        <v>55</v>
      </c>
      <c r="B22" s="41" t="s">
        <v>56</v>
      </c>
      <c r="C22" s="23">
        <v>16</v>
      </c>
      <c r="D22" s="23">
        <v>133</v>
      </c>
      <c r="E22" s="23">
        <v>0</v>
      </c>
      <c r="F22" s="23">
        <v>0</v>
      </c>
      <c r="G22" s="23">
        <v>0</v>
      </c>
      <c r="H22" s="23">
        <v>8186</v>
      </c>
      <c r="I22" s="23">
        <v>0</v>
      </c>
      <c r="J22" s="23">
        <v>0</v>
      </c>
      <c r="K22" s="23">
        <v>321</v>
      </c>
      <c r="L22" s="23">
        <v>0</v>
      </c>
      <c r="M22" s="23">
        <v>-247</v>
      </c>
      <c r="N22" s="23">
        <v>0</v>
      </c>
      <c r="O22" s="27">
        <f t="shared" si="0"/>
        <v>8409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9">
        <v>0</v>
      </c>
      <c r="V22" s="27">
        <f t="shared" si="1"/>
        <v>0</v>
      </c>
      <c r="W22" s="30">
        <f t="shared" si="2"/>
        <v>8409</v>
      </c>
    </row>
    <row r="23" spans="1:23" s="9" customFormat="1" ht="14.25" customHeight="1" x14ac:dyDescent="0.25">
      <c r="A23" s="40" t="s">
        <v>57</v>
      </c>
      <c r="B23" s="41" t="s">
        <v>58</v>
      </c>
      <c r="C23" s="23">
        <v>23</v>
      </c>
      <c r="D23" s="23">
        <v>0</v>
      </c>
      <c r="E23" s="23">
        <v>75</v>
      </c>
      <c r="F23" s="23">
        <v>6</v>
      </c>
      <c r="G23" s="23">
        <v>0</v>
      </c>
      <c r="H23" s="23">
        <v>26</v>
      </c>
      <c r="I23" s="23">
        <v>0</v>
      </c>
      <c r="J23" s="23">
        <v>35</v>
      </c>
      <c r="K23" s="23">
        <v>7</v>
      </c>
      <c r="L23" s="23">
        <v>20</v>
      </c>
      <c r="M23" s="23">
        <v>1</v>
      </c>
      <c r="N23" s="23">
        <v>0</v>
      </c>
      <c r="O23" s="27">
        <f t="shared" si="0"/>
        <v>193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9">
        <v>0</v>
      </c>
      <c r="V23" s="27">
        <f t="shared" si="1"/>
        <v>0</v>
      </c>
      <c r="W23" s="30">
        <f t="shared" si="2"/>
        <v>193</v>
      </c>
    </row>
    <row r="24" spans="1:23" s="9" customFormat="1" ht="14.25" customHeight="1" x14ac:dyDescent="0.25">
      <c r="A24" s="40" t="s">
        <v>59</v>
      </c>
      <c r="B24" s="41" t="s">
        <v>60</v>
      </c>
      <c r="C24" s="23">
        <v>13941</v>
      </c>
      <c r="D24" s="23">
        <v>20409</v>
      </c>
      <c r="E24" s="23">
        <v>10321</v>
      </c>
      <c r="F24" s="23">
        <v>2068</v>
      </c>
      <c r="G24" s="23">
        <v>0</v>
      </c>
      <c r="H24" s="23">
        <v>18251</v>
      </c>
      <c r="I24" s="23">
        <v>371</v>
      </c>
      <c r="J24" s="23">
        <v>20553</v>
      </c>
      <c r="K24" s="23">
        <v>7397</v>
      </c>
      <c r="L24" s="23">
        <v>11087</v>
      </c>
      <c r="M24" s="23">
        <v>5301</v>
      </c>
      <c r="N24" s="23">
        <v>3</v>
      </c>
      <c r="O24" s="27">
        <f t="shared" si="0"/>
        <v>109702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9">
        <v>0</v>
      </c>
      <c r="V24" s="27">
        <f t="shared" si="1"/>
        <v>0</v>
      </c>
      <c r="W24" s="30">
        <f t="shared" si="2"/>
        <v>109702</v>
      </c>
    </row>
    <row r="25" spans="1:23" s="9" customFormat="1" ht="14.25" customHeight="1" x14ac:dyDescent="0.25">
      <c r="A25" s="40" t="s">
        <v>61</v>
      </c>
      <c r="B25" s="41" t="s">
        <v>62</v>
      </c>
      <c r="C25" s="23">
        <v>3671</v>
      </c>
      <c r="D25" s="23">
        <v>14023</v>
      </c>
      <c r="E25" s="23">
        <v>1952</v>
      </c>
      <c r="F25" s="23">
        <v>811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21536</v>
      </c>
      <c r="M25" s="23">
        <v>1208</v>
      </c>
      <c r="N25" s="23">
        <v>0</v>
      </c>
      <c r="O25" s="27">
        <f t="shared" si="0"/>
        <v>43201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9">
        <v>0</v>
      </c>
      <c r="V25" s="27">
        <f t="shared" si="1"/>
        <v>0</v>
      </c>
      <c r="W25" s="30">
        <f t="shared" si="2"/>
        <v>43201</v>
      </c>
    </row>
    <row r="26" spans="1:23" s="9" customFormat="1" ht="14.25" customHeight="1" x14ac:dyDescent="0.25">
      <c r="A26" s="40" t="s">
        <v>63</v>
      </c>
      <c r="B26" s="41" t="s">
        <v>64</v>
      </c>
      <c r="C26" s="23">
        <v>0</v>
      </c>
      <c r="D26" s="23">
        <v>0</v>
      </c>
      <c r="E26" s="23">
        <v>0</v>
      </c>
      <c r="F26" s="23">
        <v>52</v>
      </c>
      <c r="G26" s="23">
        <v>0</v>
      </c>
      <c r="H26" s="23">
        <v>2</v>
      </c>
      <c r="I26" s="23">
        <v>0</v>
      </c>
      <c r="J26" s="23">
        <v>0</v>
      </c>
      <c r="K26" s="23">
        <v>0</v>
      </c>
      <c r="L26" s="23">
        <v>33</v>
      </c>
      <c r="M26" s="23">
        <v>0</v>
      </c>
      <c r="N26" s="23">
        <v>0</v>
      </c>
      <c r="O26" s="27">
        <f t="shared" si="0"/>
        <v>87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9">
        <v>0</v>
      </c>
      <c r="V26" s="27">
        <f t="shared" si="1"/>
        <v>0</v>
      </c>
      <c r="W26" s="30">
        <f t="shared" si="2"/>
        <v>87</v>
      </c>
    </row>
    <row r="27" spans="1:23" s="9" customFormat="1" ht="14.25" customHeight="1" x14ac:dyDescent="0.25">
      <c r="A27" s="40" t="s">
        <v>65</v>
      </c>
      <c r="B27" s="41" t="s">
        <v>66</v>
      </c>
      <c r="C27" s="23">
        <v>2186</v>
      </c>
      <c r="D27" s="23">
        <v>14090</v>
      </c>
      <c r="E27" s="23">
        <v>6265</v>
      </c>
      <c r="F27" s="23">
        <v>45</v>
      </c>
      <c r="G27" s="23">
        <v>0</v>
      </c>
      <c r="H27" s="23">
        <v>71</v>
      </c>
      <c r="I27" s="23">
        <v>0</v>
      </c>
      <c r="J27" s="23">
        <v>2632</v>
      </c>
      <c r="K27" s="23">
        <v>0</v>
      </c>
      <c r="L27" s="23">
        <v>1125</v>
      </c>
      <c r="M27" s="23">
        <v>96</v>
      </c>
      <c r="N27" s="23">
        <v>0</v>
      </c>
      <c r="O27" s="27">
        <f t="shared" si="0"/>
        <v>26510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9">
        <v>0</v>
      </c>
      <c r="V27" s="27">
        <f t="shared" si="1"/>
        <v>0</v>
      </c>
      <c r="W27" s="30">
        <f t="shared" si="2"/>
        <v>26510</v>
      </c>
    </row>
    <row r="28" spans="1:23" s="9" customFormat="1" ht="14.25" customHeight="1" x14ac:dyDescent="0.25">
      <c r="A28" s="40" t="s">
        <v>67</v>
      </c>
      <c r="B28" s="41" t="s">
        <v>68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7">
        <f t="shared" si="0"/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9">
        <v>0</v>
      </c>
      <c r="V28" s="27">
        <f t="shared" si="1"/>
        <v>0</v>
      </c>
      <c r="W28" s="30">
        <f t="shared" si="2"/>
        <v>0</v>
      </c>
    </row>
    <row r="29" spans="1:23" s="9" customFormat="1" ht="14.25" customHeight="1" x14ac:dyDescent="0.25">
      <c r="A29" s="42" t="s">
        <v>69</v>
      </c>
      <c r="B29" s="43" t="s">
        <v>70</v>
      </c>
      <c r="C29" s="23">
        <v>3964</v>
      </c>
      <c r="D29" s="23">
        <v>11116</v>
      </c>
      <c r="E29" s="23">
        <v>8912</v>
      </c>
      <c r="F29" s="23">
        <v>1535</v>
      </c>
      <c r="G29" s="23">
        <v>0</v>
      </c>
      <c r="H29" s="23">
        <v>7872</v>
      </c>
      <c r="I29" s="23">
        <v>530</v>
      </c>
      <c r="J29" s="23">
        <v>4577</v>
      </c>
      <c r="K29" s="23">
        <v>4150</v>
      </c>
      <c r="L29" s="23">
        <v>3259</v>
      </c>
      <c r="M29" s="23">
        <v>4582</v>
      </c>
      <c r="N29" s="23">
        <v>17</v>
      </c>
      <c r="O29" s="44">
        <f t="shared" si="0"/>
        <v>50514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6">
        <v>0</v>
      </c>
      <c r="V29" s="44">
        <f t="shared" si="1"/>
        <v>0</v>
      </c>
      <c r="W29" s="47">
        <f t="shared" si="2"/>
        <v>50514</v>
      </c>
    </row>
    <row r="30" spans="1:23" s="9" customFormat="1" ht="14.25" customHeight="1" x14ac:dyDescent="0.25">
      <c r="A30" s="48" t="s">
        <v>14</v>
      </c>
      <c r="B30" s="49" t="s">
        <v>71</v>
      </c>
      <c r="C30" s="50">
        <f t="shared" ref="C30:N30" si="3">SUM(C6:C14)+C18+SUM(C22:C29)</f>
        <v>594814</v>
      </c>
      <c r="D30" s="50">
        <f t="shared" si="3"/>
        <v>504851</v>
      </c>
      <c r="E30" s="50">
        <f t="shared" si="3"/>
        <v>361082</v>
      </c>
      <c r="F30" s="50">
        <f t="shared" si="3"/>
        <v>144645</v>
      </c>
      <c r="G30" s="50">
        <f t="shared" si="3"/>
        <v>0</v>
      </c>
      <c r="H30" s="50">
        <f t="shared" si="3"/>
        <v>1028464</v>
      </c>
      <c r="I30" s="50">
        <f t="shared" si="3"/>
        <v>145880</v>
      </c>
      <c r="J30" s="50">
        <f t="shared" si="3"/>
        <v>419971</v>
      </c>
      <c r="K30" s="50">
        <f t="shared" si="3"/>
        <v>199386</v>
      </c>
      <c r="L30" s="50">
        <f t="shared" si="3"/>
        <v>330068</v>
      </c>
      <c r="M30" s="50">
        <f t="shared" si="3"/>
        <v>415010</v>
      </c>
      <c r="N30" s="50">
        <f t="shared" si="3"/>
        <v>18120</v>
      </c>
      <c r="O30" s="51">
        <f t="shared" si="0"/>
        <v>4162291</v>
      </c>
      <c r="P30" s="50">
        <f t="shared" ref="P30:U30" si="4">SUM(P6:P14)+P18+SUM(P22:P29)</f>
        <v>0</v>
      </c>
      <c r="Q30" s="50">
        <f t="shared" si="4"/>
        <v>0</v>
      </c>
      <c r="R30" s="50">
        <f t="shared" si="4"/>
        <v>0</v>
      </c>
      <c r="S30" s="50">
        <f t="shared" si="4"/>
        <v>0</v>
      </c>
      <c r="T30" s="50">
        <f t="shared" si="4"/>
        <v>0</v>
      </c>
      <c r="U30" s="50">
        <f t="shared" si="4"/>
        <v>0</v>
      </c>
      <c r="V30" s="51">
        <f t="shared" si="1"/>
        <v>0</v>
      </c>
      <c r="W30" s="52">
        <f t="shared" si="2"/>
        <v>4162291</v>
      </c>
    </row>
    <row r="31" spans="1:23" s="9" customFormat="1" ht="14.25" customHeight="1" x14ac:dyDescent="0.25">
      <c r="A31" s="53" t="s">
        <v>72</v>
      </c>
      <c r="B31" s="54" t="s">
        <v>73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5">
        <v>0</v>
      </c>
      <c r="O31" s="24">
        <f t="shared" si="0"/>
        <v>0</v>
      </c>
      <c r="P31" s="23">
        <v>149391</v>
      </c>
      <c r="Q31" s="23">
        <v>93827</v>
      </c>
      <c r="R31" s="23">
        <v>63465</v>
      </c>
      <c r="S31" s="23">
        <v>45142</v>
      </c>
      <c r="T31" s="23">
        <v>148779</v>
      </c>
      <c r="U31" s="25">
        <v>7161</v>
      </c>
      <c r="V31" s="24">
        <f t="shared" si="1"/>
        <v>507765</v>
      </c>
      <c r="W31" s="26">
        <f t="shared" si="2"/>
        <v>507765</v>
      </c>
    </row>
    <row r="32" spans="1:23" s="9" customFormat="1" ht="14.25" customHeight="1" x14ac:dyDescent="0.25">
      <c r="A32" s="38" t="s">
        <v>74</v>
      </c>
      <c r="B32" s="55" t="s">
        <v>75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6">
        <v>0</v>
      </c>
      <c r="O32" s="34">
        <f t="shared" si="0"/>
        <v>0</v>
      </c>
      <c r="P32" s="35">
        <v>123180</v>
      </c>
      <c r="Q32" s="35">
        <v>85014</v>
      </c>
      <c r="R32" s="35">
        <v>61548</v>
      </c>
      <c r="S32" s="35">
        <v>40532</v>
      </c>
      <c r="T32" s="35">
        <v>147239</v>
      </c>
      <c r="U32" s="36">
        <v>5130</v>
      </c>
      <c r="V32" s="34">
        <f t="shared" si="1"/>
        <v>462643</v>
      </c>
      <c r="W32" s="37">
        <f t="shared" si="2"/>
        <v>462643</v>
      </c>
    </row>
    <row r="33" spans="1:23" s="9" customFormat="1" ht="14.25" customHeight="1" x14ac:dyDescent="0.25">
      <c r="A33" s="38" t="s">
        <v>76</v>
      </c>
      <c r="B33" s="39" t="s">
        <v>77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6">
        <v>0</v>
      </c>
      <c r="O33" s="34">
        <f t="shared" si="0"/>
        <v>0</v>
      </c>
      <c r="P33" s="35">
        <v>26211</v>
      </c>
      <c r="Q33" s="35">
        <v>8813</v>
      </c>
      <c r="R33" s="35">
        <v>1917</v>
      </c>
      <c r="S33" s="35">
        <v>4610</v>
      </c>
      <c r="T33" s="35">
        <v>1540</v>
      </c>
      <c r="U33" s="36">
        <v>2030</v>
      </c>
      <c r="V33" s="34">
        <f t="shared" si="1"/>
        <v>45121</v>
      </c>
      <c r="W33" s="37">
        <f t="shared" si="2"/>
        <v>45121</v>
      </c>
    </row>
    <row r="34" spans="1:23" s="9" customFormat="1" ht="14.25" customHeight="1" x14ac:dyDescent="0.25">
      <c r="A34" s="38" t="s">
        <v>78</v>
      </c>
      <c r="B34" s="39" t="s">
        <v>79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6">
        <v>0</v>
      </c>
      <c r="O34" s="34">
        <f t="shared" si="0"/>
        <v>0</v>
      </c>
      <c r="P34" s="35">
        <v>0</v>
      </c>
      <c r="Q34" s="35">
        <v>0</v>
      </c>
      <c r="R34" s="35">
        <v>0</v>
      </c>
      <c r="S34" s="35">
        <v>0</v>
      </c>
      <c r="T34" s="35">
        <v>0</v>
      </c>
      <c r="U34" s="36">
        <v>0</v>
      </c>
      <c r="V34" s="34">
        <f t="shared" si="1"/>
        <v>0</v>
      </c>
      <c r="W34" s="37">
        <f t="shared" si="2"/>
        <v>0</v>
      </c>
    </row>
    <row r="35" spans="1:23" s="9" customFormat="1" ht="14.25" customHeight="1" x14ac:dyDescent="0.25">
      <c r="A35" s="40" t="s">
        <v>80</v>
      </c>
      <c r="B35" s="56" t="s">
        <v>81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9">
        <v>0</v>
      </c>
      <c r="O35" s="27">
        <f t="shared" si="0"/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9">
        <v>0</v>
      </c>
      <c r="V35" s="27">
        <f t="shared" si="1"/>
        <v>0</v>
      </c>
      <c r="W35" s="30">
        <f t="shared" si="2"/>
        <v>0</v>
      </c>
    </row>
    <row r="36" spans="1:23" s="9" customFormat="1" ht="14.25" customHeight="1" x14ac:dyDescent="0.25">
      <c r="A36" s="40" t="s">
        <v>82</v>
      </c>
      <c r="B36" s="56" t="s">
        <v>83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9">
        <v>0</v>
      </c>
      <c r="O36" s="27">
        <f t="shared" si="0"/>
        <v>0</v>
      </c>
      <c r="P36" s="28">
        <v>58533</v>
      </c>
      <c r="Q36" s="28">
        <v>25534</v>
      </c>
      <c r="R36" s="28">
        <v>98932</v>
      </c>
      <c r="S36" s="28">
        <v>21641</v>
      </c>
      <c r="T36" s="28">
        <v>41560</v>
      </c>
      <c r="U36" s="29">
        <v>2755</v>
      </c>
      <c r="V36" s="27">
        <f t="shared" si="1"/>
        <v>248955</v>
      </c>
      <c r="W36" s="30">
        <f t="shared" si="2"/>
        <v>248955</v>
      </c>
    </row>
    <row r="37" spans="1:23" s="9" customFormat="1" ht="14.25" customHeight="1" x14ac:dyDescent="0.25">
      <c r="A37" s="40" t="s">
        <v>84</v>
      </c>
      <c r="B37" s="56" t="s">
        <v>85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9">
        <v>0</v>
      </c>
      <c r="O37" s="27">
        <f t="shared" si="0"/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9">
        <v>0</v>
      </c>
      <c r="V37" s="27">
        <f t="shared" si="1"/>
        <v>0</v>
      </c>
      <c r="W37" s="30">
        <f t="shared" si="2"/>
        <v>0</v>
      </c>
    </row>
    <row r="38" spans="1:23" s="9" customFormat="1" ht="14.25" customHeight="1" x14ac:dyDescent="0.25">
      <c r="A38" s="40" t="s">
        <v>86</v>
      </c>
      <c r="B38" s="56" t="s">
        <v>87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9">
        <v>0</v>
      </c>
      <c r="O38" s="27">
        <f t="shared" si="0"/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9">
        <v>0</v>
      </c>
      <c r="V38" s="27">
        <f t="shared" si="1"/>
        <v>0</v>
      </c>
      <c r="W38" s="30">
        <f t="shared" si="2"/>
        <v>0</v>
      </c>
    </row>
    <row r="39" spans="1:23" s="9" customFormat="1" ht="14.25" customHeight="1" x14ac:dyDescent="0.25">
      <c r="A39" s="40" t="s">
        <v>88</v>
      </c>
      <c r="B39" s="41" t="s">
        <v>89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9">
        <v>0</v>
      </c>
      <c r="O39" s="27">
        <f t="shared" si="0"/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9">
        <v>0</v>
      </c>
      <c r="V39" s="27">
        <f t="shared" si="1"/>
        <v>0</v>
      </c>
      <c r="W39" s="30">
        <f t="shared" si="2"/>
        <v>0</v>
      </c>
    </row>
    <row r="40" spans="1:23" s="9" customFormat="1" ht="14.25" customHeight="1" x14ac:dyDescent="0.25">
      <c r="A40" s="40" t="s">
        <v>90</v>
      </c>
      <c r="B40" s="56" t="s">
        <v>91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46">
        <v>0</v>
      </c>
      <c r="O40" s="27">
        <f t="shared" si="0"/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6">
        <v>0</v>
      </c>
      <c r="V40" s="44">
        <f t="shared" si="1"/>
        <v>0</v>
      </c>
      <c r="W40" s="47">
        <f t="shared" si="2"/>
        <v>0</v>
      </c>
    </row>
    <row r="41" spans="1:23" s="9" customFormat="1" ht="14.25" customHeight="1" x14ac:dyDescent="0.25">
      <c r="A41" s="57" t="s">
        <v>21</v>
      </c>
      <c r="B41" s="58" t="s">
        <v>92</v>
      </c>
      <c r="C41" s="50">
        <f t="shared" ref="C41:N41" si="5">C31+SUM(C35:C40)</f>
        <v>0</v>
      </c>
      <c r="D41" s="50">
        <f t="shared" si="5"/>
        <v>0</v>
      </c>
      <c r="E41" s="50">
        <f t="shared" si="5"/>
        <v>0</v>
      </c>
      <c r="F41" s="50">
        <f t="shared" si="5"/>
        <v>0</v>
      </c>
      <c r="G41" s="50">
        <f t="shared" si="5"/>
        <v>0</v>
      </c>
      <c r="H41" s="50">
        <f t="shared" si="5"/>
        <v>0</v>
      </c>
      <c r="I41" s="50">
        <f t="shared" si="5"/>
        <v>0</v>
      </c>
      <c r="J41" s="50">
        <f t="shared" si="5"/>
        <v>0</v>
      </c>
      <c r="K41" s="50">
        <f t="shared" si="5"/>
        <v>0</v>
      </c>
      <c r="L41" s="50">
        <f t="shared" si="5"/>
        <v>0</v>
      </c>
      <c r="M41" s="50">
        <f t="shared" si="5"/>
        <v>0</v>
      </c>
      <c r="N41" s="50">
        <f t="shared" si="5"/>
        <v>0</v>
      </c>
      <c r="O41" s="51">
        <f t="shared" si="0"/>
        <v>0</v>
      </c>
      <c r="P41" s="50">
        <f t="shared" ref="P41:U41" si="6">P31+SUM(P35:P40)</f>
        <v>207924</v>
      </c>
      <c r="Q41" s="50">
        <f t="shared" si="6"/>
        <v>119361</v>
      </c>
      <c r="R41" s="50">
        <f t="shared" si="6"/>
        <v>162397</v>
      </c>
      <c r="S41" s="50">
        <f t="shared" si="6"/>
        <v>66783</v>
      </c>
      <c r="T41" s="50">
        <f t="shared" si="6"/>
        <v>190339</v>
      </c>
      <c r="U41" s="50">
        <f t="shared" si="6"/>
        <v>9916</v>
      </c>
      <c r="V41" s="51">
        <f t="shared" si="1"/>
        <v>756720</v>
      </c>
      <c r="W41" s="52">
        <f t="shared" si="2"/>
        <v>756720</v>
      </c>
    </row>
    <row r="42" spans="1:23" s="9" customFormat="1" ht="14.25" customHeight="1" thickBot="1" x14ac:dyDescent="0.3">
      <c r="A42" s="59" t="s">
        <v>22</v>
      </c>
      <c r="B42" s="60" t="s">
        <v>93</v>
      </c>
      <c r="C42" s="61">
        <f t="shared" ref="C42:W42" si="7">C30+C41</f>
        <v>594814</v>
      </c>
      <c r="D42" s="61">
        <f t="shared" si="7"/>
        <v>504851</v>
      </c>
      <c r="E42" s="61">
        <f t="shared" si="7"/>
        <v>361082</v>
      </c>
      <c r="F42" s="61">
        <f t="shared" si="7"/>
        <v>144645</v>
      </c>
      <c r="G42" s="61">
        <f t="shared" si="7"/>
        <v>0</v>
      </c>
      <c r="H42" s="61">
        <f t="shared" si="7"/>
        <v>1028464</v>
      </c>
      <c r="I42" s="61">
        <f t="shared" si="7"/>
        <v>145880</v>
      </c>
      <c r="J42" s="61">
        <f t="shared" si="7"/>
        <v>419971</v>
      </c>
      <c r="K42" s="61">
        <f t="shared" si="7"/>
        <v>199386</v>
      </c>
      <c r="L42" s="61">
        <f t="shared" si="7"/>
        <v>330068</v>
      </c>
      <c r="M42" s="61">
        <f t="shared" si="7"/>
        <v>415010</v>
      </c>
      <c r="N42" s="61">
        <f t="shared" si="7"/>
        <v>18120</v>
      </c>
      <c r="O42" s="61">
        <f t="shared" si="7"/>
        <v>4162291</v>
      </c>
      <c r="P42" s="61">
        <f t="shared" si="7"/>
        <v>207924</v>
      </c>
      <c r="Q42" s="61">
        <f t="shared" si="7"/>
        <v>119361</v>
      </c>
      <c r="R42" s="61">
        <f t="shared" si="7"/>
        <v>162397</v>
      </c>
      <c r="S42" s="61">
        <f t="shared" si="7"/>
        <v>66783</v>
      </c>
      <c r="T42" s="61">
        <f t="shared" si="7"/>
        <v>190339</v>
      </c>
      <c r="U42" s="61">
        <f t="shared" si="7"/>
        <v>9916</v>
      </c>
      <c r="V42" s="61">
        <f t="shared" si="7"/>
        <v>756720</v>
      </c>
      <c r="W42" s="62">
        <f t="shared" si="7"/>
        <v>4919011</v>
      </c>
    </row>
    <row r="43" spans="1:23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23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23" s="9" customFormat="1" ht="36.6" customHeight="1" x14ac:dyDescent="0.25">
      <c r="A45" s="123"/>
      <c r="B45" s="124"/>
      <c r="C45" s="63" t="str">
        <f t="shared" ref="C45:N45" si="8">C4</f>
        <v>MAKEDONIJA Insurance s.c. Skopje - Vienna Insurance Group</v>
      </c>
      <c r="D45" s="63" t="str">
        <f t="shared" si="8"/>
        <v>STOCK COMPANY FOR INSURANCE TRIGLAV</v>
      </c>
      <c r="E45" s="63" t="str">
        <f t="shared" si="8"/>
        <v>SAVA Insurance, a.d. Skopje</v>
      </c>
      <c r="F45" s="63" t="str">
        <f t="shared" si="8"/>
        <v>EUROINS INSURANCE S.C. Skopje</v>
      </c>
      <c r="G45" s="63" t="str">
        <f t="shared" si="8"/>
        <v>WINNER - Vienna Insurance Group JSC Skopje</v>
      </c>
      <c r="H45" s="63" t="str">
        <f t="shared" si="8"/>
        <v>EUROLINK Insurance Inc. Skopje</v>
      </c>
      <c r="I45" s="63" t="str">
        <f t="shared" si="8"/>
        <v>GRAWE Non-life</v>
      </c>
      <c r="J45" s="63" t="str">
        <f t="shared" si="8"/>
        <v>UNIQA</v>
      </c>
      <c r="K45" s="63" t="str">
        <f t="shared" si="8"/>
        <v>Insurance Policy</v>
      </c>
      <c r="L45" s="63" t="str">
        <f t="shared" si="8"/>
        <v>INSURANCE COMPANY HALK OSIGURUVANJE A.D. SKOPJE</v>
      </c>
      <c r="M45" s="63" t="str">
        <f t="shared" si="8"/>
        <v>CROATIA INSURANCE - NON LIFE</v>
      </c>
      <c r="N45" s="63" t="str">
        <f t="shared" si="8"/>
        <v>ZOIL MAKEDONIJA, Bitola</v>
      </c>
      <c r="O45" s="64"/>
      <c r="P45" s="63" t="str">
        <f t="shared" ref="P45:U45" si="9">P4</f>
        <v>CROATIA INSURANCE - LIFE</v>
      </c>
      <c r="Q45" s="63" t="str">
        <f t="shared" si="9"/>
        <v>GRAWE</v>
      </c>
      <c r="R45" s="63" t="str">
        <f t="shared" si="9"/>
        <v>WINNER LIFE</v>
      </c>
      <c r="S45" s="63" t="str">
        <f t="shared" si="9"/>
        <v>UNIQA LIFE</v>
      </c>
      <c r="T45" s="63" t="str">
        <f t="shared" si="9"/>
        <v>TRIGLAV LIFE</v>
      </c>
      <c r="U45" s="63" t="str">
        <f t="shared" si="9"/>
        <v>PRVA LIFE JSC Skopje</v>
      </c>
      <c r="V45" s="65"/>
    </row>
    <row r="46" spans="1:23" s="9" customFormat="1" ht="14.25" customHeight="1" thickBot="1" x14ac:dyDescent="0.3">
      <c r="A46" s="121" t="s">
        <v>94</v>
      </c>
      <c r="B46" s="122"/>
      <c r="C46" s="66">
        <f>C42/$O$42</f>
        <v>0.14290543357011801</v>
      </c>
      <c r="D46" s="66">
        <f t="shared" ref="D46:N46" si="10">D42/$O$42</f>
        <v>0.12129161560304169</v>
      </c>
      <c r="E46" s="66">
        <f t="shared" si="10"/>
        <v>8.6750782201436658E-2</v>
      </c>
      <c r="F46" s="66">
        <f t="shared" si="10"/>
        <v>3.475129441934742E-2</v>
      </c>
      <c r="G46" s="66">
        <f t="shared" si="10"/>
        <v>0</v>
      </c>
      <c r="H46" s="66">
        <f t="shared" si="10"/>
        <v>0.24709084492170297</v>
      </c>
      <c r="I46" s="66">
        <f t="shared" si="10"/>
        <v>3.5048006013995658E-2</v>
      </c>
      <c r="J46" s="66">
        <f t="shared" si="10"/>
        <v>0.10089900009393865</v>
      </c>
      <c r="K46" s="66">
        <f t="shared" si="10"/>
        <v>4.7902945757516711E-2</v>
      </c>
      <c r="L46" s="66">
        <f t="shared" si="10"/>
        <v>7.9299597265063873E-2</v>
      </c>
      <c r="M46" s="66">
        <f t="shared" si="10"/>
        <v>9.9707108416975165E-2</v>
      </c>
      <c r="N46" s="66">
        <f t="shared" si="10"/>
        <v>4.3533717368631842E-3</v>
      </c>
      <c r="O46" s="67"/>
      <c r="P46" s="66">
        <f>P42/$V$42</f>
        <v>0.27477006026006978</v>
      </c>
      <c r="Q46" s="66">
        <f t="shared" ref="Q46:U46" si="11">Q42/$V$42</f>
        <v>0.15773469711385982</v>
      </c>
      <c r="R46" s="66">
        <f t="shared" si="11"/>
        <v>0.21460645945660217</v>
      </c>
      <c r="S46" s="66">
        <f t="shared" si="11"/>
        <v>8.8253250872185218E-2</v>
      </c>
      <c r="T46" s="66">
        <f t="shared" si="11"/>
        <v>0.2515316101067766</v>
      </c>
      <c r="U46" s="66">
        <f t="shared" si="11"/>
        <v>1.3103922190506396E-2</v>
      </c>
      <c r="V46" s="65"/>
    </row>
    <row r="47" spans="1:23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23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6:B46"/>
    <mergeCell ref="A45:B45"/>
  </mergeCells>
  <pageMargins left="0" right="0" top="0.74803149606299213" bottom="0.74803149606299213" header="0.31496062992125984" footer="0.31496062992125984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F5D3-A74B-4C2A-BB6D-69F507B8D3BE}">
  <dimension ref="A1:R55"/>
  <sheetViews>
    <sheetView showGridLines="0" zoomScale="80" zoomScaleNormal="80" workbookViewId="0">
      <selection activeCell="D13" sqref="D13"/>
    </sheetView>
  </sheetViews>
  <sheetFormatPr defaultColWidth="9.140625" defaultRowHeight="15" x14ac:dyDescent="0.25"/>
  <cols>
    <col min="1" max="1" width="30.85546875" style="68" customWidth="1"/>
    <col min="2" max="2" width="5.7109375" style="68" customWidth="1"/>
    <col min="3" max="4" width="21.42578125" style="69" customWidth="1"/>
    <col min="5" max="6" width="21.42578125" style="68" customWidth="1"/>
    <col min="7" max="7" width="15" style="68" customWidth="1"/>
    <col min="8" max="8" width="16.7109375" style="68" customWidth="1"/>
    <col min="9" max="9" width="20.140625" style="68" customWidth="1"/>
    <col min="10" max="10" width="13.140625" style="68" customWidth="1"/>
    <col min="11" max="12" width="22.140625" style="6" customWidth="1"/>
    <col min="13" max="13" width="14.85546875" style="6" customWidth="1"/>
    <col min="14" max="14" width="16.7109375" style="6" customWidth="1"/>
    <col min="15" max="15" width="24.5703125" style="68" customWidth="1"/>
    <col min="16" max="16" width="25.85546875" style="68" customWidth="1"/>
    <col min="17" max="17" width="19.140625" style="68" customWidth="1"/>
    <col min="18" max="18" width="18.28515625" style="68" customWidth="1"/>
    <col min="19" max="19" width="9.140625" style="68" customWidth="1"/>
    <col min="20" max="20" width="17.5703125" style="68" customWidth="1"/>
    <col min="21" max="21" width="19.42578125" style="68" customWidth="1"/>
    <col min="22" max="22" width="19" style="68" customWidth="1"/>
    <col min="23" max="23" width="15" style="68" customWidth="1"/>
    <col min="24" max="24" width="14.85546875" style="68" customWidth="1"/>
    <col min="25" max="25" width="20.42578125" style="68" customWidth="1"/>
    <col min="26" max="34" width="9.140625" style="68" customWidth="1"/>
    <col min="35" max="35" width="16.28515625" style="68" customWidth="1"/>
    <col min="36" max="42" width="9.140625" style="68" customWidth="1"/>
    <col min="43" max="43" width="12.85546875" style="68" customWidth="1"/>
    <col min="44" max="44" width="10.140625" style="68" customWidth="1"/>
    <col min="45" max="45" width="9.140625" style="68" customWidth="1"/>
    <col min="46" max="16384" width="9.140625" style="68"/>
  </cols>
  <sheetData>
    <row r="1" spans="1:6" s="9" customFormat="1" ht="15" customHeight="1" x14ac:dyDescent="0.25">
      <c r="B1" s="70"/>
      <c r="C1" s="70"/>
      <c r="D1" s="70"/>
      <c r="E1" s="70"/>
      <c r="F1" s="70"/>
    </row>
    <row r="2" spans="1:6" s="9" customFormat="1" ht="15" customHeight="1" x14ac:dyDescent="0.25">
      <c r="A2" s="71" t="s">
        <v>95</v>
      </c>
    </row>
    <row r="3" spans="1:6" s="9" customFormat="1" ht="15" customHeight="1" thickBot="1" x14ac:dyDescent="0.3">
      <c r="A3" s="72"/>
      <c r="B3" s="73"/>
      <c r="C3" s="74"/>
      <c r="D3" s="74"/>
      <c r="E3" s="74"/>
      <c r="F3" s="75" t="s">
        <v>96</v>
      </c>
    </row>
    <row r="4" spans="1:6" s="9" customFormat="1" ht="66.75" customHeight="1" x14ac:dyDescent="0.25">
      <c r="A4" s="76" t="s">
        <v>97</v>
      </c>
      <c r="B4" s="77" t="s">
        <v>98</v>
      </c>
      <c r="C4" s="77" t="s">
        <v>99</v>
      </c>
      <c r="D4" s="77" t="s">
        <v>100</v>
      </c>
      <c r="E4" s="77" t="s">
        <v>101</v>
      </c>
      <c r="F4" s="78" t="s">
        <v>102</v>
      </c>
    </row>
    <row r="5" spans="1:6" s="9" customFormat="1" ht="14.25" customHeight="1" x14ac:dyDescent="0.25">
      <c r="A5" s="79"/>
      <c r="B5" s="80"/>
      <c r="C5" s="81">
        <v>1</v>
      </c>
      <c r="D5" s="81">
        <v>2</v>
      </c>
      <c r="E5" s="81">
        <v>3</v>
      </c>
      <c r="F5" s="82">
        <v>4</v>
      </c>
    </row>
    <row r="6" spans="1:6" s="9" customFormat="1" ht="15.6" customHeight="1" x14ac:dyDescent="0.25">
      <c r="A6" s="83" t="s">
        <v>103</v>
      </c>
      <c r="B6" s="84">
        <f t="shared" ref="B6:B26" si="0">ROW()-ROW($A$5)</f>
        <v>1</v>
      </c>
      <c r="C6" s="85">
        <f>SUM(C7:C18)</f>
        <v>4162288</v>
      </c>
      <c r="D6" s="85">
        <f>SUM(D7:D18)</f>
        <v>1535003</v>
      </c>
      <c r="E6" s="85">
        <f>SUM(E7:E18)</f>
        <v>3115083</v>
      </c>
      <c r="F6" s="86">
        <f>SUM(F7:F18)</f>
        <v>1047205</v>
      </c>
    </row>
    <row r="7" spans="1:6" x14ac:dyDescent="0.25">
      <c r="A7" s="87" t="s">
        <v>2</v>
      </c>
      <c r="B7" s="84">
        <f t="shared" si="0"/>
        <v>2</v>
      </c>
      <c r="C7" s="88">
        <v>594813</v>
      </c>
      <c r="D7" s="88">
        <v>205933</v>
      </c>
      <c r="E7" s="88">
        <v>415949</v>
      </c>
      <c r="F7" s="89">
        <f t="shared" ref="F7:F18" si="1">C7-E7</f>
        <v>178864</v>
      </c>
    </row>
    <row r="8" spans="1:6" s="9" customFormat="1" ht="15" customHeight="1" x14ac:dyDescent="0.25">
      <c r="A8" s="87" t="s">
        <v>3</v>
      </c>
      <c r="B8" s="84">
        <f t="shared" si="0"/>
        <v>3</v>
      </c>
      <c r="C8" s="88">
        <v>504850</v>
      </c>
      <c r="D8" s="88">
        <v>155291</v>
      </c>
      <c r="E8" s="88">
        <v>358618</v>
      </c>
      <c r="F8" s="89">
        <f t="shared" si="1"/>
        <v>146232</v>
      </c>
    </row>
    <row r="9" spans="1:6" s="9" customFormat="1" ht="15" customHeight="1" x14ac:dyDescent="0.25">
      <c r="A9" s="87" t="s">
        <v>4</v>
      </c>
      <c r="B9" s="84">
        <f t="shared" si="0"/>
        <v>4</v>
      </c>
      <c r="C9" s="88">
        <v>361082</v>
      </c>
      <c r="D9" s="88">
        <v>85526</v>
      </c>
      <c r="E9" s="88">
        <v>286949</v>
      </c>
      <c r="F9" s="89">
        <f t="shared" si="1"/>
        <v>74133</v>
      </c>
    </row>
    <row r="10" spans="1:6" s="9" customFormat="1" ht="15" customHeight="1" x14ac:dyDescent="0.25">
      <c r="A10" s="87" t="s">
        <v>5</v>
      </c>
      <c r="B10" s="84">
        <f t="shared" si="0"/>
        <v>5</v>
      </c>
      <c r="C10" s="88">
        <v>144645</v>
      </c>
      <c r="D10" s="88">
        <v>9750</v>
      </c>
      <c r="E10" s="88">
        <v>100947</v>
      </c>
      <c r="F10" s="89">
        <f t="shared" si="1"/>
        <v>43698</v>
      </c>
    </row>
    <row r="11" spans="1:6" s="9" customFormat="1" ht="15" customHeight="1" x14ac:dyDescent="0.25">
      <c r="A11" s="87" t="s">
        <v>6</v>
      </c>
      <c r="B11" s="84">
        <f t="shared" si="0"/>
        <v>6</v>
      </c>
      <c r="C11" s="88">
        <v>0</v>
      </c>
      <c r="D11" s="88">
        <v>0</v>
      </c>
      <c r="E11" s="88">
        <v>0</v>
      </c>
      <c r="F11" s="89">
        <f t="shared" si="1"/>
        <v>0</v>
      </c>
    </row>
    <row r="12" spans="1:6" s="9" customFormat="1" ht="15" customHeight="1" x14ac:dyDescent="0.25">
      <c r="A12" s="87" t="s">
        <v>7</v>
      </c>
      <c r="B12" s="84">
        <f t="shared" si="0"/>
        <v>7</v>
      </c>
      <c r="C12" s="88">
        <v>1028464</v>
      </c>
      <c r="D12" s="88">
        <v>768980</v>
      </c>
      <c r="E12" s="88">
        <v>848962</v>
      </c>
      <c r="F12" s="89">
        <f t="shared" si="1"/>
        <v>179502</v>
      </c>
    </row>
    <row r="13" spans="1:6" s="9" customFormat="1" ht="15" customHeight="1" x14ac:dyDescent="0.25">
      <c r="A13" s="87" t="s">
        <v>8</v>
      </c>
      <c r="B13" s="84">
        <f t="shared" si="0"/>
        <v>8</v>
      </c>
      <c r="C13" s="88">
        <v>145880</v>
      </c>
      <c r="D13" s="88">
        <v>31056</v>
      </c>
      <c r="E13" s="88">
        <v>103805</v>
      </c>
      <c r="F13" s="89">
        <f t="shared" si="1"/>
        <v>42075</v>
      </c>
    </row>
    <row r="14" spans="1:6" s="9" customFormat="1" ht="15" customHeight="1" x14ac:dyDescent="0.25">
      <c r="A14" s="87" t="s">
        <v>9</v>
      </c>
      <c r="B14" s="84">
        <f t="shared" si="0"/>
        <v>9</v>
      </c>
      <c r="C14" s="88">
        <v>419971</v>
      </c>
      <c r="D14" s="88">
        <v>78315</v>
      </c>
      <c r="E14" s="88">
        <v>310588</v>
      </c>
      <c r="F14" s="89">
        <f t="shared" si="1"/>
        <v>109383</v>
      </c>
    </row>
    <row r="15" spans="1:6" s="9" customFormat="1" ht="15" customHeight="1" x14ac:dyDescent="0.25">
      <c r="A15" s="87" t="s">
        <v>10</v>
      </c>
      <c r="B15" s="84">
        <f t="shared" si="0"/>
        <v>10</v>
      </c>
      <c r="C15" s="88">
        <v>199386</v>
      </c>
      <c r="D15" s="88">
        <v>46783</v>
      </c>
      <c r="E15" s="88">
        <v>141454</v>
      </c>
      <c r="F15" s="89">
        <f t="shared" si="1"/>
        <v>57932</v>
      </c>
    </row>
    <row r="16" spans="1:6" s="9" customFormat="1" ht="15" customHeight="1" x14ac:dyDescent="0.25">
      <c r="A16" s="87" t="s">
        <v>11</v>
      </c>
      <c r="B16" s="84">
        <f t="shared" si="0"/>
        <v>11</v>
      </c>
      <c r="C16" s="88">
        <v>330068</v>
      </c>
      <c r="D16" s="88">
        <v>79266</v>
      </c>
      <c r="E16" s="88">
        <v>234412</v>
      </c>
      <c r="F16" s="89">
        <f t="shared" si="1"/>
        <v>95656</v>
      </c>
    </row>
    <row r="17" spans="1:6" s="9" customFormat="1" ht="15" customHeight="1" x14ac:dyDescent="0.25">
      <c r="A17" s="87" t="s">
        <v>12</v>
      </c>
      <c r="B17" s="84">
        <f t="shared" si="0"/>
        <v>12</v>
      </c>
      <c r="C17" s="88">
        <v>415010</v>
      </c>
      <c r="D17" s="88">
        <v>62710</v>
      </c>
      <c r="E17" s="88">
        <v>299523</v>
      </c>
      <c r="F17" s="89">
        <f t="shared" si="1"/>
        <v>115487</v>
      </c>
    </row>
    <row r="18" spans="1:6" x14ac:dyDescent="0.25">
      <c r="A18" s="87" t="s">
        <v>13</v>
      </c>
      <c r="B18" s="84">
        <f t="shared" si="0"/>
        <v>13</v>
      </c>
      <c r="C18" s="88">
        <v>18119</v>
      </c>
      <c r="D18" s="88">
        <v>11393</v>
      </c>
      <c r="E18" s="88">
        <v>13876</v>
      </c>
      <c r="F18" s="89">
        <f t="shared" si="1"/>
        <v>4243</v>
      </c>
    </row>
    <row r="19" spans="1:6" s="9" customFormat="1" ht="15.6" customHeight="1" x14ac:dyDescent="0.25">
      <c r="A19" s="83" t="s">
        <v>104</v>
      </c>
      <c r="B19" s="84">
        <f t="shared" si="0"/>
        <v>14</v>
      </c>
      <c r="C19" s="85">
        <f>SUM(C20:C25)</f>
        <v>756719</v>
      </c>
      <c r="D19" s="85">
        <f>SUM(D20:D25)</f>
        <v>14247</v>
      </c>
      <c r="E19" s="85">
        <f>SUM(E20:E25)</f>
        <v>693519</v>
      </c>
      <c r="F19" s="86">
        <f>SUM(F20:F25)</f>
        <v>63200</v>
      </c>
    </row>
    <row r="20" spans="1:6" x14ac:dyDescent="0.25">
      <c r="A20" s="87" t="s">
        <v>15</v>
      </c>
      <c r="B20" s="84">
        <f t="shared" si="0"/>
        <v>15</v>
      </c>
      <c r="C20" s="88">
        <v>207924</v>
      </c>
      <c r="D20" s="88">
        <v>3567</v>
      </c>
      <c r="E20" s="88">
        <v>131453</v>
      </c>
      <c r="F20" s="89">
        <f t="shared" ref="F20:F25" si="2">C20-E20</f>
        <v>76471</v>
      </c>
    </row>
    <row r="21" spans="1:6" s="9" customFormat="1" ht="15" customHeight="1" x14ac:dyDescent="0.25">
      <c r="A21" s="87" t="s">
        <v>16</v>
      </c>
      <c r="B21" s="84">
        <f t="shared" si="0"/>
        <v>16</v>
      </c>
      <c r="C21" s="88">
        <v>119361</v>
      </c>
      <c r="D21" s="88">
        <v>6612</v>
      </c>
      <c r="E21" s="88">
        <v>95164</v>
      </c>
      <c r="F21" s="89">
        <f t="shared" si="2"/>
        <v>24197</v>
      </c>
    </row>
    <row r="22" spans="1:6" s="9" customFormat="1" ht="15" customHeight="1" x14ac:dyDescent="0.25">
      <c r="A22" s="87" t="s">
        <v>17</v>
      </c>
      <c r="B22" s="84">
        <f t="shared" si="0"/>
        <v>17</v>
      </c>
      <c r="C22" s="88">
        <v>162397</v>
      </c>
      <c r="D22" s="88">
        <v>2449</v>
      </c>
      <c r="E22" s="88">
        <v>130880</v>
      </c>
      <c r="F22" s="89">
        <f t="shared" si="2"/>
        <v>31517</v>
      </c>
    </row>
    <row r="23" spans="1:6" s="9" customFormat="1" ht="15" customHeight="1" x14ac:dyDescent="0.25">
      <c r="A23" s="87" t="s">
        <v>18</v>
      </c>
      <c r="B23" s="84">
        <f t="shared" si="0"/>
        <v>18</v>
      </c>
      <c r="C23" s="88">
        <v>66783</v>
      </c>
      <c r="D23" s="88">
        <v>206</v>
      </c>
      <c r="E23" s="88">
        <v>177589</v>
      </c>
      <c r="F23" s="89">
        <f t="shared" si="2"/>
        <v>-110806</v>
      </c>
    </row>
    <row r="24" spans="1:6" s="9" customFormat="1" ht="15" customHeight="1" x14ac:dyDescent="0.25">
      <c r="A24" s="87" t="s">
        <v>19</v>
      </c>
      <c r="B24" s="84">
        <f t="shared" si="0"/>
        <v>19</v>
      </c>
      <c r="C24" s="88">
        <v>190339</v>
      </c>
      <c r="D24" s="88">
        <v>1268</v>
      </c>
      <c r="E24" s="88">
        <v>155098</v>
      </c>
      <c r="F24" s="89">
        <f t="shared" si="2"/>
        <v>35241</v>
      </c>
    </row>
    <row r="25" spans="1:6" x14ac:dyDescent="0.25">
      <c r="A25" s="87" t="s">
        <v>20</v>
      </c>
      <c r="B25" s="84">
        <f t="shared" si="0"/>
        <v>20</v>
      </c>
      <c r="C25" s="88">
        <v>9915</v>
      </c>
      <c r="D25" s="88">
        <v>145</v>
      </c>
      <c r="E25" s="88">
        <v>3335</v>
      </c>
      <c r="F25" s="89">
        <f t="shared" si="2"/>
        <v>6580</v>
      </c>
    </row>
    <row r="26" spans="1:6" s="9" customFormat="1" ht="16.149999999999999" customHeight="1" thickBot="1" x14ac:dyDescent="0.3">
      <c r="A26" s="83" t="s">
        <v>105</v>
      </c>
      <c r="B26" s="90">
        <f t="shared" si="0"/>
        <v>21</v>
      </c>
      <c r="C26" s="91">
        <f>C6+C19</f>
        <v>4919007</v>
      </c>
      <c r="D26" s="91">
        <f>D6+D19</f>
        <v>1549250</v>
      </c>
      <c r="E26" s="91">
        <f>E6+E19</f>
        <v>3808602</v>
      </c>
      <c r="F26" s="92">
        <f>F6+F19</f>
        <v>1110405</v>
      </c>
    </row>
    <row r="27" spans="1:6" s="9" customFormat="1" ht="96" customHeight="1" x14ac:dyDescent="0.25"/>
    <row r="28" spans="1:6" s="9" customFormat="1" ht="24" customHeight="1" x14ac:dyDescent="0.25"/>
    <row r="40" spans="9:18" s="69" customFormat="1" ht="15" customHeight="1" x14ac:dyDescent="0.25">
      <c r="I40" s="68"/>
      <c r="J40" s="68"/>
      <c r="K40" s="6"/>
      <c r="L40" s="6"/>
      <c r="M40" s="6"/>
      <c r="N40" s="6"/>
      <c r="O40" s="68"/>
      <c r="P40" s="68"/>
      <c r="Q40" s="68"/>
      <c r="R40" s="68"/>
    </row>
    <row r="41" spans="9:18" s="69" customFormat="1" ht="15" customHeight="1" x14ac:dyDescent="0.25">
      <c r="I41" s="68"/>
      <c r="J41" s="68"/>
      <c r="K41" s="6"/>
      <c r="L41" s="6"/>
      <c r="M41" s="6"/>
      <c r="N41" s="6"/>
      <c r="O41" s="68"/>
      <c r="P41" s="68"/>
      <c r="Q41" s="68"/>
      <c r="R41" s="68"/>
    </row>
    <row r="42" spans="9:18" s="69" customFormat="1" ht="15" customHeight="1" x14ac:dyDescent="0.25">
      <c r="I42" s="68"/>
      <c r="J42" s="68"/>
      <c r="K42" s="6"/>
      <c r="L42" s="6"/>
      <c r="M42" s="6"/>
      <c r="N42" s="6"/>
      <c r="O42" s="68"/>
      <c r="P42" s="68"/>
      <c r="Q42" s="68"/>
      <c r="R42" s="68"/>
    </row>
    <row r="43" spans="9:18" s="69" customFormat="1" ht="15" customHeight="1" x14ac:dyDescent="0.25">
      <c r="I43" s="68"/>
      <c r="J43" s="68"/>
      <c r="K43" s="6"/>
      <c r="L43" s="6"/>
      <c r="M43" s="6"/>
      <c r="N43" s="6"/>
      <c r="O43" s="68"/>
      <c r="P43" s="68"/>
      <c r="Q43" s="68"/>
      <c r="R43" s="68"/>
    </row>
    <row r="44" spans="9:18" s="69" customFormat="1" ht="15" customHeight="1" x14ac:dyDescent="0.25">
      <c r="I44" s="68"/>
      <c r="J44" s="68"/>
      <c r="K44" s="6"/>
      <c r="L44" s="6"/>
      <c r="M44" s="6"/>
      <c r="N44" s="6"/>
      <c r="O44" s="68"/>
      <c r="P44" s="68"/>
      <c r="Q44" s="68"/>
      <c r="R44" s="68"/>
    </row>
    <row r="45" spans="9:18" s="69" customFormat="1" ht="15" customHeight="1" x14ac:dyDescent="0.25">
      <c r="I45" s="68"/>
      <c r="J45" s="68"/>
      <c r="K45" s="6"/>
      <c r="L45" s="6"/>
      <c r="M45" s="6"/>
      <c r="N45" s="6"/>
      <c r="O45" s="68"/>
      <c r="P45" s="68"/>
      <c r="Q45" s="68"/>
      <c r="R45" s="68"/>
    </row>
    <row r="46" spans="9:18" s="69" customFormat="1" ht="15" customHeight="1" x14ac:dyDescent="0.25">
      <c r="I46" s="68"/>
      <c r="J46" s="68"/>
      <c r="K46" s="6"/>
      <c r="L46" s="6"/>
      <c r="M46" s="6"/>
      <c r="N46" s="6"/>
      <c r="O46" s="68"/>
      <c r="P46" s="68"/>
      <c r="Q46" s="68"/>
      <c r="R46" s="68"/>
    </row>
    <row r="47" spans="9:18" s="69" customFormat="1" ht="15" customHeight="1" x14ac:dyDescent="0.25">
      <c r="I47" s="68"/>
      <c r="J47" s="68"/>
      <c r="K47" s="6"/>
      <c r="L47" s="6"/>
      <c r="M47" s="6"/>
      <c r="N47" s="6"/>
      <c r="O47" s="68"/>
      <c r="P47" s="68"/>
      <c r="Q47" s="68"/>
      <c r="R47" s="68"/>
    </row>
    <row r="48" spans="9:18" s="69" customFormat="1" ht="15" customHeight="1" x14ac:dyDescent="0.25">
      <c r="I48" s="68"/>
      <c r="J48" s="68"/>
      <c r="K48" s="6"/>
      <c r="L48" s="6"/>
      <c r="M48" s="6"/>
      <c r="N48" s="6"/>
      <c r="O48" s="68"/>
      <c r="P48" s="68"/>
      <c r="Q48" s="68"/>
      <c r="R48" s="68"/>
    </row>
    <row r="49" spans="9:18" s="69" customFormat="1" ht="15" customHeight="1" x14ac:dyDescent="0.25">
      <c r="I49" s="68"/>
      <c r="J49" s="68"/>
      <c r="K49" s="6"/>
      <c r="L49" s="6"/>
      <c r="M49" s="6"/>
      <c r="N49" s="6"/>
      <c r="O49" s="68"/>
      <c r="P49" s="68"/>
      <c r="Q49" s="68"/>
      <c r="R49" s="68"/>
    </row>
    <row r="50" spans="9:18" s="69" customFormat="1" ht="15" customHeight="1" x14ac:dyDescent="0.25">
      <c r="I50" s="68"/>
      <c r="J50" s="68"/>
      <c r="K50" s="6"/>
      <c r="L50" s="6"/>
      <c r="M50" s="6"/>
      <c r="N50" s="6"/>
      <c r="O50" s="68"/>
      <c r="P50" s="68"/>
      <c r="Q50" s="68"/>
      <c r="R50" s="68"/>
    </row>
    <row r="51" spans="9:18" s="69" customFormat="1" ht="15" customHeight="1" x14ac:dyDescent="0.25">
      <c r="I51" s="68"/>
      <c r="J51" s="68"/>
      <c r="K51" s="6"/>
      <c r="L51" s="6"/>
      <c r="M51" s="6"/>
      <c r="N51" s="6"/>
      <c r="O51" s="68"/>
      <c r="P51" s="68"/>
      <c r="Q51" s="68"/>
      <c r="R51" s="68"/>
    </row>
    <row r="52" spans="9:18" s="69" customFormat="1" ht="15" customHeight="1" x14ac:dyDescent="0.25">
      <c r="I52" s="68"/>
      <c r="J52" s="68"/>
      <c r="K52" s="6"/>
      <c r="L52" s="6"/>
      <c r="M52" s="6"/>
      <c r="N52" s="6"/>
      <c r="O52" s="68"/>
      <c r="P52" s="68"/>
      <c r="Q52" s="68"/>
      <c r="R52" s="68"/>
    </row>
    <row r="53" spans="9:18" s="69" customFormat="1" ht="15" customHeight="1" x14ac:dyDescent="0.25">
      <c r="I53" s="68"/>
      <c r="J53" s="68"/>
      <c r="K53" s="6"/>
      <c r="L53" s="6"/>
      <c r="M53" s="6"/>
      <c r="N53" s="6"/>
      <c r="O53" s="68"/>
      <c r="P53" s="68"/>
      <c r="Q53" s="68"/>
      <c r="R53" s="68"/>
    </row>
    <row r="54" spans="9:18" s="69" customFormat="1" ht="15" customHeight="1" x14ac:dyDescent="0.25">
      <c r="I54" s="68"/>
      <c r="J54" s="68"/>
      <c r="K54" s="6"/>
      <c r="L54" s="6"/>
      <c r="M54" s="6"/>
      <c r="N54" s="6"/>
      <c r="O54" s="68"/>
      <c r="P54" s="68"/>
      <c r="Q54" s="68"/>
      <c r="R54" s="68"/>
    </row>
    <row r="55" spans="9:18" s="69" customFormat="1" ht="15" customHeight="1" x14ac:dyDescent="0.25">
      <c r="I55" s="68"/>
      <c r="J55" s="68"/>
      <c r="K55" s="6"/>
      <c r="L55" s="6"/>
      <c r="M55" s="6"/>
      <c r="N55" s="6"/>
      <c r="O55" s="68"/>
      <c r="P55" s="68"/>
      <c r="Q55" s="68"/>
      <c r="R55" s="68"/>
    </row>
  </sheetData>
  <printOptions horizontalCentered="1"/>
  <pageMargins left="0" right="0" top="1.9685039370078741" bottom="0" header="0.31496062992125984" footer="0.31496062992125984"/>
  <pageSetup paperSize="9" orientation="landscape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CFE7D-8C0F-4EE5-9AA5-ABBD7EBB9AED}">
  <dimension ref="A1:F35"/>
  <sheetViews>
    <sheetView showGridLines="0" zoomScale="80" zoomScaleNormal="80" workbookViewId="0">
      <selection activeCell="D12" sqref="D12"/>
    </sheetView>
  </sheetViews>
  <sheetFormatPr defaultColWidth="9.140625" defaultRowHeight="15" x14ac:dyDescent="0.25"/>
  <cols>
    <col min="1" max="1" width="29.28515625" style="68" customWidth="1"/>
    <col min="2" max="2" width="6.140625" style="68" customWidth="1"/>
    <col min="3" max="3" width="17.85546875" style="69" customWidth="1"/>
    <col min="4" max="6" width="17.85546875" style="68" customWidth="1"/>
    <col min="7" max="7" width="9.140625" style="68" customWidth="1"/>
    <col min="8" max="16384" width="9.140625" style="68"/>
  </cols>
  <sheetData>
    <row r="1" spans="1:6" s="9" customFormat="1" ht="13.5" customHeight="1" x14ac:dyDescent="0.25">
      <c r="A1" s="93"/>
      <c r="B1" s="93"/>
      <c r="C1" s="93"/>
      <c r="D1" s="93"/>
      <c r="E1" s="93"/>
      <c r="F1" s="93"/>
    </row>
    <row r="2" spans="1:6" s="9" customFormat="1" ht="13.5" customHeight="1" x14ac:dyDescent="0.25">
      <c r="A2" s="71" t="s">
        <v>106</v>
      </c>
      <c r="B2" s="94"/>
      <c r="C2" s="94"/>
      <c r="D2" s="94"/>
      <c r="E2" s="94"/>
      <c r="F2" s="94"/>
    </row>
    <row r="3" spans="1:6" s="9" customFormat="1" ht="13.5" customHeight="1" thickBot="1" x14ac:dyDescent="0.3">
      <c r="A3" s="95"/>
      <c r="B3" s="73"/>
      <c r="C3" s="74"/>
      <c r="D3" s="74"/>
      <c r="E3" s="74"/>
      <c r="F3" s="75" t="s">
        <v>96</v>
      </c>
    </row>
    <row r="4" spans="1:6" s="9" customFormat="1" ht="66.75" customHeight="1" x14ac:dyDescent="0.25">
      <c r="A4" s="76" t="s">
        <v>97</v>
      </c>
      <c r="B4" s="77" t="s">
        <v>98</v>
      </c>
      <c r="C4" s="77" t="s">
        <v>99</v>
      </c>
      <c r="D4" s="77" t="s">
        <v>100</v>
      </c>
      <c r="E4" s="77" t="s">
        <v>101</v>
      </c>
      <c r="F4" s="78" t="s">
        <v>102</v>
      </c>
    </row>
    <row r="5" spans="1:6" s="9" customFormat="1" ht="14.25" customHeight="1" x14ac:dyDescent="0.25">
      <c r="A5" s="79"/>
      <c r="B5" s="80"/>
      <c r="C5" s="81">
        <v>1</v>
      </c>
      <c r="D5" s="81">
        <v>2</v>
      </c>
      <c r="E5" s="81">
        <v>3</v>
      </c>
      <c r="F5" s="82">
        <v>4</v>
      </c>
    </row>
    <row r="6" spans="1:6" x14ac:dyDescent="0.25">
      <c r="A6" s="96" t="s">
        <v>23</v>
      </c>
      <c r="B6" s="84">
        <v>1</v>
      </c>
      <c r="C6" s="97">
        <v>326882</v>
      </c>
      <c r="D6" s="97">
        <v>11818</v>
      </c>
      <c r="E6" s="97">
        <v>232118</v>
      </c>
      <c r="F6" s="98">
        <f t="shared" ref="F6:F30" si="0">C6-E6</f>
        <v>94764</v>
      </c>
    </row>
    <row r="7" spans="1:6" x14ac:dyDescent="0.25">
      <c r="A7" s="96" t="s">
        <v>25</v>
      </c>
      <c r="B7" s="84">
        <v>2</v>
      </c>
      <c r="C7" s="97">
        <v>573934</v>
      </c>
      <c r="D7" s="97">
        <v>19263</v>
      </c>
      <c r="E7" s="97">
        <v>417691</v>
      </c>
      <c r="F7" s="98">
        <f t="shared" si="0"/>
        <v>156243</v>
      </c>
    </row>
    <row r="8" spans="1:6" x14ac:dyDescent="0.25">
      <c r="A8" s="96" t="s">
        <v>27</v>
      </c>
      <c r="B8" s="84">
        <v>3</v>
      </c>
      <c r="C8" s="97">
        <v>343399</v>
      </c>
      <c r="D8" s="97">
        <v>27164</v>
      </c>
      <c r="E8" s="97">
        <v>248507</v>
      </c>
      <c r="F8" s="98">
        <f t="shared" si="0"/>
        <v>94892</v>
      </c>
    </row>
    <row r="9" spans="1:6" x14ac:dyDescent="0.25">
      <c r="A9" s="96" t="s">
        <v>29</v>
      </c>
      <c r="B9" s="84">
        <v>4</v>
      </c>
      <c r="C9" s="97">
        <v>0</v>
      </c>
      <c r="D9" s="97">
        <v>0</v>
      </c>
      <c r="E9" s="97">
        <v>0</v>
      </c>
      <c r="F9" s="98">
        <f t="shared" si="0"/>
        <v>0</v>
      </c>
    </row>
    <row r="10" spans="1:6" x14ac:dyDescent="0.25">
      <c r="A10" s="96" t="s">
        <v>31</v>
      </c>
      <c r="B10" s="84">
        <v>5</v>
      </c>
      <c r="C10" s="97">
        <v>76054</v>
      </c>
      <c r="D10" s="97">
        <v>76056</v>
      </c>
      <c r="E10" s="97">
        <v>57041</v>
      </c>
      <c r="F10" s="98">
        <f t="shared" si="0"/>
        <v>19013</v>
      </c>
    </row>
    <row r="11" spans="1:6" x14ac:dyDescent="0.25">
      <c r="A11" s="96" t="s">
        <v>33</v>
      </c>
      <c r="B11" s="84">
        <v>6</v>
      </c>
      <c r="C11" s="97">
        <v>201</v>
      </c>
      <c r="D11" s="97">
        <v>20</v>
      </c>
      <c r="E11" s="97">
        <v>156</v>
      </c>
      <c r="F11" s="98">
        <f t="shared" si="0"/>
        <v>45</v>
      </c>
    </row>
    <row r="12" spans="1:6" x14ac:dyDescent="0.25">
      <c r="A12" s="96" t="s">
        <v>35</v>
      </c>
      <c r="B12" s="84">
        <v>7</v>
      </c>
      <c r="C12" s="97">
        <v>32778</v>
      </c>
      <c r="D12" s="97">
        <v>20188</v>
      </c>
      <c r="E12" s="97">
        <v>23454</v>
      </c>
      <c r="F12" s="98">
        <f t="shared" si="0"/>
        <v>9324</v>
      </c>
    </row>
    <row r="13" spans="1:6" x14ac:dyDescent="0.25">
      <c r="A13" s="96" t="s">
        <v>107</v>
      </c>
      <c r="B13" s="84">
        <v>8</v>
      </c>
      <c r="C13" s="97">
        <v>640628</v>
      </c>
      <c r="D13" s="97">
        <v>558468</v>
      </c>
      <c r="E13" s="97">
        <v>499182</v>
      </c>
      <c r="F13" s="98">
        <f t="shared" si="0"/>
        <v>141446</v>
      </c>
    </row>
    <row r="14" spans="1:6" x14ac:dyDescent="0.25">
      <c r="A14" s="96" t="s">
        <v>108</v>
      </c>
      <c r="B14" s="84">
        <v>9</v>
      </c>
      <c r="C14" s="97">
        <v>589352</v>
      </c>
      <c r="D14" s="97">
        <v>426527</v>
      </c>
      <c r="E14" s="97">
        <v>449787</v>
      </c>
      <c r="F14" s="98">
        <f t="shared" si="0"/>
        <v>139565</v>
      </c>
    </row>
    <row r="15" spans="1:6" x14ac:dyDescent="0.25">
      <c r="A15" s="96" t="s">
        <v>47</v>
      </c>
      <c r="B15" s="84">
        <v>10</v>
      </c>
      <c r="C15" s="97">
        <v>1340445</v>
      </c>
      <c r="D15" s="97">
        <v>294098</v>
      </c>
      <c r="E15" s="97">
        <v>1017921</v>
      </c>
      <c r="F15" s="98">
        <f t="shared" si="0"/>
        <v>322524</v>
      </c>
    </row>
    <row r="16" spans="1:6" x14ac:dyDescent="0.25">
      <c r="A16" s="96" t="s">
        <v>109</v>
      </c>
      <c r="B16" s="84">
        <v>11</v>
      </c>
      <c r="C16" s="97">
        <v>8409</v>
      </c>
      <c r="D16" s="97">
        <v>8337</v>
      </c>
      <c r="E16" s="97">
        <v>6304</v>
      </c>
      <c r="F16" s="98">
        <f t="shared" si="0"/>
        <v>2105</v>
      </c>
    </row>
    <row r="17" spans="1:6" x14ac:dyDescent="0.25">
      <c r="A17" s="96" t="s">
        <v>57</v>
      </c>
      <c r="B17" s="84">
        <v>12</v>
      </c>
      <c r="C17" s="97">
        <v>193</v>
      </c>
      <c r="D17" s="97">
        <v>10</v>
      </c>
      <c r="E17" s="97">
        <v>150</v>
      </c>
      <c r="F17" s="98">
        <f t="shared" si="0"/>
        <v>43</v>
      </c>
    </row>
    <row r="18" spans="1:6" x14ac:dyDescent="0.25">
      <c r="A18" s="96" t="s">
        <v>59</v>
      </c>
      <c r="B18" s="84">
        <v>13</v>
      </c>
      <c r="C18" s="97">
        <v>109702</v>
      </c>
      <c r="D18" s="97">
        <v>63532</v>
      </c>
      <c r="E18" s="97">
        <v>82430</v>
      </c>
      <c r="F18" s="98">
        <f t="shared" si="0"/>
        <v>27272</v>
      </c>
    </row>
    <row r="19" spans="1:6" x14ac:dyDescent="0.25">
      <c r="A19" s="96" t="s">
        <v>61</v>
      </c>
      <c r="B19" s="84">
        <v>14</v>
      </c>
      <c r="C19" s="97">
        <v>43201</v>
      </c>
      <c r="D19" s="97">
        <v>5283</v>
      </c>
      <c r="E19" s="97">
        <v>29172</v>
      </c>
      <c r="F19" s="98">
        <f t="shared" si="0"/>
        <v>14029</v>
      </c>
    </row>
    <row r="20" spans="1:6" x14ac:dyDescent="0.25">
      <c r="A20" s="96" t="s">
        <v>63</v>
      </c>
      <c r="B20" s="84">
        <v>15</v>
      </c>
      <c r="C20" s="97">
        <v>87</v>
      </c>
      <c r="D20" s="97">
        <v>-31</v>
      </c>
      <c r="E20" s="97">
        <v>61</v>
      </c>
      <c r="F20" s="98">
        <f t="shared" si="0"/>
        <v>26</v>
      </c>
    </row>
    <row r="21" spans="1:6" x14ac:dyDescent="0.25">
      <c r="A21" s="96" t="s">
        <v>65</v>
      </c>
      <c r="B21" s="84">
        <v>16</v>
      </c>
      <c r="C21" s="97">
        <v>26511</v>
      </c>
      <c r="D21" s="97">
        <v>22073</v>
      </c>
      <c r="E21" s="97">
        <v>20638</v>
      </c>
      <c r="F21" s="98">
        <f t="shared" si="0"/>
        <v>5873</v>
      </c>
    </row>
    <row r="22" spans="1:6" x14ac:dyDescent="0.25">
      <c r="A22" s="96" t="s">
        <v>67</v>
      </c>
      <c r="B22" s="84">
        <v>17</v>
      </c>
      <c r="C22" s="97">
        <v>0</v>
      </c>
      <c r="D22" s="97">
        <v>0</v>
      </c>
      <c r="E22" s="97">
        <v>0</v>
      </c>
      <c r="F22" s="98">
        <f t="shared" si="0"/>
        <v>0</v>
      </c>
    </row>
    <row r="23" spans="1:6" x14ac:dyDescent="0.25">
      <c r="A23" s="96" t="s">
        <v>110</v>
      </c>
      <c r="B23" s="84">
        <v>18</v>
      </c>
      <c r="C23" s="97">
        <v>50513</v>
      </c>
      <c r="D23" s="97">
        <v>2195</v>
      </c>
      <c r="E23" s="97">
        <v>30470</v>
      </c>
      <c r="F23" s="98">
        <f t="shared" si="0"/>
        <v>20043</v>
      </c>
    </row>
    <row r="24" spans="1:6" x14ac:dyDescent="0.25">
      <c r="A24" s="96" t="s">
        <v>72</v>
      </c>
      <c r="B24" s="84">
        <v>19</v>
      </c>
      <c r="C24" s="97">
        <v>507764</v>
      </c>
      <c r="D24" s="97">
        <v>12401</v>
      </c>
      <c r="E24" s="97">
        <v>510252</v>
      </c>
      <c r="F24" s="98">
        <f t="shared" si="0"/>
        <v>-2488</v>
      </c>
    </row>
    <row r="25" spans="1:6" x14ac:dyDescent="0.25">
      <c r="A25" s="96" t="s">
        <v>80</v>
      </c>
      <c r="B25" s="84">
        <v>20</v>
      </c>
      <c r="C25" s="97">
        <v>0</v>
      </c>
      <c r="D25" s="97">
        <v>0</v>
      </c>
      <c r="E25" s="97">
        <v>1562</v>
      </c>
      <c r="F25" s="98">
        <f t="shared" si="0"/>
        <v>-1562</v>
      </c>
    </row>
    <row r="26" spans="1:6" x14ac:dyDescent="0.25">
      <c r="A26" s="96" t="s">
        <v>82</v>
      </c>
      <c r="B26" s="84">
        <v>21</v>
      </c>
      <c r="C26" s="97">
        <v>248955</v>
      </c>
      <c r="D26" s="97">
        <v>1847</v>
      </c>
      <c r="E26" s="97">
        <v>181704</v>
      </c>
      <c r="F26" s="98">
        <f t="shared" si="0"/>
        <v>67251</v>
      </c>
    </row>
    <row r="27" spans="1:6" x14ac:dyDescent="0.25">
      <c r="A27" s="96" t="s">
        <v>84</v>
      </c>
      <c r="B27" s="84">
        <v>22</v>
      </c>
      <c r="C27" s="97">
        <v>0</v>
      </c>
      <c r="D27" s="97">
        <v>0</v>
      </c>
      <c r="E27" s="97">
        <v>0</v>
      </c>
      <c r="F27" s="98">
        <f t="shared" si="0"/>
        <v>0</v>
      </c>
    </row>
    <row r="28" spans="1:6" x14ac:dyDescent="0.25">
      <c r="A28" s="96" t="s">
        <v>86</v>
      </c>
      <c r="B28" s="84">
        <v>23</v>
      </c>
      <c r="C28" s="97">
        <v>0</v>
      </c>
      <c r="D28" s="97">
        <v>0</v>
      </c>
      <c r="E28" s="97">
        <v>0</v>
      </c>
      <c r="F28" s="98">
        <f t="shared" si="0"/>
        <v>0</v>
      </c>
    </row>
    <row r="29" spans="1:6" x14ac:dyDescent="0.25">
      <c r="A29" s="96" t="s">
        <v>111</v>
      </c>
      <c r="B29" s="84">
        <v>24</v>
      </c>
      <c r="C29" s="97">
        <v>0</v>
      </c>
      <c r="D29" s="97">
        <v>0</v>
      </c>
      <c r="E29" s="97">
        <v>0</v>
      </c>
      <c r="F29" s="98">
        <f t="shared" si="0"/>
        <v>0</v>
      </c>
    </row>
    <row r="30" spans="1:6" x14ac:dyDescent="0.25">
      <c r="A30" s="96" t="s">
        <v>112</v>
      </c>
      <c r="B30" s="84">
        <v>25</v>
      </c>
      <c r="C30" s="97">
        <v>0</v>
      </c>
      <c r="D30" s="97">
        <v>0</v>
      </c>
      <c r="E30" s="97">
        <v>0</v>
      </c>
      <c r="F30" s="98">
        <f t="shared" si="0"/>
        <v>0</v>
      </c>
    </row>
    <row r="31" spans="1:6" s="9" customFormat="1" ht="16.149999999999999" customHeight="1" thickBot="1" x14ac:dyDescent="0.3">
      <c r="A31" s="99" t="s">
        <v>22</v>
      </c>
      <c r="B31" s="90" t="s">
        <v>93</v>
      </c>
      <c r="C31" s="91">
        <f>SUM(C6:C30)</f>
        <v>4919008</v>
      </c>
      <c r="D31" s="91">
        <f>SUM(D6:D30)</f>
        <v>1549249</v>
      </c>
      <c r="E31" s="91">
        <f>SUM(E6:E30)</f>
        <v>3808600</v>
      </c>
      <c r="F31" s="92">
        <f>SUM(F6:F30)</f>
        <v>1110408</v>
      </c>
    </row>
    <row r="32" spans="1:6" s="69" customFormat="1" ht="15" customHeight="1" x14ac:dyDescent="0.2">
      <c r="A32" s="68"/>
      <c r="B32" s="100"/>
      <c r="D32" s="68"/>
      <c r="E32" s="68"/>
      <c r="F32" s="68"/>
    </row>
    <row r="33" spans="1:6" s="69" customFormat="1" ht="15" customHeight="1" x14ac:dyDescent="0.25">
      <c r="A33" s="68"/>
      <c r="B33" s="68"/>
      <c r="D33" s="68"/>
      <c r="E33" s="68"/>
      <c r="F33" s="68"/>
    </row>
    <row r="34" spans="1:6" s="69" customFormat="1" ht="15" customHeight="1" x14ac:dyDescent="0.25">
      <c r="A34" s="68"/>
      <c r="B34" s="68"/>
      <c r="D34" s="68"/>
      <c r="E34" s="68"/>
      <c r="F34" s="68"/>
    </row>
    <row r="35" spans="1:6" s="69" customFormat="1" ht="15" customHeight="1" x14ac:dyDescent="0.25">
      <c r="A35" s="68"/>
      <c r="B35" s="68"/>
      <c r="D35" s="68"/>
      <c r="E35" s="68"/>
      <c r="F35" s="68"/>
    </row>
  </sheetData>
  <printOptions horizontalCentered="1"/>
  <pageMargins left="0" right="0" top="1.9685039370078741" bottom="0" header="0.31496062992125984" footer="0.31496062992125984"/>
  <pageSetup paperSize="9" orientation="landscape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4DCC4-ED20-4BD7-83A7-C710894A9540}">
  <dimension ref="A1:X59"/>
  <sheetViews>
    <sheetView showGridLines="0" zoomScale="80" zoomScaleNormal="80" workbookViewId="0">
      <selection activeCell="D9" sqref="D9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4" width="9.140625" style="6" customWidth="1"/>
    <col min="25" max="16384" width="9.140625" style="6"/>
  </cols>
  <sheetData>
    <row r="1" spans="1:24" s="9" customFormat="1" ht="14.25" customHeight="1" x14ac:dyDescent="0.25">
      <c r="A1" s="10"/>
    </row>
    <row r="2" spans="1:24" s="8" customFormat="1" ht="14.25" customHeight="1" x14ac:dyDescent="0.25">
      <c r="A2" s="11" t="s">
        <v>113</v>
      </c>
      <c r="B2" s="7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8" customFormat="1" ht="14.25" customHeight="1" thickBot="1" x14ac:dyDescent="0.3">
      <c r="A3" s="6"/>
      <c r="B3" s="7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8" customFormat="1" ht="39.6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4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3" t="s">
        <v>20</v>
      </c>
      <c r="V4" s="14" t="s">
        <v>21</v>
      </c>
      <c r="W4" s="15" t="s">
        <v>22</v>
      </c>
    </row>
    <row r="5" spans="1:24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9">
        <v>100</v>
      </c>
      <c r="P5" s="18">
        <v>101</v>
      </c>
      <c r="Q5" s="18">
        <v>102</v>
      </c>
      <c r="R5" s="18">
        <v>103</v>
      </c>
      <c r="S5" s="18">
        <v>104</v>
      </c>
      <c r="T5" s="18">
        <v>105</v>
      </c>
      <c r="U5" s="18">
        <v>106</v>
      </c>
      <c r="V5" s="19">
        <v>200</v>
      </c>
      <c r="W5" s="20">
        <v>300</v>
      </c>
    </row>
    <row r="6" spans="1:24" s="9" customFormat="1" ht="14.25" customHeight="1" x14ac:dyDescent="0.25">
      <c r="A6" s="21" t="s">
        <v>23</v>
      </c>
      <c r="B6" s="22" t="s">
        <v>24</v>
      </c>
      <c r="C6" s="23">
        <v>21454</v>
      </c>
      <c r="D6" s="23">
        <v>11019</v>
      </c>
      <c r="E6" s="23">
        <v>29508</v>
      </c>
      <c r="F6" s="23">
        <v>6374</v>
      </c>
      <c r="G6" s="23">
        <v>0</v>
      </c>
      <c r="H6" s="23">
        <v>14454</v>
      </c>
      <c r="I6" s="23">
        <v>15140</v>
      </c>
      <c r="J6" s="23">
        <v>23974</v>
      </c>
      <c r="K6" s="23">
        <v>13545</v>
      </c>
      <c r="L6" s="23">
        <v>15133</v>
      </c>
      <c r="M6" s="23">
        <v>30130</v>
      </c>
      <c r="N6" s="23">
        <v>1935</v>
      </c>
      <c r="O6" s="24">
        <f t="shared" ref="O6:O41" si="0">SUM(C6:N6)</f>
        <v>182666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5">
        <v>0</v>
      </c>
      <c r="V6" s="24">
        <f t="shared" ref="V6:V41" si="1">SUM(P6:U6)</f>
        <v>0</v>
      </c>
      <c r="W6" s="26">
        <f t="shared" ref="W6:W41" si="2">O6+V6</f>
        <v>182666</v>
      </c>
    </row>
    <row r="7" spans="1:24" s="9" customFormat="1" ht="14.25" customHeight="1" x14ac:dyDescent="0.25">
      <c r="A7" s="21" t="s">
        <v>25</v>
      </c>
      <c r="B7" s="22" t="s">
        <v>26</v>
      </c>
      <c r="C7" s="23">
        <v>350</v>
      </c>
      <c r="D7" s="23">
        <v>9478</v>
      </c>
      <c r="E7" s="23">
        <v>3039</v>
      </c>
      <c r="F7" s="23">
        <v>32</v>
      </c>
      <c r="G7" s="23">
        <v>0</v>
      </c>
      <c r="H7" s="23">
        <v>360</v>
      </c>
      <c r="I7" s="23">
        <v>0</v>
      </c>
      <c r="J7" s="23">
        <v>236</v>
      </c>
      <c r="K7" s="23">
        <v>0</v>
      </c>
      <c r="L7" s="23">
        <v>3169</v>
      </c>
      <c r="M7" s="23">
        <v>493</v>
      </c>
      <c r="N7" s="23">
        <v>0</v>
      </c>
      <c r="O7" s="27">
        <f t="shared" si="0"/>
        <v>17157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9">
        <v>0</v>
      </c>
      <c r="V7" s="27">
        <f t="shared" si="1"/>
        <v>0</v>
      </c>
      <c r="W7" s="30">
        <f t="shared" si="2"/>
        <v>17157</v>
      </c>
    </row>
    <row r="8" spans="1:24" s="9" customFormat="1" ht="14.25" customHeight="1" x14ac:dyDescent="0.25">
      <c r="A8" s="21" t="s">
        <v>27</v>
      </c>
      <c r="B8" s="22" t="s">
        <v>28</v>
      </c>
      <c r="C8" s="23">
        <v>1676</v>
      </c>
      <c r="D8" s="23">
        <v>1690</v>
      </c>
      <c r="E8" s="23">
        <v>2145</v>
      </c>
      <c r="F8" s="23">
        <v>2657</v>
      </c>
      <c r="G8" s="23">
        <v>0</v>
      </c>
      <c r="H8" s="23">
        <v>1429</v>
      </c>
      <c r="I8" s="23">
        <v>274</v>
      </c>
      <c r="J8" s="23">
        <v>1037</v>
      </c>
      <c r="K8" s="23">
        <v>1410</v>
      </c>
      <c r="L8" s="23">
        <v>1120</v>
      </c>
      <c r="M8" s="23">
        <v>1275</v>
      </c>
      <c r="N8" s="23">
        <v>70</v>
      </c>
      <c r="O8" s="27">
        <f t="shared" si="0"/>
        <v>14783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9">
        <v>0</v>
      </c>
      <c r="V8" s="27">
        <f t="shared" si="1"/>
        <v>0</v>
      </c>
      <c r="W8" s="30">
        <f t="shared" si="2"/>
        <v>14783</v>
      </c>
    </row>
    <row r="9" spans="1:24" s="9" customFormat="1" ht="14.25" customHeight="1" x14ac:dyDescent="0.25">
      <c r="A9" s="21" t="s">
        <v>29</v>
      </c>
      <c r="B9" s="22" t="s">
        <v>30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7">
        <f t="shared" si="0"/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7">
        <f t="shared" si="1"/>
        <v>0</v>
      </c>
      <c r="W9" s="30">
        <f t="shared" si="2"/>
        <v>0</v>
      </c>
    </row>
    <row r="10" spans="1:24" s="9" customFormat="1" ht="14.25" customHeight="1" x14ac:dyDescent="0.25">
      <c r="A10" s="21" t="s">
        <v>31</v>
      </c>
      <c r="B10" s="22" t="s">
        <v>32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4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7">
        <f t="shared" si="0"/>
        <v>4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9">
        <v>0</v>
      </c>
      <c r="V10" s="27">
        <f t="shared" si="1"/>
        <v>0</v>
      </c>
      <c r="W10" s="30">
        <f t="shared" si="2"/>
        <v>4</v>
      </c>
    </row>
    <row r="11" spans="1:24" s="9" customFormat="1" ht="14.25" customHeight="1" x14ac:dyDescent="0.25">
      <c r="A11" s="21" t="s">
        <v>33</v>
      </c>
      <c r="B11" s="22" t="s">
        <v>34</v>
      </c>
      <c r="C11" s="23">
        <v>0</v>
      </c>
      <c r="D11" s="23">
        <v>0</v>
      </c>
      <c r="E11" s="23">
        <v>3</v>
      </c>
      <c r="F11" s="23">
        <v>0</v>
      </c>
      <c r="G11" s="23">
        <v>0</v>
      </c>
      <c r="H11" s="23">
        <v>0</v>
      </c>
      <c r="I11" s="23">
        <v>0</v>
      </c>
      <c r="J11" s="23">
        <v>1</v>
      </c>
      <c r="K11" s="23">
        <v>0</v>
      </c>
      <c r="L11" s="23">
        <v>0</v>
      </c>
      <c r="M11" s="23">
        <v>0</v>
      </c>
      <c r="N11" s="23">
        <v>0</v>
      </c>
      <c r="O11" s="27">
        <f t="shared" si="0"/>
        <v>4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9">
        <v>0</v>
      </c>
      <c r="V11" s="27">
        <f t="shared" si="1"/>
        <v>0</v>
      </c>
      <c r="W11" s="30">
        <f t="shared" si="2"/>
        <v>4</v>
      </c>
    </row>
    <row r="12" spans="1:24" s="9" customFormat="1" ht="14.25" customHeight="1" x14ac:dyDescent="0.25">
      <c r="A12" s="21" t="s">
        <v>35</v>
      </c>
      <c r="B12" s="22" t="s">
        <v>36</v>
      </c>
      <c r="C12" s="23">
        <v>54</v>
      </c>
      <c r="D12" s="23">
        <v>185</v>
      </c>
      <c r="E12" s="23">
        <v>72</v>
      </c>
      <c r="F12" s="23">
        <v>71</v>
      </c>
      <c r="G12" s="23">
        <v>0</v>
      </c>
      <c r="H12" s="23">
        <v>162</v>
      </c>
      <c r="I12" s="23">
        <v>0</v>
      </c>
      <c r="J12" s="23">
        <v>60</v>
      </c>
      <c r="K12" s="23">
        <v>45</v>
      </c>
      <c r="L12" s="23">
        <v>25</v>
      </c>
      <c r="M12" s="23">
        <v>7</v>
      </c>
      <c r="N12" s="23">
        <v>0</v>
      </c>
      <c r="O12" s="27">
        <f t="shared" si="0"/>
        <v>681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9">
        <v>0</v>
      </c>
      <c r="V12" s="27">
        <f t="shared" si="1"/>
        <v>0</v>
      </c>
      <c r="W12" s="30">
        <f t="shared" si="2"/>
        <v>681</v>
      </c>
    </row>
    <row r="13" spans="1:24" s="9" customFormat="1" ht="14.25" customHeight="1" x14ac:dyDescent="0.25">
      <c r="A13" s="21" t="s">
        <v>37</v>
      </c>
      <c r="B13" s="22" t="s">
        <v>38</v>
      </c>
      <c r="C13" s="23">
        <v>4457</v>
      </c>
      <c r="D13" s="23">
        <v>5035</v>
      </c>
      <c r="E13" s="23">
        <v>6639</v>
      </c>
      <c r="F13" s="23">
        <v>1492</v>
      </c>
      <c r="G13" s="23">
        <v>0</v>
      </c>
      <c r="H13" s="23">
        <v>3920</v>
      </c>
      <c r="I13" s="23">
        <v>288</v>
      </c>
      <c r="J13" s="23">
        <v>1531</v>
      </c>
      <c r="K13" s="23">
        <v>1870</v>
      </c>
      <c r="L13" s="23">
        <v>2153</v>
      </c>
      <c r="M13" s="23">
        <v>5464</v>
      </c>
      <c r="N13" s="23">
        <v>7</v>
      </c>
      <c r="O13" s="27">
        <f t="shared" si="0"/>
        <v>32856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9">
        <v>0</v>
      </c>
      <c r="V13" s="27">
        <f t="shared" si="1"/>
        <v>0</v>
      </c>
      <c r="W13" s="30">
        <f t="shared" si="2"/>
        <v>32856</v>
      </c>
    </row>
    <row r="14" spans="1:24" s="9" customFormat="1" ht="14.25" customHeight="1" x14ac:dyDescent="0.25">
      <c r="A14" s="21" t="s">
        <v>39</v>
      </c>
      <c r="B14" s="22" t="s">
        <v>40</v>
      </c>
      <c r="C14" s="23">
        <v>4986</v>
      </c>
      <c r="D14" s="23">
        <v>5980</v>
      </c>
      <c r="E14" s="23">
        <v>11505</v>
      </c>
      <c r="F14" s="23">
        <v>553</v>
      </c>
      <c r="G14" s="23">
        <v>0</v>
      </c>
      <c r="H14" s="23">
        <v>3374</v>
      </c>
      <c r="I14" s="23">
        <v>178</v>
      </c>
      <c r="J14" s="23">
        <v>879</v>
      </c>
      <c r="K14" s="23">
        <v>951</v>
      </c>
      <c r="L14" s="23">
        <v>2273</v>
      </c>
      <c r="M14" s="23">
        <v>5033</v>
      </c>
      <c r="N14" s="23">
        <v>4</v>
      </c>
      <c r="O14" s="27">
        <f t="shared" si="0"/>
        <v>35716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9">
        <v>0</v>
      </c>
      <c r="V14" s="27">
        <f t="shared" si="1"/>
        <v>0</v>
      </c>
      <c r="W14" s="30">
        <f t="shared" si="2"/>
        <v>35716</v>
      </c>
    </row>
    <row r="15" spans="1:24" s="9" customFormat="1" ht="14.25" customHeight="1" x14ac:dyDescent="0.25">
      <c r="A15" s="21" t="s">
        <v>41</v>
      </c>
      <c r="B15" s="22" t="s">
        <v>42</v>
      </c>
      <c r="C15" s="23">
        <v>4986</v>
      </c>
      <c r="D15" s="23">
        <v>5980</v>
      </c>
      <c r="E15" s="23">
        <v>11624</v>
      </c>
      <c r="F15" s="23">
        <v>1643</v>
      </c>
      <c r="G15" s="23">
        <v>0</v>
      </c>
      <c r="H15" s="23">
        <v>4040</v>
      </c>
      <c r="I15" s="23">
        <v>466</v>
      </c>
      <c r="J15" s="23">
        <v>1787</v>
      </c>
      <c r="K15" s="23">
        <v>2062</v>
      </c>
      <c r="L15" s="23">
        <v>2336</v>
      </c>
      <c r="M15" s="23">
        <v>5810</v>
      </c>
      <c r="N15" s="23">
        <v>9</v>
      </c>
      <c r="O15" s="27">
        <f t="shared" si="0"/>
        <v>40743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9">
        <v>0</v>
      </c>
      <c r="V15" s="27">
        <f t="shared" si="1"/>
        <v>0</v>
      </c>
      <c r="W15" s="30">
        <f t="shared" si="2"/>
        <v>40743</v>
      </c>
    </row>
    <row r="16" spans="1:24" s="9" customFormat="1" ht="14.25" customHeight="1" x14ac:dyDescent="0.25">
      <c r="A16" s="31" t="s">
        <v>43</v>
      </c>
      <c r="B16" s="32" t="s">
        <v>44</v>
      </c>
      <c r="C16" s="33">
        <v>3292</v>
      </c>
      <c r="D16" s="33">
        <v>4725</v>
      </c>
      <c r="E16" s="33">
        <v>10130</v>
      </c>
      <c r="F16" s="33">
        <v>1115</v>
      </c>
      <c r="G16" s="33">
        <v>0</v>
      </c>
      <c r="H16" s="33">
        <v>3229</v>
      </c>
      <c r="I16" s="33">
        <v>319</v>
      </c>
      <c r="J16" s="33">
        <v>1019</v>
      </c>
      <c r="K16" s="33">
        <v>1417</v>
      </c>
      <c r="L16" s="33">
        <v>787</v>
      </c>
      <c r="M16" s="33">
        <v>5105</v>
      </c>
      <c r="N16" s="33">
        <v>4</v>
      </c>
      <c r="O16" s="34">
        <f t="shared" si="0"/>
        <v>31142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6">
        <v>0</v>
      </c>
      <c r="V16" s="34">
        <f t="shared" si="1"/>
        <v>0</v>
      </c>
      <c r="W16" s="37">
        <f t="shared" si="2"/>
        <v>31142</v>
      </c>
    </row>
    <row r="17" spans="1:23" s="9" customFormat="1" ht="14.25" customHeight="1" x14ac:dyDescent="0.25">
      <c r="A17" s="38" t="s">
        <v>45</v>
      </c>
      <c r="B17" s="39" t="s">
        <v>46</v>
      </c>
      <c r="C17" s="33">
        <v>1694</v>
      </c>
      <c r="D17" s="33">
        <v>1255</v>
      </c>
      <c r="E17" s="33">
        <v>1494</v>
      </c>
      <c r="F17" s="33">
        <v>528</v>
      </c>
      <c r="G17" s="33">
        <v>0</v>
      </c>
      <c r="H17" s="33">
        <v>811</v>
      </c>
      <c r="I17" s="33">
        <v>147</v>
      </c>
      <c r="J17" s="33">
        <v>768</v>
      </c>
      <c r="K17" s="33">
        <v>645</v>
      </c>
      <c r="L17" s="33">
        <v>1549</v>
      </c>
      <c r="M17" s="33">
        <v>705</v>
      </c>
      <c r="N17" s="33">
        <v>5</v>
      </c>
      <c r="O17" s="34">
        <f t="shared" si="0"/>
        <v>9601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6">
        <v>0</v>
      </c>
      <c r="V17" s="34">
        <f t="shared" si="1"/>
        <v>0</v>
      </c>
      <c r="W17" s="37">
        <f t="shared" si="2"/>
        <v>9601</v>
      </c>
    </row>
    <row r="18" spans="1:23" s="9" customFormat="1" ht="14.25" customHeight="1" x14ac:dyDescent="0.25">
      <c r="A18" s="40" t="s">
        <v>47</v>
      </c>
      <c r="B18" s="41" t="s">
        <v>48</v>
      </c>
      <c r="C18" s="23">
        <v>30471</v>
      </c>
      <c r="D18" s="23">
        <v>16975</v>
      </c>
      <c r="E18" s="23">
        <v>19596</v>
      </c>
      <c r="F18" s="23">
        <v>16128</v>
      </c>
      <c r="G18" s="23">
        <v>0</v>
      </c>
      <c r="H18" s="23">
        <v>20104</v>
      </c>
      <c r="I18" s="23">
        <v>23837</v>
      </c>
      <c r="J18" s="23">
        <v>41223</v>
      </c>
      <c r="K18" s="23">
        <v>20027</v>
      </c>
      <c r="L18" s="23">
        <v>13151</v>
      </c>
      <c r="M18" s="23">
        <v>25848</v>
      </c>
      <c r="N18" s="23">
        <v>2668</v>
      </c>
      <c r="O18" s="27">
        <f t="shared" si="0"/>
        <v>230028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9">
        <v>0</v>
      </c>
      <c r="V18" s="27">
        <f t="shared" si="1"/>
        <v>0</v>
      </c>
      <c r="W18" s="30">
        <f t="shared" si="2"/>
        <v>230028</v>
      </c>
    </row>
    <row r="19" spans="1:23" s="9" customFormat="1" ht="14.25" customHeight="1" x14ac:dyDescent="0.25">
      <c r="A19" s="38" t="s">
        <v>49</v>
      </c>
      <c r="B19" s="39" t="s">
        <v>50</v>
      </c>
      <c r="C19" s="33">
        <v>22951</v>
      </c>
      <c r="D19" s="33">
        <v>12246</v>
      </c>
      <c r="E19" s="33">
        <v>13753</v>
      </c>
      <c r="F19" s="33">
        <v>7790</v>
      </c>
      <c r="G19" s="33">
        <v>0</v>
      </c>
      <c r="H19" s="33">
        <v>14862</v>
      </c>
      <c r="I19" s="33">
        <v>17765</v>
      </c>
      <c r="J19" s="33">
        <v>30700</v>
      </c>
      <c r="K19" s="33">
        <v>15091</v>
      </c>
      <c r="L19" s="33">
        <v>9332</v>
      </c>
      <c r="M19" s="33">
        <v>19819</v>
      </c>
      <c r="N19" s="33">
        <v>2121</v>
      </c>
      <c r="O19" s="34">
        <f t="shared" si="0"/>
        <v>166430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6">
        <v>0</v>
      </c>
      <c r="V19" s="34">
        <f t="shared" si="1"/>
        <v>0</v>
      </c>
      <c r="W19" s="37">
        <f t="shared" si="2"/>
        <v>166430</v>
      </c>
    </row>
    <row r="20" spans="1:23" s="9" customFormat="1" ht="14.25" customHeight="1" x14ac:dyDescent="0.25">
      <c r="A20" s="38" t="s">
        <v>51</v>
      </c>
      <c r="B20" s="39" t="s">
        <v>52</v>
      </c>
      <c r="C20" s="33">
        <v>7178</v>
      </c>
      <c r="D20" s="33">
        <v>4513</v>
      </c>
      <c r="E20" s="33">
        <v>5505</v>
      </c>
      <c r="F20" s="33">
        <v>2502</v>
      </c>
      <c r="G20" s="33">
        <v>0</v>
      </c>
      <c r="H20" s="33">
        <v>5088</v>
      </c>
      <c r="I20" s="33">
        <v>5504</v>
      </c>
      <c r="J20" s="33">
        <v>10328</v>
      </c>
      <c r="K20" s="33">
        <v>4795</v>
      </c>
      <c r="L20" s="33">
        <v>3226</v>
      </c>
      <c r="M20" s="33">
        <v>5934</v>
      </c>
      <c r="N20" s="33">
        <v>473</v>
      </c>
      <c r="O20" s="34">
        <f t="shared" si="0"/>
        <v>55046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6">
        <v>0</v>
      </c>
      <c r="V20" s="34">
        <f t="shared" si="1"/>
        <v>0</v>
      </c>
      <c r="W20" s="37">
        <f t="shared" si="2"/>
        <v>55046</v>
      </c>
    </row>
    <row r="21" spans="1:23" s="9" customFormat="1" ht="14.25" customHeight="1" x14ac:dyDescent="0.25">
      <c r="A21" s="38" t="s">
        <v>53</v>
      </c>
      <c r="B21" s="39" t="s">
        <v>54</v>
      </c>
      <c r="C21" s="33">
        <v>164</v>
      </c>
      <c r="D21" s="33">
        <v>30</v>
      </c>
      <c r="E21" s="33">
        <v>36</v>
      </c>
      <c r="F21" s="33">
        <v>5760</v>
      </c>
      <c r="G21" s="33">
        <v>0</v>
      </c>
      <c r="H21" s="33">
        <v>41</v>
      </c>
      <c r="I21" s="33">
        <v>551</v>
      </c>
      <c r="J21" s="33">
        <v>115</v>
      </c>
      <c r="K21" s="33">
        <v>15</v>
      </c>
      <c r="L21" s="33">
        <v>466</v>
      </c>
      <c r="M21" s="33">
        <v>13</v>
      </c>
      <c r="N21" s="33">
        <v>73</v>
      </c>
      <c r="O21" s="34">
        <f t="shared" si="0"/>
        <v>7264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6">
        <v>0</v>
      </c>
      <c r="V21" s="34">
        <f t="shared" si="1"/>
        <v>0</v>
      </c>
      <c r="W21" s="37">
        <f t="shared" si="2"/>
        <v>7264</v>
      </c>
    </row>
    <row r="22" spans="1:23" s="9" customFormat="1" ht="14.25" customHeight="1" x14ac:dyDescent="0.25">
      <c r="A22" s="40" t="s">
        <v>55</v>
      </c>
      <c r="B22" s="41" t="s">
        <v>56</v>
      </c>
      <c r="C22" s="23">
        <v>4</v>
      </c>
      <c r="D22" s="23">
        <v>76</v>
      </c>
      <c r="E22" s="23">
        <v>0</v>
      </c>
      <c r="F22" s="23">
        <v>0</v>
      </c>
      <c r="G22" s="23">
        <v>0</v>
      </c>
      <c r="H22" s="23">
        <v>2</v>
      </c>
      <c r="I22" s="23">
        <v>0</v>
      </c>
      <c r="J22" s="23">
        <v>0</v>
      </c>
      <c r="K22" s="23">
        <v>18</v>
      </c>
      <c r="L22" s="23">
        <v>0</v>
      </c>
      <c r="M22" s="23">
        <v>1</v>
      </c>
      <c r="N22" s="23">
        <v>0</v>
      </c>
      <c r="O22" s="27">
        <f t="shared" si="0"/>
        <v>101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9">
        <v>0</v>
      </c>
      <c r="V22" s="27">
        <f t="shared" si="1"/>
        <v>0</v>
      </c>
      <c r="W22" s="30">
        <f t="shared" si="2"/>
        <v>101</v>
      </c>
    </row>
    <row r="23" spans="1:23" s="9" customFormat="1" ht="14.25" customHeight="1" x14ac:dyDescent="0.25">
      <c r="A23" s="40" t="s">
        <v>57</v>
      </c>
      <c r="B23" s="41" t="s">
        <v>58</v>
      </c>
      <c r="C23" s="23">
        <v>7</v>
      </c>
      <c r="D23" s="23">
        <v>0</v>
      </c>
      <c r="E23" s="23">
        <v>23</v>
      </c>
      <c r="F23" s="23">
        <v>1</v>
      </c>
      <c r="G23" s="23">
        <v>0</v>
      </c>
      <c r="H23" s="23">
        <v>8</v>
      </c>
      <c r="I23" s="23">
        <v>0</v>
      </c>
      <c r="J23" s="23">
        <v>11</v>
      </c>
      <c r="K23" s="23">
        <v>2</v>
      </c>
      <c r="L23" s="23">
        <v>4</v>
      </c>
      <c r="M23" s="23">
        <v>1</v>
      </c>
      <c r="N23" s="23">
        <v>0</v>
      </c>
      <c r="O23" s="27">
        <f t="shared" si="0"/>
        <v>57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9">
        <v>0</v>
      </c>
      <c r="V23" s="27">
        <f t="shared" si="1"/>
        <v>0</v>
      </c>
      <c r="W23" s="30">
        <f t="shared" si="2"/>
        <v>57</v>
      </c>
    </row>
    <row r="24" spans="1:23" s="9" customFormat="1" ht="14.25" customHeight="1" x14ac:dyDescent="0.25">
      <c r="A24" s="40" t="s">
        <v>59</v>
      </c>
      <c r="B24" s="41" t="s">
        <v>60</v>
      </c>
      <c r="C24" s="23">
        <v>1795</v>
      </c>
      <c r="D24" s="23">
        <v>2510</v>
      </c>
      <c r="E24" s="23">
        <v>4535</v>
      </c>
      <c r="F24" s="23">
        <v>453</v>
      </c>
      <c r="G24" s="23">
        <v>0</v>
      </c>
      <c r="H24" s="23">
        <v>3938</v>
      </c>
      <c r="I24" s="23">
        <v>104</v>
      </c>
      <c r="J24" s="23">
        <v>919</v>
      </c>
      <c r="K24" s="23">
        <v>1360</v>
      </c>
      <c r="L24" s="23">
        <v>885</v>
      </c>
      <c r="M24" s="23">
        <v>4963</v>
      </c>
      <c r="N24" s="23">
        <v>3</v>
      </c>
      <c r="O24" s="27">
        <f t="shared" si="0"/>
        <v>21465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9">
        <v>0</v>
      </c>
      <c r="V24" s="27">
        <f t="shared" si="1"/>
        <v>0</v>
      </c>
      <c r="W24" s="30">
        <f t="shared" si="2"/>
        <v>21465</v>
      </c>
    </row>
    <row r="25" spans="1:23" s="9" customFormat="1" ht="14.25" customHeight="1" x14ac:dyDescent="0.25">
      <c r="A25" s="40" t="s">
        <v>61</v>
      </c>
      <c r="B25" s="41" t="s">
        <v>62</v>
      </c>
      <c r="C25" s="23">
        <v>432</v>
      </c>
      <c r="D25" s="23">
        <v>3244</v>
      </c>
      <c r="E25" s="23">
        <v>14</v>
      </c>
      <c r="F25" s="23">
        <v>20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960</v>
      </c>
      <c r="M25" s="23">
        <v>154</v>
      </c>
      <c r="N25" s="23">
        <v>0</v>
      </c>
      <c r="O25" s="27">
        <f t="shared" si="0"/>
        <v>4824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9">
        <v>0</v>
      </c>
      <c r="V25" s="27">
        <f t="shared" si="1"/>
        <v>0</v>
      </c>
      <c r="W25" s="30">
        <f t="shared" si="2"/>
        <v>4824</v>
      </c>
    </row>
    <row r="26" spans="1:23" s="9" customFormat="1" ht="14.25" customHeight="1" x14ac:dyDescent="0.25">
      <c r="A26" s="40" t="s">
        <v>63</v>
      </c>
      <c r="B26" s="41" t="s">
        <v>64</v>
      </c>
      <c r="C26" s="23">
        <v>0</v>
      </c>
      <c r="D26" s="23">
        <v>0</v>
      </c>
      <c r="E26" s="23">
        <v>0</v>
      </c>
      <c r="F26" s="23">
        <v>1</v>
      </c>
      <c r="G26" s="23">
        <v>0</v>
      </c>
      <c r="H26" s="23">
        <v>1</v>
      </c>
      <c r="I26" s="23">
        <v>0</v>
      </c>
      <c r="J26" s="23">
        <v>0</v>
      </c>
      <c r="K26" s="23">
        <v>0</v>
      </c>
      <c r="L26" s="23">
        <v>1</v>
      </c>
      <c r="M26" s="23">
        <v>0</v>
      </c>
      <c r="N26" s="23">
        <v>0</v>
      </c>
      <c r="O26" s="27">
        <f t="shared" si="0"/>
        <v>3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9">
        <v>0</v>
      </c>
      <c r="V26" s="27">
        <f t="shared" si="1"/>
        <v>0</v>
      </c>
      <c r="W26" s="30">
        <f t="shared" si="2"/>
        <v>3</v>
      </c>
    </row>
    <row r="27" spans="1:23" s="9" customFormat="1" ht="14.25" customHeight="1" x14ac:dyDescent="0.25">
      <c r="A27" s="40" t="s">
        <v>65</v>
      </c>
      <c r="B27" s="41" t="s">
        <v>66</v>
      </c>
      <c r="C27" s="23">
        <v>10</v>
      </c>
      <c r="D27" s="23">
        <v>23</v>
      </c>
      <c r="E27" s="23">
        <v>135</v>
      </c>
      <c r="F27" s="23">
        <v>2</v>
      </c>
      <c r="G27" s="23">
        <v>0</v>
      </c>
      <c r="H27" s="23">
        <v>255</v>
      </c>
      <c r="I27" s="23">
        <v>0</v>
      </c>
      <c r="J27" s="23">
        <v>7</v>
      </c>
      <c r="K27" s="23">
        <v>0</v>
      </c>
      <c r="L27" s="23">
        <v>5</v>
      </c>
      <c r="M27" s="23">
        <v>2</v>
      </c>
      <c r="N27" s="23">
        <v>0</v>
      </c>
      <c r="O27" s="27">
        <f t="shared" si="0"/>
        <v>439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9">
        <v>0</v>
      </c>
      <c r="V27" s="27">
        <f t="shared" si="1"/>
        <v>0</v>
      </c>
      <c r="W27" s="30">
        <f t="shared" si="2"/>
        <v>439</v>
      </c>
    </row>
    <row r="28" spans="1:23" s="9" customFormat="1" ht="14.25" customHeight="1" x14ac:dyDescent="0.25">
      <c r="A28" s="40" t="s">
        <v>67</v>
      </c>
      <c r="B28" s="41" t="s">
        <v>68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7">
        <f t="shared" si="0"/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9">
        <v>0</v>
      </c>
      <c r="V28" s="27">
        <f t="shared" si="1"/>
        <v>0</v>
      </c>
      <c r="W28" s="30">
        <f t="shared" si="2"/>
        <v>0</v>
      </c>
    </row>
    <row r="29" spans="1:23" s="9" customFormat="1" ht="14.25" customHeight="1" x14ac:dyDescent="0.25">
      <c r="A29" s="42" t="s">
        <v>69</v>
      </c>
      <c r="B29" s="43" t="s">
        <v>70</v>
      </c>
      <c r="C29" s="23">
        <v>5326</v>
      </c>
      <c r="D29" s="23">
        <v>15732</v>
      </c>
      <c r="E29" s="23">
        <v>13971</v>
      </c>
      <c r="F29" s="23">
        <v>2093</v>
      </c>
      <c r="G29" s="23">
        <v>0</v>
      </c>
      <c r="H29" s="23">
        <v>15903</v>
      </c>
      <c r="I29" s="23">
        <v>878</v>
      </c>
      <c r="J29" s="23">
        <v>6643</v>
      </c>
      <c r="K29" s="23">
        <v>5400</v>
      </c>
      <c r="L29" s="23">
        <v>4101</v>
      </c>
      <c r="M29" s="23">
        <v>5175</v>
      </c>
      <c r="N29" s="23">
        <v>34</v>
      </c>
      <c r="O29" s="44">
        <f t="shared" si="0"/>
        <v>75256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6">
        <v>0</v>
      </c>
      <c r="V29" s="44">
        <f t="shared" si="1"/>
        <v>0</v>
      </c>
      <c r="W29" s="47">
        <f t="shared" si="2"/>
        <v>75256</v>
      </c>
    </row>
    <row r="30" spans="1:23" s="9" customFormat="1" ht="14.25" customHeight="1" x14ac:dyDescent="0.25">
      <c r="A30" s="48" t="s">
        <v>14</v>
      </c>
      <c r="B30" s="49" t="s">
        <v>71</v>
      </c>
      <c r="C30" s="50">
        <v>45248</v>
      </c>
      <c r="D30" s="50">
        <v>53700</v>
      </c>
      <c r="E30" s="50">
        <v>52640</v>
      </c>
      <c r="F30" s="50">
        <v>22964</v>
      </c>
      <c r="G30" s="50">
        <v>0</v>
      </c>
      <c r="H30" s="50">
        <v>45517</v>
      </c>
      <c r="I30" s="50">
        <v>25278</v>
      </c>
      <c r="J30" s="50">
        <v>51033</v>
      </c>
      <c r="K30" s="50">
        <v>29777</v>
      </c>
      <c r="L30" s="50">
        <v>31223</v>
      </c>
      <c r="M30" s="50">
        <v>51554</v>
      </c>
      <c r="N30" s="50">
        <v>2780</v>
      </c>
      <c r="O30" s="51">
        <f t="shared" si="0"/>
        <v>411714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1">
        <f t="shared" si="1"/>
        <v>0</v>
      </c>
      <c r="W30" s="52">
        <f t="shared" si="2"/>
        <v>411714</v>
      </c>
    </row>
    <row r="31" spans="1:23" s="9" customFormat="1" ht="14.25" customHeight="1" x14ac:dyDescent="0.25">
      <c r="A31" s="53" t="s">
        <v>72</v>
      </c>
      <c r="B31" s="54" t="s">
        <v>73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5">
        <v>0</v>
      </c>
      <c r="O31" s="24">
        <f t="shared" si="0"/>
        <v>0</v>
      </c>
      <c r="P31" s="23">
        <v>940</v>
      </c>
      <c r="Q31" s="23">
        <v>226</v>
      </c>
      <c r="R31" s="23">
        <v>192</v>
      </c>
      <c r="S31" s="23">
        <v>2324</v>
      </c>
      <c r="T31" s="23">
        <v>1896</v>
      </c>
      <c r="U31" s="25">
        <v>174</v>
      </c>
      <c r="V31" s="24">
        <f t="shared" si="1"/>
        <v>5752</v>
      </c>
      <c r="W31" s="26">
        <f t="shared" si="2"/>
        <v>5752</v>
      </c>
    </row>
    <row r="32" spans="1:23" s="9" customFormat="1" ht="14.25" customHeight="1" x14ac:dyDescent="0.25">
      <c r="A32" s="38" t="s">
        <v>74</v>
      </c>
      <c r="B32" s="55" t="s">
        <v>75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6">
        <v>0</v>
      </c>
      <c r="O32" s="34">
        <f t="shared" si="0"/>
        <v>0</v>
      </c>
      <c r="P32" s="35">
        <v>940</v>
      </c>
      <c r="Q32" s="35">
        <v>226</v>
      </c>
      <c r="R32" s="35">
        <v>192</v>
      </c>
      <c r="S32" s="35">
        <v>2324</v>
      </c>
      <c r="T32" s="35">
        <v>1896</v>
      </c>
      <c r="U32" s="36">
        <v>174</v>
      </c>
      <c r="V32" s="34">
        <f t="shared" si="1"/>
        <v>5752</v>
      </c>
      <c r="W32" s="37">
        <f t="shared" si="2"/>
        <v>5752</v>
      </c>
    </row>
    <row r="33" spans="1:23" s="9" customFormat="1" ht="14.25" customHeight="1" x14ac:dyDescent="0.25">
      <c r="A33" s="38" t="s">
        <v>76</v>
      </c>
      <c r="B33" s="39" t="s">
        <v>77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6">
        <v>0</v>
      </c>
      <c r="O33" s="34">
        <f t="shared" si="0"/>
        <v>0</v>
      </c>
      <c r="P33" s="35">
        <v>277</v>
      </c>
      <c r="Q33" s="35">
        <v>218</v>
      </c>
      <c r="R33" s="35">
        <v>62</v>
      </c>
      <c r="S33" s="35">
        <v>1530</v>
      </c>
      <c r="T33" s="35">
        <v>332</v>
      </c>
      <c r="U33" s="36">
        <v>84</v>
      </c>
      <c r="V33" s="34">
        <f t="shared" si="1"/>
        <v>2503</v>
      </c>
      <c r="W33" s="37">
        <f t="shared" si="2"/>
        <v>2503</v>
      </c>
    </row>
    <row r="34" spans="1:23" s="9" customFormat="1" ht="14.25" customHeight="1" x14ac:dyDescent="0.25">
      <c r="A34" s="38" t="s">
        <v>78</v>
      </c>
      <c r="B34" s="39" t="s">
        <v>79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6">
        <v>0</v>
      </c>
      <c r="O34" s="34">
        <f t="shared" si="0"/>
        <v>0</v>
      </c>
      <c r="P34" s="35">
        <v>0</v>
      </c>
      <c r="Q34" s="35">
        <v>0</v>
      </c>
      <c r="R34" s="35">
        <v>0</v>
      </c>
      <c r="S34" s="35">
        <v>0</v>
      </c>
      <c r="T34" s="35">
        <v>0</v>
      </c>
      <c r="U34" s="36">
        <v>0</v>
      </c>
      <c r="V34" s="34">
        <f t="shared" si="1"/>
        <v>0</v>
      </c>
      <c r="W34" s="37">
        <f t="shared" si="2"/>
        <v>0</v>
      </c>
    </row>
    <row r="35" spans="1:23" s="9" customFormat="1" ht="14.25" customHeight="1" x14ac:dyDescent="0.25">
      <c r="A35" s="40" t="s">
        <v>80</v>
      </c>
      <c r="B35" s="56" t="s">
        <v>81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9">
        <v>0</v>
      </c>
      <c r="O35" s="27">
        <f t="shared" si="0"/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9">
        <v>0</v>
      </c>
      <c r="V35" s="27">
        <f t="shared" si="1"/>
        <v>0</v>
      </c>
      <c r="W35" s="30">
        <f t="shared" si="2"/>
        <v>0</v>
      </c>
    </row>
    <row r="36" spans="1:23" s="9" customFormat="1" ht="14.25" customHeight="1" x14ac:dyDescent="0.25">
      <c r="A36" s="40" t="s">
        <v>82</v>
      </c>
      <c r="B36" s="56" t="s">
        <v>83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9">
        <v>0</v>
      </c>
      <c r="O36" s="27">
        <f t="shared" si="0"/>
        <v>0</v>
      </c>
      <c r="P36" s="28">
        <v>245</v>
      </c>
      <c r="Q36" s="28">
        <v>204</v>
      </c>
      <c r="R36" s="28">
        <v>512</v>
      </c>
      <c r="S36" s="28">
        <v>56</v>
      </c>
      <c r="T36" s="28">
        <v>182</v>
      </c>
      <c r="U36" s="29">
        <v>97</v>
      </c>
      <c r="V36" s="27">
        <f t="shared" si="1"/>
        <v>1296</v>
      </c>
      <c r="W36" s="30">
        <f t="shared" si="2"/>
        <v>1296</v>
      </c>
    </row>
    <row r="37" spans="1:23" s="9" customFormat="1" ht="14.25" customHeight="1" x14ac:dyDescent="0.25">
      <c r="A37" s="40" t="s">
        <v>84</v>
      </c>
      <c r="B37" s="56" t="s">
        <v>85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9">
        <v>0</v>
      </c>
      <c r="O37" s="27">
        <f t="shared" si="0"/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9">
        <v>0</v>
      </c>
      <c r="V37" s="27">
        <f t="shared" si="1"/>
        <v>0</v>
      </c>
      <c r="W37" s="30">
        <f t="shared" si="2"/>
        <v>0</v>
      </c>
    </row>
    <row r="38" spans="1:23" s="9" customFormat="1" ht="14.25" customHeight="1" x14ac:dyDescent="0.25">
      <c r="A38" s="40" t="s">
        <v>86</v>
      </c>
      <c r="B38" s="56" t="s">
        <v>87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9">
        <v>0</v>
      </c>
      <c r="O38" s="27">
        <f t="shared" si="0"/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9">
        <v>0</v>
      </c>
      <c r="V38" s="27">
        <f t="shared" si="1"/>
        <v>0</v>
      </c>
      <c r="W38" s="30">
        <f t="shared" si="2"/>
        <v>0</v>
      </c>
    </row>
    <row r="39" spans="1:23" s="9" customFormat="1" ht="14.25" customHeight="1" x14ac:dyDescent="0.25">
      <c r="A39" s="40" t="s">
        <v>88</v>
      </c>
      <c r="B39" s="41" t="s">
        <v>89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9">
        <v>0</v>
      </c>
      <c r="O39" s="27">
        <f t="shared" si="0"/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9">
        <v>0</v>
      </c>
      <c r="V39" s="27">
        <f t="shared" si="1"/>
        <v>0</v>
      </c>
      <c r="W39" s="30">
        <f t="shared" si="2"/>
        <v>0</v>
      </c>
    </row>
    <row r="40" spans="1:23" s="9" customFormat="1" ht="14.25" customHeight="1" x14ac:dyDescent="0.25">
      <c r="A40" s="40" t="s">
        <v>90</v>
      </c>
      <c r="B40" s="56" t="s">
        <v>91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46">
        <v>0</v>
      </c>
      <c r="O40" s="27">
        <f t="shared" si="0"/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6">
        <v>0</v>
      </c>
      <c r="V40" s="44">
        <f t="shared" si="1"/>
        <v>0</v>
      </c>
      <c r="W40" s="47">
        <f t="shared" si="2"/>
        <v>0</v>
      </c>
    </row>
    <row r="41" spans="1:23" s="9" customFormat="1" ht="14.25" customHeight="1" x14ac:dyDescent="0.25">
      <c r="A41" s="57" t="s">
        <v>21</v>
      </c>
      <c r="B41" s="58" t="s">
        <v>92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1">
        <f t="shared" si="0"/>
        <v>0</v>
      </c>
      <c r="P41" s="50">
        <v>1185</v>
      </c>
      <c r="Q41" s="50">
        <v>430</v>
      </c>
      <c r="R41" s="50">
        <v>704</v>
      </c>
      <c r="S41" s="50">
        <v>2380</v>
      </c>
      <c r="T41" s="50">
        <v>2078</v>
      </c>
      <c r="U41" s="50">
        <v>271</v>
      </c>
      <c r="V41" s="51">
        <f t="shared" si="1"/>
        <v>7048</v>
      </c>
      <c r="W41" s="52">
        <f t="shared" si="2"/>
        <v>7048</v>
      </c>
    </row>
    <row r="42" spans="1:23" s="9" customFormat="1" ht="14.25" customHeight="1" thickBot="1" x14ac:dyDescent="0.3">
      <c r="A42" s="59" t="s">
        <v>22</v>
      </c>
      <c r="B42" s="60" t="s">
        <v>93</v>
      </c>
      <c r="C42" s="61">
        <f t="shared" ref="C42:W42" si="3">C30+C41</f>
        <v>45248</v>
      </c>
      <c r="D42" s="61">
        <f t="shared" si="3"/>
        <v>53700</v>
      </c>
      <c r="E42" s="61">
        <f t="shared" si="3"/>
        <v>52640</v>
      </c>
      <c r="F42" s="61">
        <f t="shared" si="3"/>
        <v>22964</v>
      </c>
      <c r="G42" s="61">
        <f t="shared" si="3"/>
        <v>0</v>
      </c>
      <c r="H42" s="61">
        <f t="shared" si="3"/>
        <v>45517</v>
      </c>
      <c r="I42" s="61">
        <f t="shared" si="3"/>
        <v>25278</v>
      </c>
      <c r="J42" s="61">
        <f t="shared" si="3"/>
        <v>51033</v>
      </c>
      <c r="K42" s="61">
        <f t="shared" si="3"/>
        <v>29777</v>
      </c>
      <c r="L42" s="61">
        <f t="shared" si="3"/>
        <v>31223</v>
      </c>
      <c r="M42" s="61">
        <f t="shared" si="3"/>
        <v>51554</v>
      </c>
      <c r="N42" s="61">
        <f t="shared" si="3"/>
        <v>2780</v>
      </c>
      <c r="O42" s="61">
        <f t="shared" si="3"/>
        <v>411714</v>
      </c>
      <c r="P42" s="61">
        <f t="shared" si="3"/>
        <v>1185</v>
      </c>
      <c r="Q42" s="61">
        <f t="shared" si="3"/>
        <v>430</v>
      </c>
      <c r="R42" s="61">
        <f t="shared" si="3"/>
        <v>704</v>
      </c>
      <c r="S42" s="61">
        <f t="shared" si="3"/>
        <v>2380</v>
      </c>
      <c r="T42" s="61">
        <f t="shared" si="3"/>
        <v>2078</v>
      </c>
      <c r="U42" s="61">
        <f t="shared" si="3"/>
        <v>271</v>
      </c>
      <c r="V42" s="61">
        <f t="shared" si="3"/>
        <v>7048</v>
      </c>
      <c r="W42" s="62">
        <f t="shared" si="3"/>
        <v>418762</v>
      </c>
    </row>
    <row r="43" spans="1:23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23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23" s="9" customFormat="1" ht="36.6" customHeight="1" x14ac:dyDescent="0.25">
      <c r="A45" s="123"/>
      <c r="B45" s="124"/>
      <c r="C45" s="63" t="str">
        <f t="shared" ref="C45:N45" si="4">C4</f>
        <v>MAKEDONIJA Insurance s.c. Skopje - Vienna Insurance Group</v>
      </c>
      <c r="D45" s="63" t="str">
        <f t="shared" si="4"/>
        <v>STOCK COMPANY FOR INSURANCE TRIGLAV</v>
      </c>
      <c r="E45" s="63" t="str">
        <f t="shared" si="4"/>
        <v>SAVA Insurance, a.d. Skopje</v>
      </c>
      <c r="F45" s="63" t="str">
        <f t="shared" si="4"/>
        <v>EUROINS INSURANCE S.C. Skopje</v>
      </c>
      <c r="G45" s="63" t="str">
        <f t="shared" si="4"/>
        <v>WINNER - Vienna Insurance Group JSC Skopje</v>
      </c>
      <c r="H45" s="63" t="str">
        <f t="shared" si="4"/>
        <v>EUROLINK Insurance Inc. Skopje</v>
      </c>
      <c r="I45" s="63" t="str">
        <f t="shared" si="4"/>
        <v>GRAWE Non-life</v>
      </c>
      <c r="J45" s="63" t="str">
        <f t="shared" si="4"/>
        <v>UNIQA</v>
      </c>
      <c r="K45" s="63" t="str">
        <f t="shared" si="4"/>
        <v>Insurance Policy</v>
      </c>
      <c r="L45" s="63" t="str">
        <f t="shared" si="4"/>
        <v>INSURANCE COMPANY HALK OSIGURUVANJE A.D. SKOPJE</v>
      </c>
      <c r="M45" s="63" t="str">
        <f t="shared" si="4"/>
        <v>CROATIA INSURANCE - NON LIFE</v>
      </c>
      <c r="N45" s="63" t="str">
        <f t="shared" si="4"/>
        <v>ZOIL MAKEDONIJA, Bitola</v>
      </c>
      <c r="O45" s="64"/>
      <c r="P45" s="63" t="str">
        <f t="shared" ref="P45:U45" si="5">P4</f>
        <v>CROATIA INSURANCE - LIFE</v>
      </c>
      <c r="Q45" s="63" t="str">
        <f t="shared" si="5"/>
        <v>GRAWE</v>
      </c>
      <c r="R45" s="63" t="str">
        <f t="shared" si="5"/>
        <v>WINNER LIFE</v>
      </c>
      <c r="S45" s="63" t="str">
        <f t="shared" si="5"/>
        <v>UNIQA LIFE</v>
      </c>
      <c r="T45" s="63" t="str">
        <f t="shared" si="5"/>
        <v>TRIGLAV LIFE</v>
      </c>
      <c r="U45" s="63" t="str">
        <f t="shared" si="5"/>
        <v>PRVA LIFE JSC Skopje</v>
      </c>
      <c r="V45" s="65"/>
    </row>
    <row r="46" spans="1:23" s="9" customFormat="1" ht="14.25" customHeight="1" thickBot="1" x14ac:dyDescent="0.3">
      <c r="A46" s="121" t="s">
        <v>94</v>
      </c>
      <c r="B46" s="122"/>
      <c r="C46" s="66">
        <f>C42/$O$42</f>
        <v>0.10990153358885052</v>
      </c>
      <c r="D46" s="66">
        <f t="shared" ref="D46:N46" si="6">D42/$O$42</f>
        <v>0.1304303472799079</v>
      </c>
      <c r="E46" s="66">
        <f t="shared" si="6"/>
        <v>0.12785574452168252</v>
      </c>
      <c r="F46" s="66">
        <f t="shared" si="6"/>
        <v>5.5776582773478675E-2</v>
      </c>
      <c r="G46" s="66">
        <f t="shared" si="6"/>
        <v>0</v>
      </c>
      <c r="H46" s="66">
        <f t="shared" si="6"/>
        <v>0.11055489976051337</v>
      </c>
      <c r="I46" s="66">
        <f t="shared" si="6"/>
        <v>6.1396989172095191E-2</v>
      </c>
      <c r="J46" s="66">
        <f t="shared" si="6"/>
        <v>0.1239525495853918</v>
      </c>
      <c r="K46" s="66">
        <f t="shared" si="6"/>
        <v>7.2324477671393245E-2</v>
      </c>
      <c r="L46" s="66">
        <f t="shared" si="6"/>
        <v>7.583662445289692E-2</v>
      </c>
      <c r="M46" s="66">
        <f t="shared" si="6"/>
        <v>0.12521799112976484</v>
      </c>
      <c r="N46" s="66">
        <f t="shared" si="6"/>
        <v>6.752260064025027E-3</v>
      </c>
      <c r="O46" s="67"/>
      <c r="P46" s="66">
        <f>P42/$V$42</f>
        <v>0.16813280363223609</v>
      </c>
      <c r="Q46" s="66">
        <f t="shared" ref="Q46:U46" si="7">Q42/$V$42</f>
        <v>6.1010215664018159E-2</v>
      </c>
      <c r="R46" s="66">
        <f t="shared" si="7"/>
        <v>9.9886492622020429E-2</v>
      </c>
      <c r="S46" s="66">
        <f t="shared" si="7"/>
        <v>0.33768444948921678</v>
      </c>
      <c r="T46" s="66">
        <f t="shared" si="7"/>
        <v>0.29483541430192961</v>
      </c>
      <c r="U46" s="66">
        <f t="shared" si="7"/>
        <v>3.845062429057889E-2</v>
      </c>
      <c r="V46" s="65"/>
    </row>
    <row r="47" spans="1:23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23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6:B46"/>
    <mergeCell ref="A45:B45"/>
  </mergeCells>
  <pageMargins left="0" right="0" top="0.74803149606299213" bottom="0.74803149606299213" header="0.31496062992125984" footer="0.31496062992125984"/>
  <pageSetup paperSize="9" scale="3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207D7-732B-4D4A-9497-7B30C8FA2A11}">
  <dimension ref="A1:X59"/>
  <sheetViews>
    <sheetView showGridLines="0" zoomScale="80" zoomScaleNormal="80" workbookViewId="0">
      <selection activeCell="H19" sqref="H19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4" width="9.140625" style="6" customWidth="1"/>
    <col min="25" max="16384" width="9.140625" style="6"/>
  </cols>
  <sheetData>
    <row r="1" spans="1:24" s="9" customFormat="1" ht="14.25" customHeight="1" x14ac:dyDescent="0.25">
      <c r="A1" s="10"/>
    </row>
    <row r="2" spans="1:24" s="8" customFormat="1" ht="14.25" customHeight="1" x14ac:dyDescent="0.25">
      <c r="A2" s="11" t="s">
        <v>114</v>
      </c>
      <c r="B2" s="7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8" customFormat="1" ht="14.25" customHeight="1" thickBot="1" x14ac:dyDescent="0.3">
      <c r="A3" s="6"/>
      <c r="B3" s="7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8" customFormat="1" ht="39.6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4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3" t="s">
        <v>20</v>
      </c>
      <c r="V4" s="14" t="s">
        <v>21</v>
      </c>
      <c r="W4" s="15" t="s">
        <v>22</v>
      </c>
    </row>
    <row r="5" spans="1:24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9">
        <v>100</v>
      </c>
      <c r="P5" s="18">
        <v>101</v>
      </c>
      <c r="Q5" s="18">
        <v>102</v>
      </c>
      <c r="R5" s="18">
        <v>103</v>
      </c>
      <c r="S5" s="18">
        <v>104</v>
      </c>
      <c r="T5" s="18">
        <v>105</v>
      </c>
      <c r="U5" s="18">
        <v>106</v>
      </c>
      <c r="V5" s="19">
        <v>200</v>
      </c>
      <c r="W5" s="20">
        <v>300</v>
      </c>
    </row>
    <row r="6" spans="1:24" s="9" customFormat="1" ht="14.25" customHeight="1" x14ac:dyDescent="0.25">
      <c r="A6" s="21" t="s">
        <v>23</v>
      </c>
      <c r="B6" s="22" t="s">
        <v>24</v>
      </c>
      <c r="C6" s="23">
        <v>13645</v>
      </c>
      <c r="D6" s="23">
        <v>10829</v>
      </c>
      <c r="E6" s="23">
        <v>5751</v>
      </c>
      <c r="F6" s="23">
        <v>1797</v>
      </c>
      <c r="G6" s="23">
        <v>0</v>
      </c>
      <c r="H6" s="23">
        <v>20352</v>
      </c>
      <c r="I6" s="23">
        <v>3209</v>
      </c>
      <c r="J6" s="23">
        <v>7175</v>
      </c>
      <c r="K6" s="23">
        <v>8388</v>
      </c>
      <c r="L6" s="23">
        <v>5757</v>
      </c>
      <c r="M6" s="23">
        <v>20083</v>
      </c>
      <c r="N6" s="23">
        <v>0</v>
      </c>
      <c r="O6" s="24">
        <f t="shared" ref="O6:O41" si="0">SUM(C6:N6)</f>
        <v>96986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5">
        <v>0</v>
      </c>
      <c r="V6" s="24">
        <f t="shared" ref="V6:V41" si="1">SUM(P6:U6)</f>
        <v>0</v>
      </c>
      <c r="W6" s="26">
        <f t="shared" ref="W6:W41" si="2">O6+V6</f>
        <v>96986</v>
      </c>
    </row>
    <row r="7" spans="1:24" s="9" customFormat="1" ht="14.25" customHeight="1" x14ac:dyDescent="0.25">
      <c r="A7" s="21" t="s">
        <v>25</v>
      </c>
      <c r="B7" s="22" t="s">
        <v>26</v>
      </c>
      <c r="C7" s="23">
        <v>52959</v>
      </c>
      <c r="D7" s="23">
        <v>43298</v>
      </c>
      <c r="E7" s="23">
        <v>27594</v>
      </c>
      <c r="F7" s="23">
        <v>2999</v>
      </c>
      <c r="G7" s="23">
        <v>0</v>
      </c>
      <c r="H7" s="23">
        <v>30963</v>
      </c>
      <c r="I7" s="23">
        <v>0</v>
      </c>
      <c r="J7" s="23">
        <v>17198</v>
      </c>
      <c r="K7" s="23">
        <v>0</v>
      </c>
      <c r="L7" s="23">
        <v>17876</v>
      </c>
      <c r="M7" s="23">
        <v>40282</v>
      </c>
      <c r="N7" s="23">
        <v>0</v>
      </c>
      <c r="O7" s="27">
        <f t="shared" si="0"/>
        <v>233169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9">
        <v>0</v>
      </c>
      <c r="V7" s="27">
        <f t="shared" si="1"/>
        <v>0</v>
      </c>
      <c r="W7" s="30">
        <f t="shared" si="2"/>
        <v>233169</v>
      </c>
    </row>
    <row r="8" spans="1:24" s="9" customFormat="1" ht="14.25" customHeight="1" x14ac:dyDescent="0.25">
      <c r="A8" s="21" t="s">
        <v>27</v>
      </c>
      <c r="B8" s="22" t="s">
        <v>28</v>
      </c>
      <c r="C8" s="23">
        <v>32210</v>
      </c>
      <c r="D8" s="23">
        <v>24438</v>
      </c>
      <c r="E8" s="23">
        <v>37562</v>
      </c>
      <c r="F8" s="23">
        <v>8072</v>
      </c>
      <c r="G8" s="23">
        <v>0</v>
      </c>
      <c r="H8" s="23">
        <v>11484</v>
      </c>
      <c r="I8" s="23">
        <v>1697</v>
      </c>
      <c r="J8" s="23">
        <v>15959</v>
      </c>
      <c r="K8" s="23">
        <v>14140</v>
      </c>
      <c r="L8" s="23">
        <v>20380</v>
      </c>
      <c r="M8" s="23">
        <v>20186</v>
      </c>
      <c r="N8" s="23">
        <v>150</v>
      </c>
      <c r="O8" s="27">
        <f t="shared" si="0"/>
        <v>186278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9">
        <v>0</v>
      </c>
      <c r="V8" s="27">
        <f t="shared" si="1"/>
        <v>0</v>
      </c>
      <c r="W8" s="30">
        <f t="shared" si="2"/>
        <v>186278</v>
      </c>
    </row>
    <row r="9" spans="1:24" s="9" customFormat="1" ht="14.25" customHeight="1" x14ac:dyDescent="0.25">
      <c r="A9" s="21" t="s">
        <v>29</v>
      </c>
      <c r="B9" s="22" t="s">
        <v>30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7">
        <f t="shared" si="0"/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7">
        <f t="shared" si="1"/>
        <v>0</v>
      </c>
      <c r="W9" s="30">
        <f t="shared" si="2"/>
        <v>0</v>
      </c>
    </row>
    <row r="10" spans="1:24" s="9" customFormat="1" ht="14.25" customHeight="1" x14ac:dyDescent="0.25">
      <c r="A10" s="21" t="s">
        <v>31</v>
      </c>
      <c r="B10" s="22" t="s">
        <v>32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7">
        <f t="shared" si="0"/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9">
        <v>0</v>
      </c>
      <c r="V10" s="27">
        <f t="shared" si="1"/>
        <v>0</v>
      </c>
      <c r="W10" s="30">
        <f t="shared" si="2"/>
        <v>0</v>
      </c>
    </row>
    <row r="11" spans="1:24" s="9" customFormat="1" ht="14.25" customHeight="1" x14ac:dyDescent="0.25">
      <c r="A11" s="21" t="s">
        <v>33</v>
      </c>
      <c r="B11" s="22" t="s">
        <v>34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4</v>
      </c>
      <c r="M11" s="23">
        <v>0</v>
      </c>
      <c r="N11" s="23">
        <v>0</v>
      </c>
      <c r="O11" s="27">
        <f t="shared" si="0"/>
        <v>4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9">
        <v>0</v>
      </c>
      <c r="V11" s="27">
        <f t="shared" si="1"/>
        <v>0</v>
      </c>
      <c r="W11" s="30">
        <f t="shared" si="2"/>
        <v>4</v>
      </c>
    </row>
    <row r="12" spans="1:24" s="9" customFormat="1" ht="14.25" customHeight="1" x14ac:dyDescent="0.25">
      <c r="A12" s="21" t="s">
        <v>35</v>
      </c>
      <c r="B12" s="22" t="s">
        <v>36</v>
      </c>
      <c r="C12" s="23">
        <v>60</v>
      </c>
      <c r="D12" s="23">
        <v>57</v>
      </c>
      <c r="E12" s="23">
        <v>0</v>
      </c>
      <c r="F12" s="23">
        <v>36</v>
      </c>
      <c r="G12" s="23">
        <v>0</v>
      </c>
      <c r="H12" s="23">
        <v>0</v>
      </c>
      <c r="I12" s="23">
        <v>0</v>
      </c>
      <c r="J12" s="23">
        <v>6</v>
      </c>
      <c r="K12" s="23">
        <v>0</v>
      </c>
      <c r="L12" s="23">
        <v>0</v>
      </c>
      <c r="M12" s="23">
        <v>744</v>
      </c>
      <c r="N12" s="23">
        <v>0</v>
      </c>
      <c r="O12" s="27">
        <f t="shared" si="0"/>
        <v>903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9">
        <v>0</v>
      </c>
      <c r="V12" s="27">
        <f t="shared" si="1"/>
        <v>0</v>
      </c>
      <c r="W12" s="30">
        <f t="shared" si="2"/>
        <v>903</v>
      </c>
    </row>
    <row r="13" spans="1:24" s="9" customFormat="1" ht="14.25" customHeight="1" x14ac:dyDescent="0.25">
      <c r="A13" s="21" t="s">
        <v>37</v>
      </c>
      <c r="B13" s="22" t="s">
        <v>38</v>
      </c>
      <c r="C13" s="23">
        <v>51594</v>
      </c>
      <c r="D13" s="23">
        <v>2693</v>
      </c>
      <c r="E13" s="23">
        <v>3690</v>
      </c>
      <c r="F13" s="23">
        <v>340</v>
      </c>
      <c r="G13" s="23">
        <v>0</v>
      </c>
      <c r="H13" s="23">
        <v>5213</v>
      </c>
      <c r="I13" s="23">
        <v>55</v>
      </c>
      <c r="J13" s="23">
        <v>10615</v>
      </c>
      <c r="K13" s="23">
        <v>1057</v>
      </c>
      <c r="L13" s="23">
        <v>1763</v>
      </c>
      <c r="M13" s="23">
        <v>1680</v>
      </c>
      <c r="N13" s="23">
        <v>0</v>
      </c>
      <c r="O13" s="27">
        <f t="shared" si="0"/>
        <v>78700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9">
        <v>0</v>
      </c>
      <c r="V13" s="27">
        <f t="shared" si="1"/>
        <v>0</v>
      </c>
      <c r="W13" s="30">
        <f t="shared" si="2"/>
        <v>78700</v>
      </c>
    </row>
    <row r="14" spans="1:24" s="9" customFormat="1" ht="14.25" customHeight="1" x14ac:dyDescent="0.25">
      <c r="A14" s="21" t="s">
        <v>39</v>
      </c>
      <c r="B14" s="22" t="s">
        <v>40</v>
      </c>
      <c r="C14" s="23">
        <v>24770</v>
      </c>
      <c r="D14" s="23">
        <v>6900</v>
      </c>
      <c r="E14" s="23">
        <v>12822</v>
      </c>
      <c r="F14" s="23">
        <v>2018</v>
      </c>
      <c r="G14" s="23">
        <v>0</v>
      </c>
      <c r="H14" s="23">
        <v>823</v>
      </c>
      <c r="I14" s="23">
        <v>24</v>
      </c>
      <c r="J14" s="23">
        <v>3640</v>
      </c>
      <c r="K14" s="23">
        <v>386</v>
      </c>
      <c r="L14" s="23">
        <v>845</v>
      </c>
      <c r="M14" s="23">
        <v>3621</v>
      </c>
      <c r="N14" s="23">
        <v>39</v>
      </c>
      <c r="O14" s="27">
        <f t="shared" si="0"/>
        <v>55888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9">
        <v>0</v>
      </c>
      <c r="V14" s="27">
        <f t="shared" si="1"/>
        <v>0</v>
      </c>
      <c r="W14" s="30">
        <f t="shared" si="2"/>
        <v>55888</v>
      </c>
    </row>
    <row r="15" spans="1:24" s="9" customFormat="1" ht="14.25" customHeight="1" x14ac:dyDescent="0.25">
      <c r="A15" s="21" t="s">
        <v>41</v>
      </c>
      <c r="B15" s="22" t="s">
        <v>42</v>
      </c>
      <c r="C15" s="23">
        <v>76365</v>
      </c>
      <c r="D15" s="23">
        <v>9593</v>
      </c>
      <c r="E15" s="23">
        <v>16512</v>
      </c>
      <c r="F15" s="23">
        <v>2358</v>
      </c>
      <c r="G15" s="23">
        <v>0</v>
      </c>
      <c r="H15" s="23">
        <v>6036</v>
      </c>
      <c r="I15" s="23">
        <v>79</v>
      </c>
      <c r="J15" s="23">
        <v>14255</v>
      </c>
      <c r="K15" s="23">
        <v>1443</v>
      </c>
      <c r="L15" s="23">
        <v>2608</v>
      </c>
      <c r="M15" s="23">
        <v>5301</v>
      </c>
      <c r="N15" s="23">
        <v>39</v>
      </c>
      <c r="O15" s="27">
        <f t="shared" si="0"/>
        <v>134589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9">
        <v>0</v>
      </c>
      <c r="V15" s="27">
        <f t="shared" si="1"/>
        <v>0</v>
      </c>
      <c r="W15" s="30">
        <f t="shared" si="2"/>
        <v>134589</v>
      </c>
    </row>
    <row r="16" spans="1:24" s="9" customFormat="1" ht="14.25" customHeight="1" x14ac:dyDescent="0.25">
      <c r="A16" s="31" t="s">
        <v>43</v>
      </c>
      <c r="B16" s="32" t="s">
        <v>44</v>
      </c>
      <c r="C16" s="33">
        <v>1659</v>
      </c>
      <c r="D16" s="33">
        <v>6537</v>
      </c>
      <c r="E16" s="33">
        <v>8005</v>
      </c>
      <c r="F16" s="33">
        <v>433</v>
      </c>
      <c r="G16" s="33">
        <v>0</v>
      </c>
      <c r="H16" s="33">
        <v>3029</v>
      </c>
      <c r="I16" s="33">
        <v>24</v>
      </c>
      <c r="J16" s="33">
        <v>623</v>
      </c>
      <c r="K16" s="33">
        <v>393</v>
      </c>
      <c r="L16" s="33">
        <v>1556</v>
      </c>
      <c r="M16" s="33">
        <v>983</v>
      </c>
      <c r="N16" s="33">
        <v>0</v>
      </c>
      <c r="O16" s="34">
        <f t="shared" si="0"/>
        <v>23242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6">
        <v>0</v>
      </c>
      <c r="V16" s="34">
        <f t="shared" si="1"/>
        <v>0</v>
      </c>
      <c r="W16" s="37">
        <f t="shared" si="2"/>
        <v>23242</v>
      </c>
    </row>
    <row r="17" spans="1:23" s="9" customFormat="1" ht="14.25" customHeight="1" x14ac:dyDescent="0.25">
      <c r="A17" s="38" t="s">
        <v>45</v>
      </c>
      <c r="B17" s="39" t="s">
        <v>46</v>
      </c>
      <c r="C17" s="33">
        <v>74706</v>
      </c>
      <c r="D17" s="33">
        <v>3056</v>
      </c>
      <c r="E17" s="33">
        <v>8506</v>
      </c>
      <c r="F17" s="33">
        <v>1925</v>
      </c>
      <c r="G17" s="33">
        <v>0</v>
      </c>
      <c r="H17" s="33">
        <v>3007</v>
      </c>
      <c r="I17" s="33">
        <v>54</v>
      </c>
      <c r="J17" s="33">
        <v>13632</v>
      </c>
      <c r="K17" s="33">
        <v>1050</v>
      </c>
      <c r="L17" s="33">
        <v>1052</v>
      </c>
      <c r="M17" s="33">
        <v>4318</v>
      </c>
      <c r="N17" s="33">
        <v>39</v>
      </c>
      <c r="O17" s="34">
        <f t="shared" si="0"/>
        <v>111345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6">
        <v>0</v>
      </c>
      <c r="V17" s="34">
        <f t="shared" si="1"/>
        <v>0</v>
      </c>
      <c r="W17" s="37">
        <f t="shared" si="2"/>
        <v>111345</v>
      </c>
    </row>
    <row r="18" spans="1:23" s="9" customFormat="1" ht="14.25" customHeight="1" x14ac:dyDescent="0.25">
      <c r="A18" s="40" t="s">
        <v>47</v>
      </c>
      <c r="B18" s="41" t="s">
        <v>48</v>
      </c>
      <c r="C18" s="23">
        <v>124379</v>
      </c>
      <c r="D18" s="23">
        <v>57174</v>
      </c>
      <c r="E18" s="23">
        <v>52742</v>
      </c>
      <c r="F18" s="23">
        <v>38681</v>
      </c>
      <c r="G18" s="23">
        <v>0</v>
      </c>
      <c r="H18" s="23">
        <v>53105</v>
      </c>
      <c r="I18" s="23">
        <v>64483</v>
      </c>
      <c r="J18" s="23">
        <v>96358</v>
      </c>
      <c r="K18" s="23">
        <v>46573</v>
      </c>
      <c r="L18" s="23">
        <v>46159</v>
      </c>
      <c r="M18" s="23">
        <v>51781</v>
      </c>
      <c r="N18" s="23">
        <v>2014</v>
      </c>
      <c r="O18" s="27">
        <f t="shared" si="0"/>
        <v>633449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9">
        <v>0</v>
      </c>
      <c r="V18" s="27">
        <f t="shared" si="1"/>
        <v>0</v>
      </c>
      <c r="W18" s="30">
        <f t="shared" si="2"/>
        <v>633449</v>
      </c>
    </row>
    <row r="19" spans="1:23" s="9" customFormat="1" ht="14.25" customHeight="1" x14ac:dyDescent="0.25">
      <c r="A19" s="38" t="s">
        <v>49</v>
      </c>
      <c r="B19" s="39" t="s">
        <v>50</v>
      </c>
      <c r="C19" s="33">
        <v>106377</v>
      </c>
      <c r="D19" s="33">
        <v>37891</v>
      </c>
      <c r="E19" s="33">
        <v>39664</v>
      </c>
      <c r="F19" s="33">
        <v>27557</v>
      </c>
      <c r="G19" s="33">
        <v>0</v>
      </c>
      <c r="H19" s="33">
        <v>41865</v>
      </c>
      <c r="I19" s="33">
        <v>59038</v>
      </c>
      <c r="J19" s="33">
        <v>87576</v>
      </c>
      <c r="K19" s="33">
        <v>36321</v>
      </c>
      <c r="L19" s="33">
        <v>36690</v>
      </c>
      <c r="M19" s="33">
        <v>42241</v>
      </c>
      <c r="N19" s="33">
        <v>2014</v>
      </c>
      <c r="O19" s="34">
        <f t="shared" si="0"/>
        <v>517234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6">
        <v>0</v>
      </c>
      <c r="V19" s="34">
        <f t="shared" si="1"/>
        <v>0</v>
      </c>
      <c r="W19" s="37">
        <f t="shared" si="2"/>
        <v>517234</v>
      </c>
    </row>
    <row r="20" spans="1:23" s="9" customFormat="1" ht="14.25" customHeight="1" x14ac:dyDescent="0.25">
      <c r="A20" s="38" t="s">
        <v>51</v>
      </c>
      <c r="B20" s="39" t="s">
        <v>52</v>
      </c>
      <c r="C20" s="33">
        <v>17581</v>
      </c>
      <c r="D20" s="33">
        <v>19204</v>
      </c>
      <c r="E20" s="33">
        <v>11705</v>
      </c>
      <c r="F20" s="33">
        <v>3018</v>
      </c>
      <c r="G20" s="33">
        <v>0</v>
      </c>
      <c r="H20" s="33">
        <v>11046</v>
      </c>
      <c r="I20" s="33">
        <v>5445</v>
      </c>
      <c r="J20" s="33">
        <v>8412</v>
      </c>
      <c r="K20" s="33">
        <v>10252</v>
      </c>
      <c r="L20" s="33">
        <v>9114</v>
      </c>
      <c r="M20" s="33">
        <v>8704</v>
      </c>
      <c r="N20" s="33">
        <v>0</v>
      </c>
      <c r="O20" s="34">
        <f t="shared" si="0"/>
        <v>104481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6">
        <v>0</v>
      </c>
      <c r="V20" s="34">
        <f t="shared" si="1"/>
        <v>0</v>
      </c>
      <c r="W20" s="37">
        <f t="shared" si="2"/>
        <v>104481</v>
      </c>
    </row>
    <row r="21" spans="1:23" s="9" customFormat="1" ht="14.25" customHeight="1" x14ac:dyDescent="0.25">
      <c r="A21" s="38" t="s">
        <v>53</v>
      </c>
      <c r="B21" s="39" t="s">
        <v>54</v>
      </c>
      <c r="C21" s="33">
        <v>103</v>
      </c>
      <c r="D21" s="33">
        <v>0</v>
      </c>
      <c r="E21" s="33">
        <v>0</v>
      </c>
      <c r="F21" s="33">
        <v>8066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313</v>
      </c>
      <c r="M21" s="33">
        <v>0</v>
      </c>
      <c r="N21" s="33">
        <v>0</v>
      </c>
      <c r="O21" s="34">
        <f t="shared" si="0"/>
        <v>8482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6">
        <v>0</v>
      </c>
      <c r="V21" s="34">
        <f t="shared" si="1"/>
        <v>0</v>
      </c>
      <c r="W21" s="37">
        <f t="shared" si="2"/>
        <v>8482</v>
      </c>
    </row>
    <row r="22" spans="1:23" s="9" customFormat="1" ht="14.25" customHeight="1" x14ac:dyDescent="0.25">
      <c r="A22" s="40" t="s">
        <v>55</v>
      </c>
      <c r="B22" s="41" t="s">
        <v>56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7">
        <f t="shared" si="0"/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9">
        <v>0</v>
      </c>
      <c r="V22" s="27">
        <f t="shared" si="1"/>
        <v>0</v>
      </c>
      <c r="W22" s="30">
        <f t="shared" si="2"/>
        <v>0</v>
      </c>
    </row>
    <row r="23" spans="1:23" s="9" customFormat="1" ht="14.25" customHeight="1" x14ac:dyDescent="0.25">
      <c r="A23" s="40" t="s">
        <v>57</v>
      </c>
      <c r="B23" s="41" t="s">
        <v>58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7">
        <f t="shared" si="0"/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9">
        <v>0</v>
      </c>
      <c r="V23" s="27">
        <f t="shared" si="1"/>
        <v>0</v>
      </c>
      <c r="W23" s="30">
        <f t="shared" si="2"/>
        <v>0</v>
      </c>
    </row>
    <row r="24" spans="1:23" s="9" customFormat="1" ht="14.25" customHeight="1" x14ac:dyDescent="0.25">
      <c r="A24" s="40" t="s">
        <v>59</v>
      </c>
      <c r="B24" s="41" t="s">
        <v>60</v>
      </c>
      <c r="C24" s="23">
        <v>3205</v>
      </c>
      <c r="D24" s="23">
        <v>365</v>
      </c>
      <c r="E24" s="23">
        <v>29</v>
      </c>
      <c r="F24" s="23">
        <v>12</v>
      </c>
      <c r="G24" s="23">
        <v>0</v>
      </c>
      <c r="H24" s="23">
        <v>354</v>
      </c>
      <c r="I24" s="23">
        <v>0</v>
      </c>
      <c r="J24" s="23">
        <v>7</v>
      </c>
      <c r="K24" s="23">
        <v>184</v>
      </c>
      <c r="L24" s="23">
        <v>57</v>
      </c>
      <c r="M24" s="23">
        <v>787</v>
      </c>
      <c r="N24" s="23">
        <v>0</v>
      </c>
      <c r="O24" s="27">
        <f t="shared" si="0"/>
        <v>5000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9">
        <v>0</v>
      </c>
      <c r="V24" s="27">
        <f t="shared" si="1"/>
        <v>0</v>
      </c>
      <c r="W24" s="30">
        <f t="shared" si="2"/>
        <v>5000</v>
      </c>
    </row>
    <row r="25" spans="1:23" s="9" customFormat="1" ht="14.25" customHeight="1" x14ac:dyDescent="0.25">
      <c r="A25" s="40" t="s">
        <v>61</v>
      </c>
      <c r="B25" s="41" t="s">
        <v>62</v>
      </c>
      <c r="C25" s="23">
        <v>0</v>
      </c>
      <c r="D25" s="23">
        <v>254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9</v>
      </c>
      <c r="N25" s="23">
        <v>0</v>
      </c>
      <c r="O25" s="27">
        <f t="shared" si="0"/>
        <v>263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9">
        <v>0</v>
      </c>
      <c r="V25" s="27">
        <f t="shared" si="1"/>
        <v>0</v>
      </c>
      <c r="W25" s="30">
        <f t="shared" si="2"/>
        <v>263</v>
      </c>
    </row>
    <row r="26" spans="1:23" s="9" customFormat="1" ht="14.25" customHeight="1" x14ac:dyDescent="0.25">
      <c r="A26" s="40" t="s">
        <v>63</v>
      </c>
      <c r="B26" s="41" t="s">
        <v>64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7">
        <f t="shared" si="0"/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9">
        <v>0</v>
      </c>
      <c r="V26" s="27">
        <f t="shared" si="1"/>
        <v>0</v>
      </c>
      <c r="W26" s="30">
        <f t="shared" si="2"/>
        <v>0</v>
      </c>
    </row>
    <row r="27" spans="1:23" s="9" customFormat="1" ht="14.25" customHeight="1" x14ac:dyDescent="0.25">
      <c r="A27" s="40" t="s">
        <v>65</v>
      </c>
      <c r="B27" s="41" t="s">
        <v>66</v>
      </c>
      <c r="C27" s="23">
        <v>14</v>
      </c>
      <c r="D27" s="23">
        <v>0</v>
      </c>
      <c r="E27" s="23">
        <v>85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7">
        <f t="shared" si="0"/>
        <v>99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9">
        <v>0</v>
      </c>
      <c r="V27" s="27">
        <f t="shared" si="1"/>
        <v>0</v>
      </c>
      <c r="W27" s="30">
        <f t="shared" si="2"/>
        <v>99</v>
      </c>
    </row>
    <row r="28" spans="1:23" s="9" customFormat="1" ht="14.25" customHeight="1" x14ac:dyDescent="0.25">
      <c r="A28" s="40" t="s">
        <v>67</v>
      </c>
      <c r="B28" s="41" t="s">
        <v>68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7">
        <f t="shared" si="0"/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9">
        <v>0</v>
      </c>
      <c r="V28" s="27">
        <f t="shared" si="1"/>
        <v>0</v>
      </c>
      <c r="W28" s="30">
        <f t="shared" si="2"/>
        <v>0</v>
      </c>
    </row>
    <row r="29" spans="1:23" s="9" customFormat="1" ht="14.25" customHeight="1" x14ac:dyDescent="0.25">
      <c r="A29" s="42" t="s">
        <v>69</v>
      </c>
      <c r="B29" s="43" t="s">
        <v>70</v>
      </c>
      <c r="C29" s="23">
        <v>1766</v>
      </c>
      <c r="D29" s="23">
        <v>5182</v>
      </c>
      <c r="E29" s="23">
        <v>5260</v>
      </c>
      <c r="F29" s="23">
        <v>862</v>
      </c>
      <c r="G29" s="23">
        <v>0</v>
      </c>
      <c r="H29" s="23">
        <v>2535</v>
      </c>
      <c r="I29" s="23">
        <v>646</v>
      </c>
      <c r="J29" s="23">
        <v>690</v>
      </c>
      <c r="K29" s="23">
        <v>1034</v>
      </c>
      <c r="L29" s="23">
        <v>401</v>
      </c>
      <c r="M29" s="23">
        <v>2194</v>
      </c>
      <c r="N29" s="23">
        <v>0</v>
      </c>
      <c r="O29" s="44">
        <f t="shared" si="0"/>
        <v>20570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6">
        <v>0</v>
      </c>
      <c r="V29" s="44">
        <f t="shared" si="1"/>
        <v>0</v>
      </c>
      <c r="W29" s="47">
        <f t="shared" si="2"/>
        <v>20570</v>
      </c>
    </row>
    <row r="30" spans="1:23" s="9" customFormat="1" ht="14.25" customHeight="1" x14ac:dyDescent="0.25">
      <c r="A30" s="48" t="s">
        <v>14</v>
      </c>
      <c r="B30" s="49" t="s">
        <v>71</v>
      </c>
      <c r="C30" s="50">
        <f t="shared" ref="C30:N30" si="3">SUM(C6:C14)+C18+SUM(C22:C29)</f>
        <v>304602</v>
      </c>
      <c r="D30" s="50">
        <f t="shared" si="3"/>
        <v>151190</v>
      </c>
      <c r="E30" s="50">
        <f t="shared" si="3"/>
        <v>145535</v>
      </c>
      <c r="F30" s="50">
        <f t="shared" si="3"/>
        <v>54817</v>
      </c>
      <c r="G30" s="50">
        <f t="shared" si="3"/>
        <v>0</v>
      </c>
      <c r="H30" s="50">
        <f t="shared" si="3"/>
        <v>124829</v>
      </c>
      <c r="I30" s="50">
        <f t="shared" si="3"/>
        <v>70114</v>
      </c>
      <c r="J30" s="50">
        <f t="shared" si="3"/>
        <v>151648</v>
      </c>
      <c r="K30" s="50">
        <f t="shared" si="3"/>
        <v>71762</v>
      </c>
      <c r="L30" s="50">
        <f t="shared" si="3"/>
        <v>93242</v>
      </c>
      <c r="M30" s="50">
        <f t="shared" si="3"/>
        <v>141367</v>
      </c>
      <c r="N30" s="50">
        <f t="shared" si="3"/>
        <v>2203</v>
      </c>
      <c r="O30" s="51">
        <f t="shared" si="0"/>
        <v>1311309</v>
      </c>
      <c r="P30" s="50">
        <f t="shared" ref="P30:U30" si="4">SUM(P6:P14)+P18+SUM(P22:P29)</f>
        <v>0</v>
      </c>
      <c r="Q30" s="50">
        <f t="shared" si="4"/>
        <v>0</v>
      </c>
      <c r="R30" s="50">
        <f t="shared" si="4"/>
        <v>0</v>
      </c>
      <c r="S30" s="50">
        <f t="shared" si="4"/>
        <v>0</v>
      </c>
      <c r="T30" s="50">
        <f t="shared" si="4"/>
        <v>0</v>
      </c>
      <c r="U30" s="50">
        <f t="shared" si="4"/>
        <v>0</v>
      </c>
      <c r="V30" s="51">
        <f t="shared" si="1"/>
        <v>0</v>
      </c>
      <c r="W30" s="52">
        <f t="shared" si="2"/>
        <v>1311309</v>
      </c>
    </row>
    <row r="31" spans="1:23" s="9" customFormat="1" ht="14.25" customHeight="1" x14ac:dyDescent="0.25">
      <c r="A31" s="53" t="s">
        <v>72</v>
      </c>
      <c r="B31" s="54" t="s">
        <v>73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5">
        <v>0</v>
      </c>
      <c r="O31" s="24">
        <f t="shared" si="0"/>
        <v>0</v>
      </c>
      <c r="P31" s="23">
        <v>82627</v>
      </c>
      <c r="Q31" s="23">
        <v>67608</v>
      </c>
      <c r="R31" s="23">
        <v>26534</v>
      </c>
      <c r="S31" s="23">
        <v>18045</v>
      </c>
      <c r="T31" s="23">
        <v>48834</v>
      </c>
      <c r="U31" s="25">
        <v>12</v>
      </c>
      <c r="V31" s="24">
        <f t="shared" si="1"/>
        <v>243660</v>
      </c>
      <c r="W31" s="26">
        <f t="shared" si="2"/>
        <v>243660</v>
      </c>
    </row>
    <row r="32" spans="1:23" s="9" customFormat="1" ht="14.25" customHeight="1" x14ac:dyDescent="0.25">
      <c r="A32" s="38" t="s">
        <v>74</v>
      </c>
      <c r="B32" s="55" t="s">
        <v>75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6">
        <v>0</v>
      </c>
      <c r="O32" s="34">
        <f t="shared" si="0"/>
        <v>0</v>
      </c>
      <c r="P32" s="35">
        <v>79906</v>
      </c>
      <c r="Q32" s="35">
        <v>66414</v>
      </c>
      <c r="R32" s="35">
        <v>26073</v>
      </c>
      <c r="S32" s="35">
        <v>16043</v>
      </c>
      <c r="T32" s="35">
        <v>48503</v>
      </c>
      <c r="U32" s="36">
        <v>0</v>
      </c>
      <c r="V32" s="34">
        <f t="shared" si="1"/>
        <v>236939</v>
      </c>
      <c r="W32" s="37">
        <f t="shared" si="2"/>
        <v>236939</v>
      </c>
    </row>
    <row r="33" spans="1:23" s="9" customFormat="1" ht="14.25" customHeight="1" x14ac:dyDescent="0.25">
      <c r="A33" s="38" t="s">
        <v>76</v>
      </c>
      <c r="B33" s="39" t="s">
        <v>77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6">
        <v>0</v>
      </c>
      <c r="O33" s="34">
        <f t="shared" si="0"/>
        <v>0</v>
      </c>
      <c r="P33" s="35">
        <v>2655</v>
      </c>
      <c r="Q33" s="35">
        <v>1099</v>
      </c>
      <c r="R33" s="35">
        <v>414</v>
      </c>
      <c r="S33" s="35">
        <v>2002</v>
      </c>
      <c r="T33" s="35">
        <v>330</v>
      </c>
      <c r="U33" s="36">
        <v>12</v>
      </c>
      <c r="V33" s="34">
        <f t="shared" si="1"/>
        <v>6512</v>
      </c>
      <c r="W33" s="37">
        <f t="shared" si="2"/>
        <v>6512</v>
      </c>
    </row>
    <row r="34" spans="1:23" s="9" customFormat="1" ht="14.25" customHeight="1" x14ac:dyDescent="0.25">
      <c r="A34" s="38" t="s">
        <v>78</v>
      </c>
      <c r="B34" s="39" t="s">
        <v>79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6">
        <v>0</v>
      </c>
      <c r="O34" s="34">
        <f t="shared" si="0"/>
        <v>0</v>
      </c>
      <c r="P34" s="35">
        <v>66</v>
      </c>
      <c r="Q34" s="35">
        <v>95</v>
      </c>
      <c r="R34" s="35">
        <v>47</v>
      </c>
      <c r="S34" s="35">
        <v>0</v>
      </c>
      <c r="T34" s="35">
        <v>0</v>
      </c>
      <c r="U34" s="36">
        <v>0</v>
      </c>
      <c r="V34" s="34">
        <f t="shared" si="1"/>
        <v>208</v>
      </c>
      <c r="W34" s="37">
        <f t="shared" si="2"/>
        <v>208</v>
      </c>
    </row>
    <row r="35" spans="1:23" s="9" customFormat="1" ht="14.25" customHeight="1" x14ac:dyDescent="0.25">
      <c r="A35" s="40" t="s">
        <v>80</v>
      </c>
      <c r="B35" s="56" t="s">
        <v>81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9">
        <v>0</v>
      </c>
      <c r="O35" s="27">
        <f t="shared" si="0"/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9">
        <v>0</v>
      </c>
      <c r="V35" s="27">
        <f t="shared" si="1"/>
        <v>0</v>
      </c>
      <c r="W35" s="30">
        <f t="shared" si="2"/>
        <v>0</v>
      </c>
    </row>
    <row r="36" spans="1:23" s="9" customFormat="1" ht="14.25" customHeight="1" x14ac:dyDescent="0.25">
      <c r="A36" s="40" t="s">
        <v>82</v>
      </c>
      <c r="B36" s="56" t="s">
        <v>83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9">
        <v>0</v>
      </c>
      <c r="O36" s="27">
        <f t="shared" si="0"/>
        <v>0</v>
      </c>
      <c r="P36" s="28">
        <v>18364</v>
      </c>
      <c r="Q36" s="28">
        <v>533</v>
      </c>
      <c r="R36" s="28">
        <v>13881</v>
      </c>
      <c r="S36" s="28">
        <v>2627</v>
      </c>
      <c r="T36" s="28">
        <v>1401</v>
      </c>
      <c r="U36" s="29">
        <v>0</v>
      </c>
      <c r="V36" s="27">
        <f t="shared" si="1"/>
        <v>36806</v>
      </c>
      <c r="W36" s="30">
        <f t="shared" si="2"/>
        <v>36806</v>
      </c>
    </row>
    <row r="37" spans="1:23" s="9" customFormat="1" ht="14.25" customHeight="1" x14ac:dyDescent="0.25">
      <c r="A37" s="40" t="s">
        <v>84</v>
      </c>
      <c r="B37" s="56" t="s">
        <v>85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9">
        <v>0</v>
      </c>
      <c r="O37" s="27">
        <f t="shared" si="0"/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9">
        <v>0</v>
      </c>
      <c r="V37" s="27">
        <f t="shared" si="1"/>
        <v>0</v>
      </c>
      <c r="W37" s="30">
        <f t="shared" si="2"/>
        <v>0</v>
      </c>
    </row>
    <row r="38" spans="1:23" s="9" customFormat="1" ht="14.25" customHeight="1" x14ac:dyDescent="0.25">
      <c r="A38" s="40" t="s">
        <v>86</v>
      </c>
      <c r="B38" s="56" t="s">
        <v>87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9">
        <v>0</v>
      </c>
      <c r="O38" s="27">
        <f t="shared" si="0"/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9">
        <v>0</v>
      </c>
      <c r="V38" s="27">
        <f t="shared" si="1"/>
        <v>0</v>
      </c>
      <c r="W38" s="30">
        <f t="shared" si="2"/>
        <v>0</v>
      </c>
    </row>
    <row r="39" spans="1:23" s="9" customFormat="1" ht="14.25" customHeight="1" x14ac:dyDescent="0.25">
      <c r="A39" s="40" t="s">
        <v>88</v>
      </c>
      <c r="B39" s="41" t="s">
        <v>89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9">
        <v>0</v>
      </c>
      <c r="O39" s="27">
        <f t="shared" si="0"/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9">
        <v>0</v>
      </c>
      <c r="V39" s="27">
        <f t="shared" si="1"/>
        <v>0</v>
      </c>
      <c r="W39" s="30">
        <f t="shared" si="2"/>
        <v>0</v>
      </c>
    </row>
    <row r="40" spans="1:23" s="9" customFormat="1" ht="14.25" customHeight="1" x14ac:dyDescent="0.25">
      <c r="A40" s="40" t="s">
        <v>90</v>
      </c>
      <c r="B40" s="56" t="s">
        <v>91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46">
        <v>0</v>
      </c>
      <c r="O40" s="27">
        <f t="shared" si="0"/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6">
        <v>0</v>
      </c>
      <c r="V40" s="44">
        <f t="shared" si="1"/>
        <v>0</v>
      </c>
      <c r="W40" s="47">
        <f t="shared" si="2"/>
        <v>0</v>
      </c>
    </row>
    <row r="41" spans="1:23" s="9" customFormat="1" ht="14.25" customHeight="1" x14ac:dyDescent="0.25">
      <c r="A41" s="57" t="s">
        <v>21</v>
      </c>
      <c r="B41" s="58" t="s">
        <v>92</v>
      </c>
      <c r="C41" s="50">
        <f t="shared" ref="C41:N41" si="5">C31+SUM(C35:C40)</f>
        <v>0</v>
      </c>
      <c r="D41" s="50">
        <f t="shared" si="5"/>
        <v>0</v>
      </c>
      <c r="E41" s="50">
        <f t="shared" si="5"/>
        <v>0</v>
      </c>
      <c r="F41" s="50">
        <f t="shared" si="5"/>
        <v>0</v>
      </c>
      <c r="G41" s="50">
        <f t="shared" si="5"/>
        <v>0</v>
      </c>
      <c r="H41" s="50">
        <f t="shared" si="5"/>
        <v>0</v>
      </c>
      <c r="I41" s="50">
        <f t="shared" si="5"/>
        <v>0</v>
      </c>
      <c r="J41" s="50">
        <f t="shared" si="5"/>
        <v>0</v>
      </c>
      <c r="K41" s="50">
        <f t="shared" si="5"/>
        <v>0</v>
      </c>
      <c r="L41" s="50">
        <f t="shared" si="5"/>
        <v>0</v>
      </c>
      <c r="M41" s="50">
        <f t="shared" si="5"/>
        <v>0</v>
      </c>
      <c r="N41" s="50">
        <f t="shared" si="5"/>
        <v>0</v>
      </c>
      <c r="O41" s="51">
        <f t="shared" si="0"/>
        <v>0</v>
      </c>
      <c r="P41" s="50">
        <f t="shared" ref="P41:U41" si="6">P31+SUM(P35:P40)</f>
        <v>100991</v>
      </c>
      <c r="Q41" s="50">
        <f t="shared" si="6"/>
        <v>68141</v>
      </c>
      <c r="R41" s="50">
        <f t="shared" si="6"/>
        <v>40415</v>
      </c>
      <c r="S41" s="50">
        <f t="shared" si="6"/>
        <v>20672</v>
      </c>
      <c r="T41" s="50">
        <f t="shared" si="6"/>
        <v>50235</v>
      </c>
      <c r="U41" s="50">
        <f t="shared" si="6"/>
        <v>12</v>
      </c>
      <c r="V41" s="51">
        <f t="shared" si="1"/>
        <v>280466</v>
      </c>
      <c r="W41" s="52">
        <f t="shared" si="2"/>
        <v>280466</v>
      </c>
    </row>
    <row r="42" spans="1:23" s="9" customFormat="1" ht="14.25" customHeight="1" thickBot="1" x14ac:dyDescent="0.3">
      <c r="A42" s="59" t="s">
        <v>22</v>
      </c>
      <c r="B42" s="60" t="s">
        <v>93</v>
      </c>
      <c r="C42" s="61">
        <f t="shared" ref="C42:W42" si="7">C30+C41</f>
        <v>304602</v>
      </c>
      <c r="D42" s="61">
        <f t="shared" si="7"/>
        <v>151190</v>
      </c>
      <c r="E42" s="61">
        <f t="shared" si="7"/>
        <v>145535</v>
      </c>
      <c r="F42" s="61">
        <f t="shared" si="7"/>
        <v>54817</v>
      </c>
      <c r="G42" s="61">
        <f t="shared" si="7"/>
        <v>0</v>
      </c>
      <c r="H42" s="61">
        <f t="shared" si="7"/>
        <v>124829</v>
      </c>
      <c r="I42" s="61">
        <f t="shared" si="7"/>
        <v>70114</v>
      </c>
      <c r="J42" s="61">
        <f t="shared" si="7"/>
        <v>151648</v>
      </c>
      <c r="K42" s="61">
        <f t="shared" si="7"/>
        <v>71762</v>
      </c>
      <c r="L42" s="61">
        <f t="shared" si="7"/>
        <v>93242</v>
      </c>
      <c r="M42" s="61">
        <f t="shared" si="7"/>
        <v>141367</v>
      </c>
      <c r="N42" s="61">
        <f t="shared" si="7"/>
        <v>2203</v>
      </c>
      <c r="O42" s="61">
        <f t="shared" si="7"/>
        <v>1311309</v>
      </c>
      <c r="P42" s="61">
        <f t="shared" si="7"/>
        <v>100991</v>
      </c>
      <c r="Q42" s="61">
        <f t="shared" si="7"/>
        <v>68141</v>
      </c>
      <c r="R42" s="61">
        <f t="shared" si="7"/>
        <v>40415</v>
      </c>
      <c r="S42" s="61">
        <f t="shared" si="7"/>
        <v>20672</v>
      </c>
      <c r="T42" s="61">
        <f t="shared" si="7"/>
        <v>50235</v>
      </c>
      <c r="U42" s="61">
        <f t="shared" si="7"/>
        <v>12</v>
      </c>
      <c r="V42" s="61">
        <f t="shared" si="7"/>
        <v>280466</v>
      </c>
      <c r="W42" s="62">
        <f t="shared" si="7"/>
        <v>1591775</v>
      </c>
    </row>
    <row r="43" spans="1:23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23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23" s="9" customFormat="1" ht="36.6" customHeight="1" x14ac:dyDescent="0.25">
      <c r="A45" s="123"/>
      <c r="B45" s="124"/>
      <c r="C45" s="63" t="str">
        <f t="shared" ref="C45:N45" si="8">C4</f>
        <v>MAKEDONIJA Insurance s.c. Skopje - Vienna Insurance Group</v>
      </c>
      <c r="D45" s="63" t="str">
        <f t="shared" si="8"/>
        <v>STOCK COMPANY FOR INSURANCE TRIGLAV</v>
      </c>
      <c r="E45" s="63" t="str">
        <f t="shared" si="8"/>
        <v>SAVA Insurance, a.d. Skopje</v>
      </c>
      <c r="F45" s="63" t="str">
        <f t="shared" si="8"/>
        <v>EUROINS INSURANCE S.C. Skopje</v>
      </c>
      <c r="G45" s="63" t="str">
        <f t="shared" si="8"/>
        <v>WINNER - Vienna Insurance Group JSC Skopje</v>
      </c>
      <c r="H45" s="63" t="str">
        <f t="shared" si="8"/>
        <v>EUROLINK Insurance Inc. Skopje</v>
      </c>
      <c r="I45" s="63" t="str">
        <f t="shared" si="8"/>
        <v>GRAWE Non-life</v>
      </c>
      <c r="J45" s="63" t="str">
        <f t="shared" si="8"/>
        <v>UNIQA</v>
      </c>
      <c r="K45" s="63" t="str">
        <f t="shared" si="8"/>
        <v>Insurance Policy</v>
      </c>
      <c r="L45" s="63" t="str">
        <f t="shared" si="8"/>
        <v>INSURANCE COMPANY HALK OSIGURUVANJE A.D. SKOPJE</v>
      </c>
      <c r="M45" s="63" t="str">
        <f t="shared" si="8"/>
        <v>CROATIA INSURANCE - NON LIFE</v>
      </c>
      <c r="N45" s="63" t="str">
        <f t="shared" si="8"/>
        <v>ZOIL MAKEDONIJA, Bitola</v>
      </c>
      <c r="O45" s="64"/>
      <c r="P45" s="63" t="str">
        <f t="shared" ref="P45:U45" si="9">P4</f>
        <v>CROATIA INSURANCE - LIFE</v>
      </c>
      <c r="Q45" s="63" t="str">
        <f t="shared" si="9"/>
        <v>GRAWE</v>
      </c>
      <c r="R45" s="63" t="str">
        <f t="shared" si="9"/>
        <v>WINNER LIFE</v>
      </c>
      <c r="S45" s="63" t="str">
        <f t="shared" si="9"/>
        <v>UNIQA LIFE</v>
      </c>
      <c r="T45" s="63" t="str">
        <f t="shared" si="9"/>
        <v>TRIGLAV LIFE</v>
      </c>
      <c r="U45" s="63" t="str">
        <f t="shared" si="9"/>
        <v>PRVA LIFE JSC Skopje</v>
      </c>
      <c r="V45" s="65"/>
    </row>
    <row r="46" spans="1:23" s="9" customFormat="1" ht="14.25" customHeight="1" thickBot="1" x14ac:dyDescent="0.3">
      <c r="A46" s="121" t="s">
        <v>94</v>
      </c>
      <c r="B46" s="122"/>
      <c r="C46" s="66">
        <f>C42/$O$42</f>
        <v>0.23228849950698119</v>
      </c>
      <c r="D46" s="66">
        <f t="shared" ref="D46:N46" si="10">D42/$O$42</f>
        <v>0.11529700474869005</v>
      </c>
      <c r="E46" s="66">
        <f t="shared" si="10"/>
        <v>0.11098452004828763</v>
      </c>
      <c r="F46" s="66">
        <f t="shared" si="10"/>
        <v>4.1803266812017612E-2</v>
      </c>
      <c r="G46" s="66">
        <f t="shared" si="10"/>
        <v>0</v>
      </c>
      <c r="H46" s="66">
        <f t="shared" si="10"/>
        <v>9.5194191452967994E-2</v>
      </c>
      <c r="I46" s="66">
        <f t="shared" si="10"/>
        <v>5.3468709510878058E-2</v>
      </c>
      <c r="J46" s="66">
        <f t="shared" si="10"/>
        <v>0.11564627406660062</v>
      </c>
      <c r="K46" s="66">
        <f t="shared" si="10"/>
        <v>5.472546897794494E-2</v>
      </c>
      <c r="L46" s="66">
        <f t="shared" si="10"/>
        <v>7.1106047468598166E-2</v>
      </c>
      <c r="M46" s="66">
        <f t="shared" si="10"/>
        <v>0.10780601673594858</v>
      </c>
      <c r="N46" s="66">
        <f t="shared" si="10"/>
        <v>1.6800006710851524E-3</v>
      </c>
      <c r="O46" s="67"/>
      <c r="P46" s="66">
        <f>P42/$V$42</f>
        <v>0.36008286209380103</v>
      </c>
      <c r="Q46" s="66">
        <f t="shared" ref="Q46:U46" si="11">Q42/$V$42</f>
        <v>0.24295636547745539</v>
      </c>
      <c r="R46" s="66">
        <f t="shared" si="11"/>
        <v>0.1440994630365178</v>
      </c>
      <c r="S46" s="66">
        <f t="shared" si="11"/>
        <v>7.3705903745908588E-2</v>
      </c>
      <c r="T46" s="66">
        <f t="shared" si="11"/>
        <v>0.17911261971148018</v>
      </c>
      <c r="U46" s="66">
        <f t="shared" si="11"/>
        <v>4.2785934837021241E-5</v>
      </c>
      <c r="V46" s="65"/>
    </row>
    <row r="47" spans="1:23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23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6:B46"/>
    <mergeCell ref="A45:B45"/>
  </mergeCells>
  <pageMargins left="0" right="0" top="0.74803149606299213" bottom="0.74803149606299213" header="0.31496062992125984" footer="0.31496062992125984"/>
  <pageSetup paperSize="9" scale="4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F4182-342E-4C4E-8EA8-D5FA7515C3F0}">
  <dimension ref="A1:X59"/>
  <sheetViews>
    <sheetView showGridLines="0" topLeftCell="A16" zoomScale="80" zoomScaleNormal="80" workbookViewId="0">
      <selection activeCell="D18" sqref="D18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4" width="9.140625" style="6" customWidth="1"/>
    <col min="25" max="16384" width="9.140625" style="6"/>
  </cols>
  <sheetData>
    <row r="1" spans="1:24" s="9" customFormat="1" ht="14.25" customHeight="1" x14ac:dyDescent="0.25">
      <c r="A1" s="10"/>
    </row>
    <row r="2" spans="1:24" s="8" customFormat="1" ht="14.25" customHeight="1" x14ac:dyDescent="0.25">
      <c r="A2" s="11" t="s">
        <v>115</v>
      </c>
      <c r="B2" s="7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8" customFormat="1" ht="14.25" customHeight="1" thickBot="1" x14ac:dyDescent="0.3">
      <c r="A3" s="6"/>
      <c r="B3" s="7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8" customFormat="1" ht="39.6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4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3" t="s">
        <v>20</v>
      </c>
      <c r="V4" s="14" t="s">
        <v>21</v>
      </c>
      <c r="W4" s="15" t="s">
        <v>22</v>
      </c>
    </row>
    <row r="5" spans="1:24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9">
        <v>100</v>
      </c>
      <c r="P5" s="18">
        <v>101</v>
      </c>
      <c r="Q5" s="18">
        <v>102</v>
      </c>
      <c r="R5" s="18">
        <v>103</v>
      </c>
      <c r="S5" s="18">
        <v>104</v>
      </c>
      <c r="T5" s="18">
        <v>105</v>
      </c>
      <c r="U5" s="18">
        <v>106</v>
      </c>
      <c r="V5" s="19">
        <v>200</v>
      </c>
      <c r="W5" s="20">
        <v>300</v>
      </c>
    </row>
    <row r="6" spans="1:24" s="9" customFormat="1" ht="14.25" customHeight="1" x14ac:dyDescent="0.25">
      <c r="A6" s="21" t="s">
        <v>23</v>
      </c>
      <c r="B6" s="22" t="s">
        <v>24</v>
      </c>
      <c r="C6" s="23">
        <v>358</v>
      </c>
      <c r="D6" s="23">
        <v>220</v>
      </c>
      <c r="E6" s="23">
        <v>275</v>
      </c>
      <c r="F6" s="23">
        <v>49</v>
      </c>
      <c r="G6" s="23">
        <v>0</v>
      </c>
      <c r="H6" s="23">
        <v>346</v>
      </c>
      <c r="I6" s="23">
        <v>434</v>
      </c>
      <c r="J6" s="23">
        <v>170</v>
      </c>
      <c r="K6" s="23">
        <v>131</v>
      </c>
      <c r="L6" s="23">
        <v>162</v>
      </c>
      <c r="M6" s="23">
        <v>292</v>
      </c>
      <c r="N6" s="23">
        <v>0</v>
      </c>
      <c r="O6" s="24">
        <f t="shared" ref="O6:O41" si="0">SUM(C6:N6)</f>
        <v>2437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5">
        <v>0</v>
      </c>
      <c r="V6" s="24">
        <f t="shared" ref="V6:V41" si="1">SUM(P6:U6)</f>
        <v>0</v>
      </c>
      <c r="W6" s="26">
        <f t="shared" ref="W6:W41" si="2">O6+V6</f>
        <v>2437</v>
      </c>
    </row>
    <row r="7" spans="1:24" s="9" customFormat="1" ht="14.25" customHeight="1" x14ac:dyDescent="0.25">
      <c r="A7" s="21" t="s">
        <v>25</v>
      </c>
      <c r="B7" s="22" t="s">
        <v>26</v>
      </c>
      <c r="C7" s="23">
        <v>5647</v>
      </c>
      <c r="D7" s="23">
        <v>4014</v>
      </c>
      <c r="E7" s="23">
        <v>1799</v>
      </c>
      <c r="F7" s="23">
        <v>346</v>
      </c>
      <c r="G7" s="23">
        <v>0</v>
      </c>
      <c r="H7" s="23">
        <v>3377</v>
      </c>
      <c r="I7" s="23">
        <v>0</v>
      </c>
      <c r="J7" s="23">
        <v>1597</v>
      </c>
      <c r="K7" s="23">
        <v>0</v>
      </c>
      <c r="L7" s="23">
        <v>1603</v>
      </c>
      <c r="M7" s="23">
        <v>4209</v>
      </c>
      <c r="N7" s="23">
        <v>0</v>
      </c>
      <c r="O7" s="27">
        <f t="shared" si="0"/>
        <v>22592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9">
        <v>0</v>
      </c>
      <c r="V7" s="27">
        <f t="shared" si="1"/>
        <v>0</v>
      </c>
      <c r="W7" s="30">
        <f t="shared" si="2"/>
        <v>22592</v>
      </c>
    </row>
    <row r="8" spans="1:24" s="9" customFormat="1" ht="14.25" customHeight="1" x14ac:dyDescent="0.25">
      <c r="A8" s="21" t="s">
        <v>27</v>
      </c>
      <c r="B8" s="22" t="s">
        <v>28</v>
      </c>
      <c r="C8" s="23">
        <v>269</v>
      </c>
      <c r="D8" s="23">
        <v>244</v>
      </c>
      <c r="E8" s="23">
        <v>348</v>
      </c>
      <c r="F8" s="23">
        <v>137</v>
      </c>
      <c r="G8" s="23">
        <v>0</v>
      </c>
      <c r="H8" s="23">
        <v>149</v>
      </c>
      <c r="I8" s="23">
        <v>169</v>
      </c>
      <c r="J8" s="23">
        <v>157</v>
      </c>
      <c r="K8" s="23">
        <v>168</v>
      </c>
      <c r="L8" s="23">
        <v>218</v>
      </c>
      <c r="M8" s="23">
        <v>202</v>
      </c>
      <c r="N8" s="23">
        <v>2</v>
      </c>
      <c r="O8" s="27">
        <f t="shared" si="0"/>
        <v>2063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9">
        <v>0</v>
      </c>
      <c r="V8" s="27">
        <f t="shared" si="1"/>
        <v>0</v>
      </c>
      <c r="W8" s="30">
        <f t="shared" si="2"/>
        <v>2063</v>
      </c>
    </row>
    <row r="9" spans="1:24" s="9" customFormat="1" ht="14.25" customHeight="1" x14ac:dyDescent="0.25">
      <c r="A9" s="21" t="s">
        <v>29</v>
      </c>
      <c r="B9" s="22" t="s">
        <v>30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7">
        <f t="shared" si="0"/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7">
        <f t="shared" si="1"/>
        <v>0</v>
      </c>
      <c r="W9" s="30">
        <f t="shared" si="2"/>
        <v>0</v>
      </c>
    </row>
    <row r="10" spans="1:24" s="9" customFormat="1" ht="14.25" customHeight="1" x14ac:dyDescent="0.25">
      <c r="A10" s="21" t="s">
        <v>31</v>
      </c>
      <c r="B10" s="22" t="s">
        <v>32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7">
        <f t="shared" si="0"/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9">
        <v>0</v>
      </c>
      <c r="V10" s="27">
        <f t="shared" si="1"/>
        <v>0</v>
      </c>
      <c r="W10" s="30">
        <f t="shared" si="2"/>
        <v>0</v>
      </c>
    </row>
    <row r="11" spans="1:24" s="9" customFormat="1" ht="14.25" customHeight="1" x14ac:dyDescent="0.25">
      <c r="A11" s="21" t="s">
        <v>33</v>
      </c>
      <c r="B11" s="22" t="s">
        <v>34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1</v>
      </c>
      <c r="M11" s="23">
        <v>0</v>
      </c>
      <c r="N11" s="23">
        <v>0</v>
      </c>
      <c r="O11" s="27">
        <f t="shared" si="0"/>
        <v>1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9">
        <v>0</v>
      </c>
      <c r="V11" s="27">
        <f t="shared" si="1"/>
        <v>0</v>
      </c>
      <c r="W11" s="30">
        <f t="shared" si="2"/>
        <v>1</v>
      </c>
    </row>
    <row r="12" spans="1:24" s="9" customFormat="1" ht="14.25" customHeight="1" x14ac:dyDescent="0.25">
      <c r="A12" s="21" t="s">
        <v>35</v>
      </c>
      <c r="B12" s="22" t="s">
        <v>36</v>
      </c>
      <c r="C12" s="23">
        <v>1</v>
      </c>
      <c r="D12" s="23">
        <v>1</v>
      </c>
      <c r="E12" s="23">
        <v>0</v>
      </c>
      <c r="F12" s="23">
        <v>1</v>
      </c>
      <c r="G12" s="23">
        <v>0</v>
      </c>
      <c r="H12" s="23">
        <v>0</v>
      </c>
      <c r="I12" s="23">
        <v>0</v>
      </c>
      <c r="J12" s="23">
        <v>1</v>
      </c>
      <c r="K12" s="23">
        <v>0</v>
      </c>
      <c r="L12" s="23">
        <v>0</v>
      </c>
      <c r="M12" s="23">
        <v>1</v>
      </c>
      <c r="N12" s="23">
        <v>0</v>
      </c>
      <c r="O12" s="27">
        <f t="shared" si="0"/>
        <v>5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9">
        <v>0</v>
      </c>
      <c r="V12" s="27">
        <f t="shared" si="1"/>
        <v>0</v>
      </c>
      <c r="W12" s="30">
        <f t="shared" si="2"/>
        <v>5</v>
      </c>
    </row>
    <row r="13" spans="1:24" s="9" customFormat="1" ht="14.25" customHeight="1" x14ac:dyDescent="0.25">
      <c r="A13" s="21" t="s">
        <v>37</v>
      </c>
      <c r="B13" s="22" t="s">
        <v>38</v>
      </c>
      <c r="C13" s="23">
        <v>22</v>
      </c>
      <c r="D13" s="23">
        <v>6</v>
      </c>
      <c r="E13" s="23">
        <v>36</v>
      </c>
      <c r="F13" s="23">
        <v>4</v>
      </c>
      <c r="G13" s="23">
        <v>0</v>
      </c>
      <c r="H13" s="23">
        <v>114</v>
      </c>
      <c r="I13" s="23">
        <v>13</v>
      </c>
      <c r="J13" s="23">
        <v>9</v>
      </c>
      <c r="K13" s="23">
        <v>16</v>
      </c>
      <c r="L13" s="23">
        <v>14</v>
      </c>
      <c r="M13" s="23">
        <v>9</v>
      </c>
      <c r="N13" s="23">
        <v>0</v>
      </c>
      <c r="O13" s="27">
        <f t="shared" si="0"/>
        <v>243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9">
        <v>0</v>
      </c>
      <c r="V13" s="27">
        <f t="shared" si="1"/>
        <v>0</v>
      </c>
      <c r="W13" s="30">
        <f t="shared" si="2"/>
        <v>243</v>
      </c>
    </row>
    <row r="14" spans="1:24" s="9" customFormat="1" ht="14.25" customHeight="1" x14ac:dyDescent="0.25">
      <c r="A14" s="21" t="s">
        <v>39</v>
      </c>
      <c r="B14" s="22" t="s">
        <v>40</v>
      </c>
      <c r="C14" s="23">
        <v>361</v>
      </c>
      <c r="D14" s="23">
        <v>206</v>
      </c>
      <c r="E14" s="23">
        <v>239</v>
      </c>
      <c r="F14" s="23">
        <v>38</v>
      </c>
      <c r="G14" s="23">
        <v>0</v>
      </c>
      <c r="H14" s="23">
        <v>29</v>
      </c>
      <c r="I14" s="23">
        <v>6</v>
      </c>
      <c r="J14" s="23">
        <v>141</v>
      </c>
      <c r="K14" s="23">
        <v>28</v>
      </c>
      <c r="L14" s="23">
        <v>30</v>
      </c>
      <c r="M14" s="23">
        <v>71</v>
      </c>
      <c r="N14" s="23">
        <v>2</v>
      </c>
      <c r="O14" s="27">
        <f t="shared" si="0"/>
        <v>1151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9">
        <v>0</v>
      </c>
      <c r="V14" s="27">
        <f t="shared" si="1"/>
        <v>0</v>
      </c>
      <c r="W14" s="30">
        <f t="shared" si="2"/>
        <v>1151</v>
      </c>
    </row>
    <row r="15" spans="1:24" s="9" customFormat="1" ht="14.25" customHeight="1" x14ac:dyDescent="0.25">
      <c r="A15" s="21" t="s">
        <v>41</v>
      </c>
      <c r="B15" s="22" t="s">
        <v>42</v>
      </c>
      <c r="C15" s="23">
        <v>383</v>
      </c>
      <c r="D15" s="23">
        <v>212</v>
      </c>
      <c r="E15" s="23">
        <v>275</v>
      </c>
      <c r="F15" s="23">
        <v>42</v>
      </c>
      <c r="G15" s="23">
        <v>0</v>
      </c>
      <c r="H15" s="23">
        <v>143</v>
      </c>
      <c r="I15" s="23">
        <v>19</v>
      </c>
      <c r="J15" s="23">
        <v>150</v>
      </c>
      <c r="K15" s="23">
        <v>44</v>
      </c>
      <c r="L15" s="23">
        <v>44</v>
      </c>
      <c r="M15" s="23">
        <v>80</v>
      </c>
      <c r="N15" s="23">
        <v>2</v>
      </c>
      <c r="O15" s="27">
        <f t="shared" si="0"/>
        <v>1394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9">
        <v>0</v>
      </c>
      <c r="V15" s="27">
        <f t="shared" si="1"/>
        <v>0</v>
      </c>
      <c r="W15" s="30">
        <f t="shared" si="2"/>
        <v>1394</v>
      </c>
    </row>
    <row r="16" spans="1:24" s="9" customFormat="1" ht="14.25" customHeight="1" x14ac:dyDescent="0.25">
      <c r="A16" s="31" t="s">
        <v>43</v>
      </c>
      <c r="B16" s="32" t="s">
        <v>44</v>
      </c>
      <c r="C16" s="33">
        <v>56</v>
      </c>
      <c r="D16" s="33">
        <v>104</v>
      </c>
      <c r="E16" s="33">
        <v>201</v>
      </c>
      <c r="F16" s="33">
        <v>11</v>
      </c>
      <c r="G16" s="33">
        <v>0</v>
      </c>
      <c r="H16" s="33">
        <v>106</v>
      </c>
      <c r="I16" s="33">
        <v>9</v>
      </c>
      <c r="J16" s="33">
        <v>11</v>
      </c>
      <c r="K16" s="33">
        <v>11</v>
      </c>
      <c r="L16" s="33">
        <v>12</v>
      </c>
      <c r="M16" s="33">
        <v>42</v>
      </c>
      <c r="N16" s="33">
        <v>0</v>
      </c>
      <c r="O16" s="34">
        <f t="shared" si="0"/>
        <v>563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6">
        <v>0</v>
      </c>
      <c r="V16" s="34">
        <f t="shared" si="1"/>
        <v>0</v>
      </c>
      <c r="W16" s="37">
        <f t="shared" si="2"/>
        <v>563</v>
      </c>
    </row>
    <row r="17" spans="1:23" s="9" customFormat="1" ht="14.25" customHeight="1" x14ac:dyDescent="0.25">
      <c r="A17" s="38" t="s">
        <v>45</v>
      </c>
      <c r="B17" s="39" t="s">
        <v>46</v>
      </c>
      <c r="C17" s="33">
        <v>327</v>
      </c>
      <c r="D17" s="33">
        <v>108</v>
      </c>
      <c r="E17" s="33">
        <v>74</v>
      </c>
      <c r="F17" s="33">
        <v>31</v>
      </c>
      <c r="G17" s="33">
        <v>0</v>
      </c>
      <c r="H17" s="33">
        <v>37</v>
      </c>
      <c r="I17" s="33">
        <v>10</v>
      </c>
      <c r="J17" s="33">
        <v>139</v>
      </c>
      <c r="K17" s="33">
        <v>33</v>
      </c>
      <c r="L17" s="33">
        <v>32</v>
      </c>
      <c r="M17" s="33">
        <v>38</v>
      </c>
      <c r="N17" s="33">
        <v>2</v>
      </c>
      <c r="O17" s="34">
        <f t="shared" si="0"/>
        <v>831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6">
        <v>0</v>
      </c>
      <c r="V17" s="34">
        <f t="shared" si="1"/>
        <v>0</v>
      </c>
      <c r="W17" s="37">
        <f t="shared" si="2"/>
        <v>831</v>
      </c>
    </row>
    <row r="18" spans="1:23" s="9" customFormat="1" ht="14.25" customHeight="1" x14ac:dyDescent="0.25">
      <c r="A18" s="40" t="s">
        <v>47</v>
      </c>
      <c r="B18" s="41" t="s">
        <v>48</v>
      </c>
      <c r="C18" s="23">
        <v>1435</v>
      </c>
      <c r="D18" s="23">
        <v>647</v>
      </c>
      <c r="E18" s="23">
        <v>637</v>
      </c>
      <c r="F18" s="23">
        <v>494</v>
      </c>
      <c r="G18" s="23">
        <v>0</v>
      </c>
      <c r="H18" s="23">
        <v>643</v>
      </c>
      <c r="I18" s="23">
        <v>3408</v>
      </c>
      <c r="J18" s="23">
        <v>1203</v>
      </c>
      <c r="K18" s="23">
        <v>728</v>
      </c>
      <c r="L18" s="23">
        <v>600</v>
      </c>
      <c r="M18" s="23">
        <v>796</v>
      </c>
      <c r="N18" s="23">
        <v>53</v>
      </c>
      <c r="O18" s="27">
        <f t="shared" si="0"/>
        <v>10644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9">
        <v>0</v>
      </c>
      <c r="V18" s="27">
        <f t="shared" si="1"/>
        <v>0</v>
      </c>
      <c r="W18" s="30">
        <f t="shared" si="2"/>
        <v>10644</v>
      </c>
    </row>
    <row r="19" spans="1:23" s="9" customFormat="1" ht="14.25" customHeight="1" x14ac:dyDescent="0.25">
      <c r="A19" s="38" t="s">
        <v>49</v>
      </c>
      <c r="B19" s="39" t="s">
        <v>50</v>
      </c>
      <c r="C19" s="33">
        <v>1369</v>
      </c>
      <c r="D19" s="33">
        <v>592</v>
      </c>
      <c r="E19" s="33">
        <v>578</v>
      </c>
      <c r="F19" s="33">
        <v>473</v>
      </c>
      <c r="G19" s="33">
        <v>0</v>
      </c>
      <c r="H19" s="33">
        <v>620</v>
      </c>
      <c r="I19" s="33">
        <v>3270</v>
      </c>
      <c r="J19" s="33">
        <v>1168</v>
      </c>
      <c r="K19" s="33">
        <v>697</v>
      </c>
      <c r="L19" s="33">
        <v>557</v>
      </c>
      <c r="M19" s="33">
        <v>772</v>
      </c>
      <c r="N19" s="33">
        <v>53</v>
      </c>
      <c r="O19" s="34">
        <f t="shared" si="0"/>
        <v>10149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6">
        <v>0</v>
      </c>
      <c r="V19" s="34">
        <f t="shared" si="1"/>
        <v>0</v>
      </c>
      <c r="W19" s="37">
        <f t="shared" si="2"/>
        <v>10149</v>
      </c>
    </row>
    <row r="20" spans="1:23" s="9" customFormat="1" ht="14.25" customHeight="1" x14ac:dyDescent="0.25">
      <c r="A20" s="38" t="s">
        <v>51</v>
      </c>
      <c r="B20" s="39" t="s">
        <v>52</v>
      </c>
      <c r="C20" s="33">
        <v>62</v>
      </c>
      <c r="D20" s="33">
        <v>53</v>
      </c>
      <c r="E20" s="33">
        <v>50</v>
      </c>
      <c r="F20" s="33">
        <v>15</v>
      </c>
      <c r="G20" s="33">
        <v>0</v>
      </c>
      <c r="H20" s="33">
        <v>22</v>
      </c>
      <c r="I20" s="33">
        <v>138</v>
      </c>
      <c r="J20" s="33">
        <v>33</v>
      </c>
      <c r="K20" s="33">
        <v>31</v>
      </c>
      <c r="L20" s="33">
        <v>38</v>
      </c>
      <c r="M20" s="33">
        <v>21</v>
      </c>
      <c r="N20" s="33">
        <v>0</v>
      </c>
      <c r="O20" s="34">
        <f t="shared" si="0"/>
        <v>463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6">
        <v>0</v>
      </c>
      <c r="V20" s="34">
        <f t="shared" si="1"/>
        <v>0</v>
      </c>
      <c r="W20" s="37">
        <f t="shared" si="2"/>
        <v>463</v>
      </c>
    </row>
    <row r="21" spans="1:23" s="9" customFormat="1" ht="14.25" customHeight="1" x14ac:dyDescent="0.25">
      <c r="A21" s="38" t="s">
        <v>53</v>
      </c>
      <c r="B21" s="39" t="s">
        <v>54</v>
      </c>
      <c r="C21" s="33">
        <v>1</v>
      </c>
      <c r="D21" s="33">
        <v>0</v>
      </c>
      <c r="E21" s="33">
        <v>0</v>
      </c>
      <c r="F21" s="33">
        <v>3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2</v>
      </c>
      <c r="M21" s="33">
        <v>0</v>
      </c>
      <c r="N21" s="33">
        <v>0</v>
      </c>
      <c r="O21" s="34">
        <f t="shared" si="0"/>
        <v>6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6">
        <v>0</v>
      </c>
      <c r="V21" s="34">
        <f t="shared" si="1"/>
        <v>0</v>
      </c>
      <c r="W21" s="37">
        <f t="shared" si="2"/>
        <v>6</v>
      </c>
    </row>
    <row r="22" spans="1:23" s="9" customFormat="1" ht="14.25" customHeight="1" x14ac:dyDescent="0.25">
      <c r="A22" s="40" t="s">
        <v>55</v>
      </c>
      <c r="B22" s="41" t="s">
        <v>56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7">
        <f t="shared" si="0"/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9">
        <v>0</v>
      </c>
      <c r="V22" s="27">
        <f t="shared" si="1"/>
        <v>0</v>
      </c>
      <c r="W22" s="30">
        <f t="shared" si="2"/>
        <v>0</v>
      </c>
    </row>
    <row r="23" spans="1:23" s="9" customFormat="1" ht="14.25" customHeight="1" x14ac:dyDescent="0.25">
      <c r="A23" s="40" t="s">
        <v>57</v>
      </c>
      <c r="B23" s="41" t="s">
        <v>58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7">
        <f t="shared" si="0"/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9">
        <v>0</v>
      </c>
      <c r="V23" s="27">
        <f t="shared" si="1"/>
        <v>0</v>
      </c>
      <c r="W23" s="30">
        <f t="shared" si="2"/>
        <v>0</v>
      </c>
    </row>
    <row r="24" spans="1:23" s="9" customFormat="1" ht="14.25" customHeight="1" x14ac:dyDescent="0.25">
      <c r="A24" s="40" t="s">
        <v>59</v>
      </c>
      <c r="B24" s="41" t="s">
        <v>60</v>
      </c>
      <c r="C24" s="23">
        <v>62</v>
      </c>
      <c r="D24" s="23">
        <v>5</v>
      </c>
      <c r="E24" s="23">
        <v>2</v>
      </c>
      <c r="F24" s="23">
        <v>3</v>
      </c>
      <c r="G24" s="23">
        <v>0</v>
      </c>
      <c r="H24" s="23">
        <v>16</v>
      </c>
      <c r="I24" s="23">
        <v>0</v>
      </c>
      <c r="J24" s="23">
        <v>1</v>
      </c>
      <c r="K24" s="23">
        <v>14</v>
      </c>
      <c r="L24" s="23">
        <v>3</v>
      </c>
      <c r="M24" s="23">
        <v>3</v>
      </c>
      <c r="N24" s="23">
        <v>0</v>
      </c>
      <c r="O24" s="27">
        <f t="shared" si="0"/>
        <v>109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9">
        <v>0</v>
      </c>
      <c r="V24" s="27">
        <f t="shared" si="1"/>
        <v>0</v>
      </c>
      <c r="W24" s="30">
        <f t="shared" si="2"/>
        <v>109</v>
      </c>
    </row>
    <row r="25" spans="1:23" s="9" customFormat="1" ht="14.25" customHeight="1" x14ac:dyDescent="0.25">
      <c r="A25" s="40" t="s">
        <v>61</v>
      </c>
      <c r="B25" s="41" t="s">
        <v>62</v>
      </c>
      <c r="C25" s="23">
        <v>0</v>
      </c>
      <c r="D25" s="23">
        <v>6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1</v>
      </c>
      <c r="N25" s="23">
        <v>0</v>
      </c>
      <c r="O25" s="27">
        <f t="shared" si="0"/>
        <v>7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9">
        <v>0</v>
      </c>
      <c r="V25" s="27">
        <f t="shared" si="1"/>
        <v>0</v>
      </c>
      <c r="W25" s="30">
        <f t="shared" si="2"/>
        <v>7</v>
      </c>
    </row>
    <row r="26" spans="1:23" s="9" customFormat="1" ht="14.25" customHeight="1" x14ac:dyDescent="0.25">
      <c r="A26" s="40" t="s">
        <v>63</v>
      </c>
      <c r="B26" s="41" t="s">
        <v>64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7">
        <f t="shared" si="0"/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9">
        <v>0</v>
      </c>
      <c r="V26" s="27">
        <f t="shared" si="1"/>
        <v>0</v>
      </c>
      <c r="W26" s="30">
        <f t="shared" si="2"/>
        <v>0</v>
      </c>
    </row>
    <row r="27" spans="1:23" s="9" customFormat="1" ht="14.25" customHeight="1" x14ac:dyDescent="0.25">
      <c r="A27" s="40" t="s">
        <v>65</v>
      </c>
      <c r="B27" s="41" t="s">
        <v>66</v>
      </c>
      <c r="C27" s="23">
        <v>9</v>
      </c>
      <c r="D27" s="23">
        <v>0</v>
      </c>
      <c r="E27" s="23">
        <v>1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7">
        <f t="shared" si="0"/>
        <v>10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9">
        <v>0</v>
      </c>
      <c r="V27" s="27">
        <f t="shared" si="1"/>
        <v>0</v>
      </c>
      <c r="W27" s="30">
        <f t="shared" si="2"/>
        <v>10</v>
      </c>
    </row>
    <row r="28" spans="1:23" s="9" customFormat="1" ht="14.25" customHeight="1" x14ac:dyDescent="0.25">
      <c r="A28" s="40" t="s">
        <v>67</v>
      </c>
      <c r="B28" s="41" t="s">
        <v>68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7">
        <f t="shared" si="0"/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9">
        <v>0</v>
      </c>
      <c r="V28" s="27">
        <f t="shared" si="1"/>
        <v>0</v>
      </c>
      <c r="W28" s="30">
        <f t="shared" si="2"/>
        <v>0</v>
      </c>
    </row>
    <row r="29" spans="1:23" s="9" customFormat="1" ht="14.25" customHeight="1" x14ac:dyDescent="0.25">
      <c r="A29" s="42" t="s">
        <v>69</v>
      </c>
      <c r="B29" s="43" t="s">
        <v>70</v>
      </c>
      <c r="C29" s="23">
        <v>40</v>
      </c>
      <c r="D29" s="23">
        <v>246</v>
      </c>
      <c r="E29" s="23">
        <v>139</v>
      </c>
      <c r="F29" s="23">
        <v>13</v>
      </c>
      <c r="G29" s="23">
        <v>0</v>
      </c>
      <c r="H29" s="23">
        <v>110</v>
      </c>
      <c r="I29" s="23">
        <v>118</v>
      </c>
      <c r="J29" s="23">
        <v>43</v>
      </c>
      <c r="K29" s="23">
        <v>114</v>
      </c>
      <c r="L29" s="23">
        <v>17</v>
      </c>
      <c r="M29" s="23">
        <v>65</v>
      </c>
      <c r="N29" s="23">
        <v>0</v>
      </c>
      <c r="O29" s="44">
        <f t="shared" si="0"/>
        <v>905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6">
        <v>0</v>
      </c>
      <c r="V29" s="44">
        <f t="shared" si="1"/>
        <v>0</v>
      </c>
      <c r="W29" s="47">
        <f t="shared" si="2"/>
        <v>905</v>
      </c>
    </row>
    <row r="30" spans="1:23" s="9" customFormat="1" ht="14.25" customHeight="1" x14ac:dyDescent="0.25">
      <c r="A30" s="48" t="s">
        <v>14</v>
      </c>
      <c r="B30" s="49" t="s">
        <v>71</v>
      </c>
      <c r="C30" s="50">
        <v>8204</v>
      </c>
      <c r="D30" s="50">
        <v>5595</v>
      </c>
      <c r="E30" s="50">
        <v>3476</v>
      </c>
      <c r="F30" s="50">
        <v>1085</v>
      </c>
      <c r="G30" s="50">
        <v>0</v>
      </c>
      <c r="H30" s="50">
        <v>4784</v>
      </c>
      <c r="I30" s="50">
        <v>4148</v>
      </c>
      <c r="J30" s="50">
        <v>3322</v>
      </c>
      <c r="K30" s="50">
        <v>1199</v>
      </c>
      <c r="L30" s="50">
        <v>2648</v>
      </c>
      <c r="M30" s="50">
        <v>5649</v>
      </c>
      <c r="N30" s="50">
        <v>57</v>
      </c>
      <c r="O30" s="51">
        <f t="shared" si="0"/>
        <v>40167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1">
        <f t="shared" si="1"/>
        <v>0</v>
      </c>
      <c r="W30" s="52">
        <f t="shared" si="2"/>
        <v>40167</v>
      </c>
    </row>
    <row r="31" spans="1:23" s="9" customFormat="1" ht="14.25" customHeight="1" x14ac:dyDescent="0.25">
      <c r="A31" s="53" t="s">
        <v>72</v>
      </c>
      <c r="B31" s="54" t="s">
        <v>73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5">
        <v>0</v>
      </c>
      <c r="O31" s="24">
        <f t="shared" si="0"/>
        <v>0</v>
      </c>
      <c r="P31" s="23">
        <v>546</v>
      </c>
      <c r="Q31" s="23">
        <v>332</v>
      </c>
      <c r="R31" s="23">
        <v>104</v>
      </c>
      <c r="S31" s="23">
        <v>107</v>
      </c>
      <c r="T31" s="23">
        <v>133</v>
      </c>
      <c r="U31" s="25">
        <v>1</v>
      </c>
      <c r="V31" s="24">
        <f t="shared" si="1"/>
        <v>1223</v>
      </c>
      <c r="W31" s="26">
        <f t="shared" si="2"/>
        <v>1223</v>
      </c>
    </row>
    <row r="32" spans="1:23" s="9" customFormat="1" ht="14.25" customHeight="1" x14ac:dyDescent="0.25">
      <c r="A32" s="38" t="s">
        <v>74</v>
      </c>
      <c r="B32" s="55" t="s">
        <v>75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6">
        <v>0</v>
      </c>
      <c r="O32" s="34">
        <f t="shared" si="0"/>
        <v>0</v>
      </c>
      <c r="P32" s="35">
        <v>466</v>
      </c>
      <c r="Q32" s="35">
        <v>309</v>
      </c>
      <c r="R32" s="35">
        <v>95</v>
      </c>
      <c r="S32" s="35">
        <v>71</v>
      </c>
      <c r="T32" s="35">
        <v>126</v>
      </c>
      <c r="U32" s="36">
        <v>0</v>
      </c>
      <c r="V32" s="34">
        <f t="shared" si="1"/>
        <v>1067</v>
      </c>
      <c r="W32" s="37">
        <f t="shared" si="2"/>
        <v>1067</v>
      </c>
    </row>
    <row r="33" spans="1:23" s="9" customFormat="1" ht="14.25" customHeight="1" x14ac:dyDescent="0.25">
      <c r="A33" s="38" t="s">
        <v>76</v>
      </c>
      <c r="B33" s="39" t="s">
        <v>77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6">
        <v>0</v>
      </c>
      <c r="O33" s="34">
        <f t="shared" si="0"/>
        <v>0</v>
      </c>
      <c r="P33" s="35">
        <v>79</v>
      </c>
      <c r="Q33" s="35">
        <v>23</v>
      </c>
      <c r="R33" s="35">
        <v>9</v>
      </c>
      <c r="S33" s="35">
        <v>36</v>
      </c>
      <c r="T33" s="35">
        <v>7</v>
      </c>
      <c r="U33" s="36">
        <v>1</v>
      </c>
      <c r="V33" s="34">
        <f t="shared" si="1"/>
        <v>155</v>
      </c>
      <c r="W33" s="37">
        <f t="shared" si="2"/>
        <v>155</v>
      </c>
    </row>
    <row r="34" spans="1:23" s="9" customFormat="1" ht="14.25" customHeight="1" x14ac:dyDescent="0.25">
      <c r="A34" s="38" t="s">
        <v>78</v>
      </c>
      <c r="B34" s="39" t="s">
        <v>79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6">
        <v>0</v>
      </c>
      <c r="O34" s="34">
        <f t="shared" si="0"/>
        <v>0</v>
      </c>
      <c r="P34" s="35">
        <v>1</v>
      </c>
      <c r="Q34" s="35">
        <v>0</v>
      </c>
      <c r="R34" s="35">
        <v>0</v>
      </c>
      <c r="S34" s="35">
        <v>0</v>
      </c>
      <c r="T34" s="35">
        <v>0</v>
      </c>
      <c r="U34" s="36">
        <v>0</v>
      </c>
      <c r="V34" s="34">
        <f t="shared" si="1"/>
        <v>1</v>
      </c>
      <c r="W34" s="37">
        <f t="shared" si="2"/>
        <v>1</v>
      </c>
    </row>
    <row r="35" spans="1:23" s="9" customFormat="1" ht="14.25" customHeight="1" x14ac:dyDescent="0.25">
      <c r="A35" s="40" t="s">
        <v>80</v>
      </c>
      <c r="B35" s="56" t="s">
        <v>81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9">
        <v>0</v>
      </c>
      <c r="O35" s="27">
        <f t="shared" si="0"/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9">
        <v>0</v>
      </c>
      <c r="V35" s="27">
        <f t="shared" si="1"/>
        <v>0</v>
      </c>
      <c r="W35" s="30">
        <f t="shared" si="2"/>
        <v>0</v>
      </c>
    </row>
    <row r="36" spans="1:23" s="9" customFormat="1" ht="14.25" customHeight="1" x14ac:dyDescent="0.25">
      <c r="A36" s="40" t="s">
        <v>82</v>
      </c>
      <c r="B36" s="56" t="s">
        <v>83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9">
        <v>0</v>
      </c>
      <c r="O36" s="27">
        <f t="shared" si="0"/>
        <v>0</v>
      </c>
      <c r="P36" s="28">
        <v>58</v>
      </c>
      <c r="Q36" s="28">
        <v>7</v>
      </c>
      <c r="R36" s="28">
        <v>96</v>
      </c>
      <c r="S36" s="28">
        <v>18</v>
      </c>
      <c r="T36" s="28">
        <v>2</v>
      </c>
      <c r="U36" s="29">
        <v>0</v>
      </c>
      <c r="V36" s="27">
        <f t="shared" si="1"/>
        <v>181</v>
      </c>
      <c r="W36" s="30">
        <f t="shared" si="2"/>
        <v>181</v>
      </c>
    </row>
    <row r="37" spans="1:23" s="9" customFormat="1" ht="14.25" customHeight="1" x14ac:dyDescent="0.25">
      <c r="A37" s="40" t="s">
        <v>84</v>
      </c>
      <c r="B37" s="56" t="s">
        <v>85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9">
        <v>0</v>
      </c>
      <c r="O37" s="27">
        <f t="shared" si="0"/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9">
        <v>0</v>
      </c>
      <c r="V37" s="27">
        <f t="shared" si="1"/>
        <v>0</v>
      </c>
      <c r="W37" s="30">
        <f t="shared" si="2"/>
        <v>0</v>
      </c>
    </row>
    <row r="38" spans="1:23" s="9" customFormat="1" ht="14.25" customHeight="1" x14ac:dyDescent="0.25">
      <c r="A38" s="40" t="s">
        <v>86</v>
      </c>
      <c r="B38" s="56" t="s">
        <v>87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9">
        <v>0</v>
      </c>
      <c r="O38" s="27">
        <f t="shared" si="0"/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9">
        <v>0</v>
      </c>
      <c r="V38" s="27">
        <f t="shared" si="1"/>
        <v>0</v>
      </c>
      <c r="W38" s="30">
        <f t="shared" si="2"/>
        <v>0</v>
      </c>
    </row>
    <row r="39" spans="1:23" s="9" customFormat="1" ht="14.25" customHeight="1" x14ac:dyDescent="0.25">
      <c r="A39" s="40" t="s">
        <v>88</v>
      </c>
      <c r="B39" s="41" t="s">
        <v>89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9">
        <v>0</v>
      </c>
      <c r="O39" s="27">
        <f t="shared" si="0"/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9">
        <v>0</v>
      </c>
      <c r="V39" s="27">
        <f t="shared" si="1"/>
        <v>0</v>
      </c>
      <c r="W39" s="30">
        <f t="shared" si="2"/>
        <v>0</v>
      </c>
    </row>
    <row r="40" spans="1:23" s="9" customFormat="1" ht="14.25" customHeight="1" x14ac:dyDescent="0.25">
      <c r="A40" s="40" t="s">
        <v>90</v>
      </c>
      <c r="B40" s="56" t="s">
        <v>91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46">
        <v>0</v>
      </c>
      <c r="O40" s="27">
        <f t="shared" si="0"/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6">
        <v>0</v>
      </c>
      <c r="V40" s="44">
        <f t="shared" si="1"/>
        <v>0</v>
      </c>
      <c r="W40" s="47">
        <f t="shared" si="2"/>
        <v>0</v>
      </c>
    </row>
    <row r="41" spans="1:23" s="9" customFormat="1" ht="14.25" customHeight="1" x14ac:dyDescent="0.25">
      <c r="A41" s="57" t="s">
        <v>21</v>
      </c>
      <c r="B41" s="58" t="s">
        <v>92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1">
        <f t="shared" si="0"/>
        <v>0</v>
      </c>
      <c r="P41" s="50">
        <v>604</v>
      </c>
      <c r="Q41" s="50">
        <v>339</v>
      </c>
      <c r="R41" s="50">
        <v>200</v>
      </c>
      <c r="S41" s="50">
        <v>125</v>
      </c>
      <c r="T41" s="50">
        <v>135</v>
      </c>
      <c r="U41" s="50">
        <v>1</v>
      </c>
      <c r="V41" s="51">
        <f t="shared" si="1"/>
        <v>1404</v>
      </c>
      <c r="W41" s="52">
        <f t="shared" si="2"/>
        <v>1404</v>
      </c>
    </row>
    <row r="42" spans="1:23" s="9" customFormat="1" ht="14.25" customHeight="1" thickBot="1" x14ac:dyDescent="0.3">
      <c r="A42" s="59" t="s">
        <v>22</v>
      </c>
      <c r="B42" s="60" t="s">
        <v>93</v>
      </c>
      <c r="C42" s="61">
        <f t="shared" ref="C42:W42" si="3">C30+C41</f>
        <v>8204</v>
      </c>
      <c r="D42" s="61">
        <f t="shared" si="3"/>
        <v>5595</v>
      </c>
      <c r="E42" s="61">
        <f t="shared" si="3"/>
        <v>3476</v>
      </c>
      <c r="F42" s="61">
        <f t="shared" si="3"/>
        <v>1085</v>
      </c>
      <c r="G42" s="61">
        <f t="shared" si="3"/>
        <v>0</v>
      </c>
      <c r="H42" s="61">
        <f t="shared" si="3"/>
        <v>4784</v>
      </c>
      <c r="I42" s="61">
        <f t="shared" si="3"/>
        <v>4148</v>
      </c>
      <c r="J42" s="61">
        <f t="shared" si="3"/>
        <v>3322</v>
      </c>
      <c r="K42" s="61">
        <f t="shared" si="3"/>
        <v>1199</v>
      </c>
      <c r="L42" s="61">
        <f t="shared" si="3"/>
        <v>2648</v>
      </c>
      <c r="M42" s="61">
        <f t="shared" si="3"/>
        <v>5649</v>
      </c>
      <c r="N42" s="61">
        <f t="shared" si="3"/>
        <v>57</v>
      </c>
      <c r="O42" s="61">
        <f t="shared" si="3"/>
        <v>40167</v>
      </c>
      <c r="P42" s="61">
        <f t="shared" si="3"/>
        <v>604</v>
      </c>
      <c r="Q42" s="61">
        <f t="shared" si="3"/>
        <v>339</v>
      </c>
      <c r="R42" s="61">
        <f t="shared" si="3"/>
        <v>200</v>
      </c>
      <c r="S42" s="61">
        <f t="shared" si="3"/>
        <v>125</v>
      </c>
      <c r="T42" s="61">
        <f t="shared" si="3"/>
        <v>135</v>
      </c>
      <c r="U42" s="61">
        <f t="shared" si="3"/>
        <v>1</v>
      </c>
      <c r="V42" s="61">
        <f t="shared" si="3"/>
        <v>1404</v>
      </c>
      <c r="W42" s="62">
        <f t="shared" si="3"/>
        <v>41571</v>
      </c>
    </row>
    <row r="43" spans="1:23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23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23" s="9" customFormat="1" ht="36.6" customHeight="1" x14ac:dyDescent="0.25">
      <c r="A45" s="123"/>
      <c r="B45" s="124"/>
      <c r="C45" s="63" t="str">
        <f t="shared" ref="C45:N45" si="4">C4</f>
        <v>MAKEDONIJA Insurance s.c. Skopje - Vienna Insurance Group</v>
      </c>
      <c r="D45" s="63" t="str">
        <f t="shared" si="4"/>
        <v>STOCK COMPANY FOR INSURANCE TRIGLAV</v>
      </c>
      <c r="E45" s="63" t="str">
        <f t="shared" si="4"/>
        <v>SAVA Insurance, a.d. Skopje</v>
      </c>
      <c r="F45" s="63" t="str">
        <f t="shared" si="4"/>
        <v>EUROINS INSURANCE S.C. Skopje</v>
      </c>
      <c r="G45" s="63" t="str">
        <f t="shared" si="4"/>
        <v>WINNER - Vienna Insurance Group JSC Skopje</v>
      </c>
      <c r="H45" s="63" t="str">
        <f t="shared" si="4"/>
        <v>EUROLINK Insurance Inc. Skopje</v>
      </c>
      <c r="I45" s="63" t="str">
        <f t="shared" si="4"/>
        <v>GRAWE Non-life</v>
      </c>
      <c r="J45" s="63" t="str">
        <f t="shared" si="4"/>
        <v>UNIQA</v>
      </c>
      <c r="K45" s="63" t="str">
        <f t="shared" si="4"/>
        <v>Insurance Policy</v>
      </c>
      <c r="L45" s="63" t="str">
        <f t="shared" si="4"/>
        <v>INSURANCE COMPANY HALK OSIGURUVANJE A.D. SKOPJE</v>
      </c>
      <c r="M45" s="63" t="str">
        <f t="shared" si="4"/>
        <v>CROATIA INSURANCE - NON LIFE</v>
      </c>
      <c r="N45" s="63" t="str">
        <f t="shared" si="4"/>
        <v>ZOIL MAKEDONIJA, Bitola</v>
      </c>
      <c r="O45" s="64"/>
      <c r="P45" s="63" t="str">
        <f t="shared" ref="P45:U45" si="5">P4</f>
        <v>CROATIA INSURANCE - LIFE</v>
      </c>
      <c r="Q45" s="63" t="str">
        <f t="shared" si="5"/>
        <v>GRAWE</v>
      </c>
      <c r="R45" s="63" t="str">
        <f t="shared" si="5"/>
        <v>WINNER LIFE</v>
      </c>
      <c r="S45" s="63" t="str">
        <f t="shared" si="5"/>
        <v>UNIQA LIFE</v>
      </c>
      <c r="T45" s="63" t="str">
        <f t="shared" si="5"/>
        <v>TRIGLAV LIFE</v>
      </c>
      <c r="U45" s="63" t="str">
        <f t="shared" si="5"/>
        <v>PRVA LIFE JSC Skopje</v>
      </c>
      <c r="V45" s="65"/>
    </row>
    <row r="46" spans="1:23" s="9" customFormat="1" ht="14.25" customHeight="1" thickBot="1" x14ac:dyDescent="0.3">
      <c r="A46" s="121" t="s">
        <v>94</v>
      </c>
      <c r="B46" s="122"/>
      <c r="C46" s="66">
        <f>C42/$O$42</f>
        <v>0.20424726765752982</v>
      </c>
      <c r="D46" s="66">
        <f t="shared" ref="D46:N46" si="6">D42/$O$42</f>
        <v>0.13929344984688924</v>
      </c>
      <c r="E46" s="66">
        <f t="shared" si="6"/>
        <v>8.6538700923643783E-2</v>
      </c>
      <c r="F46" s="66">
        <f t="shared" si="6"/>
        <v>2.701222396494635E-2</v>
      </c>
      <c r="G46" s="66">
        <f t="shared" si="6"/>
        <v>0</v>
      </c>
      <c r="H46" s="66">
        <f t="shared" si="6"/>
        <v>0.11910274603530262</v>
      </c>
      <c r="I46" s="66">
        <f t="shared" si="6"/>
        <v>0.10326885254064282</v>
      </c>
      <c r="J46" s="66">
        <f t="shared" si="6"/>
        <v>8.2704707844748176E-2</v>
      </c>
      <c r="K46" s="66">
        <f t="shared" si="6"/>
        <v>2.9850374685687256E-2</v>
      </c>
      <c r="L46" s="66">
        <f t="shared" si="6"/>
        <v>6.5924764109841411E-2</v>
      </c>
      <c r="M46" s="66">
        <f t="shared" si="6"/>
        <v>0.14063783703039809</v>
      </c>
      <c r="N46" s="66">
        <f t="shared" si="6"/>
        <v>1.4190753603704534E-3</v>
      </c>
      <c r="O46" s="67"/>
      <c r="P46" s="66">
        <f>P42/$V$42</f>
        <v>0.43019943019943019</v>
      </c>
      <c r="Q46" s="66">
        <f t="shared" ref="Q46:U46" si="7">Q42/$V$42</f>
        <v>0.24145299145299146</v>
      </c>
      <c r="R46" s="66">
        <f t="shared" si="7"/>
        <v>0.14245014245014245</v>
      </c>
      <c r="S46" s="66">
        <f t="shared" si="7"/>
        <v>8.903133903133903E-2</v>
      </c>
      <c r="T46" s="66">
        <f t="shared" si="7"/>
        <v>9.6153846153846159E-2</v>
      </c>
      <c r="U46" s="66">
        <f t="shared" si="7"/>
        <v>7.1225071225071229E-4</v>
      </c>
      <c r="V46" s="65"/>
    </row>
    <row r="47" spans="1:23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23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6:B46"/>
    <mergeCell ref="A45:B45"/>
  </mergeCells>
  <pageMargins left="0" right="0" top="0.74803149606299213" bottom="0.74803149606299213" header="0.31496062992125984" footer="0.31496062992125984"/>
  <pageSetup paperSize="9" scale="4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D8A7B-7A20-4B55-AED8-B3A9A742D2C1}">
  <dimension ref="A1:I35"/>
  <sheetViews>
    <sheetView showGridLines="0" zoomScale="80" zoomScaleNormal="80" workbookViewId="0">
      <selection activeCell="D8" sqref="D8"/>
    </sheetView>
  </sheetViews>
  <sheetFormatPr defaultColWidth="9.140625" defaultRowHeight="12" x14ac:dyDescent="0.2"/>
  <cols>
    <col min="1" max="1" width="31" style="101" customWidth="1"/>
    <col min="2" max="2" width="5.7109375" style="102" customWidth="1"/>
    <col min="3" max="9" width="18.28515625" style="101" customWidth="1"/>
    <col min="10" max="10" width="9.140625" style="101" customWidth="1"/>
    <col min="11" max="16384" width="9.140625" style="101"/>
  </cols>
  <sheetData>
    <row r="1" spans="1:9" s="9" customFormat="1" ht="15" customHeight="1" x14ac:dyDescent="0.25"/>
    <row r="2" spans="1:9" s="9" customFormat="1" ht="15" customHeight="1" x14ac:dyDescent="0.25">
      <c r="A2" s="71" t="s">
        <v>116</v>
      </c>
      <c r="B2" s="94"/>
      <c r="C2" s="94"/>
      <c r="D2" s="94"/>
      <c r="E2" s="94"/>
      <c r="F2" s="94"/>
      <c r="G2" s="94"/>
    </row>
    <row r="3" spans="1:9" s="9" customFormat="1" ht="15" customHeight="1" thickBot="1" x14ac:dyDescent="0.3"/>
    <row r="4" spans="1:9" s="103" customFormat="1" ht="72.75" customHeight="1" x14ac:dyDescent="0.2">
      <c r="A4" s="76" t="s">
        <v>117</v>
      </c>
      <c r="B4" s="77"/>
      <c r="C4" s="77" t="s">
        <v>118</v>
      </c>
      <c r="D4" s="77" t="s">
        <v>119</v>
      </c>
      <c r="E4" s="77" t="s">
        <v>120</v>
      </c>
      <c r="F4" s="77" t="s">
        <v>121</v>
      </c>
      <c r="G4" s="77" t="s">
        <v>122</v>
      </c>
      <c r="H4" s="77" t="s">
        <v>123</v>
      </c>
      <c r="I4" s="78" t="s">
        <v>124</v>
      </c>
    </row>
    <row r="5" spans="1:9" s="104" customFormat="1" ht="16.5" customHeight="1" x14ac:dyDescent="0.2">
      <c r="A5" s="79"/>
      <c r="B5" s="80"/>
      <c r="C5" s="81">
        <v>1</v>
      </c>
      <c r="D5" s="81">
        <v>2</v>
      </c>
      <c r="E5" s="81">
        <v>3</v>
      </c>
      <c r="F5" s="81">
        <v>4</v>
      </c>
      <c r="G5" s="81" t="s">
        <v>125</v>
      </c>
      <c r="H5" s="81" t="s">
        <v>126</v>
      </c>
      <c r="I5" s="82" t="s">
        <v>127</v>
      </c>
    </row>
    <row r="6" spans="1:9" s="9" customFormat="1" ht="13.5" customHeight="1" x14ac:dyDescent="0.25">
      <c r="A6" s="87" t="s">
        <v>2</v>
      </c>
      <c r="B6" s="84">
        <f t="shared" ref="B6:B17" si="0">ROW()-ROW($B$5)</f>
        <v>1</v>
      </c>
      <c r="C6" s="88">
        <v>3398</v>
      </c>
      <c r="D6" s="88">
        <v>8794</v>
      </c>
      <c r="E6" s="88">
        <v>8204</v>
      </c>
      <c r="F6" s="88">
        <v>860</v>
      </c>
      <c r="G6" s="88">
        <v>3128</v>
      </c>
      <c r="H6" s="88">
        <v>474</v>
      </c>
      <c r="I6" s="105">
        <f t="shared" ref="I6:I26" si="1">IF(C6+D6&lt;&gt;0,(E6+F6)/(C6+D6),0)</f>
        <v>0.7434383202099738</v>
      </c>
    </row>
    <row r="7" spans="1:9" s="9" customFormat="1" ht="13.5" customHeight="1" x14ac:dyDescent="0.25">
      <c r="A7" s="87" t="s">
        <v>3</v>
      </c>
      <c r="B7" s="84">
        <f t="shared" si="0"/>
        <v>2</v>
      </c>
      <c r="C7" s="88">
        <v>3526</v>
      </c>
      <c r="D7" s="88">
        <v>6844</v>
      </c>
      <c r="E7" s="88">
        <v>5595</v>
      </c>
      <c r="F7" s="88">
        <v>1351</v>
      </c>
      <c r="G7" s="88">
        <v>3424</v>
      </c>
      <c r="H7" s="88">
        <v>313</v>
      </c>
      <c r="I7" s="105">
        <f t="shared" si="1"/>
        <v>0.66981677917068472</v>
      </c>
    </row>
    <row r="8" spans="1:9" s="9" customFormat="1" ht="13.5" customHeight="1" x14ac:dyDescent="0.25">
      <c r="A8" s="87" t="s">
        <v>4</v>
      </c>
      <c r="B8" s="84">
        <f t="shared" si="0"/>
        <v>3</v>
      </c>
      <c r="C8" s="88">
        <v>2099</v>
      </c>
      <c r="D8" s="88">
        <v>4311</v>
      </c>
      <c r="E8" s="88">
        <v>3476</v>
      </c>
      <c r="F8" s="88">
        <v>736</v>
      </c>
      <c r="G8" s="88">
        <v>2197</v>
      </c>
      <c r="H8" s="88">
        <v>249</v>
      </c>
      <c r="I8" s="105">
        <f t="shared" si="1"/>
        <v>0.65709828393135727</v>
      </c>
    </row>
    <row r="9" spans="1:9" s="9" customFormat="1" ht="13.5" customHeight="1" x14ac:dyDescent="0.25">
      <c r="A9" s="87" t="s">
        <v>5</v>
      </c>
      <c r="B9" s="84">
        <f t="shared" si="0"/>
        <v>4</v>
      </c>
      <c r="C9" s="88">
        <v>1519</v>
      </c>
      <c r="D9" s="88">
        <v>1395</v>
      </c>
      <c r="E9" s="88">
        <v>1085</v>
      </c>
      <c r="F9" s="88">
        <v>281</v>
      </c>
      <c r="G9" s="88">
        <v>1548</v>
      </c>
      <c r="H9" s="88">
        <v>132</v>
      </c>
      <c r="I9" s="105">
        <f t="shared" si="1"/>
        <v>0.46877144818119426</v>
      </c>
    </row>
    <row r="10" spans="1:9" s="9" customFormat="1" ht="13.5" customHeight="1" x14ac:dyDescent="0.25">
      <c r="A10" s="87" t="s">
        <v>6</v>
      </c>
      <c r="B10" s="84">
        <f t="shared" si="0"/>
        <v>5</v>
      </c>
      <c r="C10" s="88">
        <v>0</v>
      </c>
      <c r="D10" s="88">
        <v>0</v>
      </c>
      <c r="E10" s="88">
        <v>0</v>
      </c>
      <c r="F10" s="88">
        <v>0</v>
      </c>
      <c r="G10" s="88">
        <v>0</v>
      </c>
      <c r="H10" s="88">
        <v>0</v>
      </c>
      <c r="I10" s="105">
        <f t="shared" si="1"/>
        <v>0</v>
      </c>
    </row>
    <row r="11" spans="1:9" s="9" customFormat="1" ht="13.5" customHeight="1" x14ac:dyDescent="0.25">
      <c r="A11" s="87" t="s">
        <v>7</v>
      </c>
      <c r="B11" s="84">
        <f t="shared" si="0"/>
        <v>6</v>
      </c>
      <c r="C11" s="88">
        <v>3182</v>
      </c>
      <c r="D11" s="88">
        <v>5332</v>
      </c>
      <c r="E11" s="88">
        <v>4784</v>
      </c>
      <c r="F11" s="88">
        <v>371</v>
      </c>
      <c r="G11" s="88">
        <v>3416</v>
      </c>
      <c r="H11" s="88">
        <v>280</v>
      </c>
      <c r="I11" s="105">
        <f t="shared" si="1"/>
        <v>0.60547333803147751</v>
      </c>
    </row>
    <row r="12" spans="1:9" s="9" customFormat="1" ht="13.5" customHeight="1" x14ac:dyDescent="0.25">
      <c r="A12" s="87" t="s">
        <v>8</v>
      </c>
      <c r="B12" s="84">
        <f t="shared" si="0"/>
        <v>7</v>
      </c>
      <c r="C12" s="88">
        <v>3332</v>
      </c>
      <c r="D12" s="88">
        <v>1353</v>
      </c>
      <c r="E12" s="88">
        <v>4148</v>
      </c>
      <c r="F12" s="88">
        <v>45</v>
      </c>
      <c r="G12" s="88">
        <v>3406</v>
      </c>
      <c r="H12" s="88">
        <v>215</v>
      </c>
      <c r="I12" s="105">
        <f t="shared" si="1"/>
        <v>0.89498399146211316</v>
      </c>
    </row>
    <row r="13" spans="1:9" s="9" customFormat="1" ht="13.5" customHeight="1" x14ac:dyDescent="0.25">
      <c r="A13" s="87" t="s">
        <v>9</v>
      </c>
      <c r="B13" s="84">
        <f t="shared" si="0"/>
        <v>8</v>
      </c>
      <c r="C13" s="88">
        <v>1365</v>
      </c>
      <c r="D13" s="88">
        <v>4022</v>
      </c>
      <c r="E13" s="88">
        <v>3322</v>
      </c>
      <c r="F13" s="88">
        <v>606</v>
      </c>
      <c r="G13" s="88">
        <v>1459</v>
      </c>
      <c r="H13" s="88">
        <v>335</v>
      </c>
      <c r="I13" s="105">
        <f t="shared" si="1"/>
        <v>0.72916279933172456</v>
      </c>
    </row>
    <row r="14" spans="1:9" s="9" customFormat="1" ht="13.5" customHeight="1" x14ac:dyDescent="0.25">
      <c r="A14" s="87" t="s">
        <v>10</v>
      </c>
      <c r="B14" s="84">
        <f t="shared" si="0"/>
        <v>9</v>
      </c>
      <c r="C14" s="88">
        <v>1364</v>
      </c>
      <c r="D14" s="88">
        <v>1389</v>
      </c>
      <c r="E14" s="88">
        <v>1199</v>
      </c>
      <c r="F14" s="88">
        <v>338</v>
      </c>
      <c r="G14" s="88">
        <v>1216</v>
      </c>
      <c r="H14" s="88">
        <v>325</v>
      </c>
      <c r="I14" s="105">
        <f t="shared" si="1"/>
        <v>0.55830003632401015</v>
      </c>
    </row>
    <row r="15" spans="1:9" s="9" customFormat="1" ht="13.5" customHeight="1" x14ac:dyDescent="0.25">
      <c r="A15" s="87" t="s">
        <v>11</v>
      </c>
      <c r="B15" s="84">
        <f t="shared" si="0"/>
        <v>10</v>
      </c>
      <c r="C15" s="88">
        <v>1183</v>
      </c>
      <c r="D15" s="88">
        <v>2933</v>
      </c>
      <c r="E15" s="88">
        <v>2648</v>
      </c>
      <c r="F15" s="88">
        <v>222</v>
      </c>
      <c r="G15" s="88">
        <v>1246</v>
      </c>
      <c r="H15" s="88">
        <v>284</v>
      </c>
      <c r="I15" s="105">
        <f t="shared" si="1"/>
        <v>0.69727891156462585</v>
      </c>
    </row>
    <row r="16" spans="1:9" s="9" customFormat="1" ht="13.5" customHeight="1" x14ac:dyDescent="0.25">
      <c r="A16" s="87" t="s">
        <v>12</v>
      </c>
      <c r="B16" s="84">
        <f t="shared" si="0"/>
        <v>11</v>
      </c>
      <c r="C16" s="88">
        <v>3161</v>
      </c>
      <c r="D16" s="88">
        <v>6571</v>
      </c>
      <c r="E16" s="88">
        <v>5649</v>
      </c>
      <c r="F16" s="88">
        <v>696</v>
      </c>
      <c r="G16" s="88">
        <v>3114</v>
      </c>
      <c r="H16" s="88">
        <v>289</v>
      </c>
      <c r="I16" s="105">
        <f t="shared" si="1"/>
        <v>0.65197287299630091</v>
      </c>
    </row>
    <row r="17" spans="1:9" s="9" customFormat="1" ht="13.5" customHeight="1" x14ac:dyDescent="0.25">
      <c r="A17" s="87" t="s">
        <v>13</v>
      </c>
      <c r="B17" s="84">
        <f t="shared" si="0"/>
        <v>12</v>
      </c>
      <c r="C17" s="88">
        <v>38</v>
      </c>
      <c r="D17" s="88">
        <v>68</v>
      </c>
      <c r="E17" s="88">
        <v>57</v>
      </c>
      <c r="F17" s="88">
        <v>1</v>
      </c>
      <c r="G17" s="88">
        <v>48</v>
      </c>
      <c r="H17" s="88">
        <v>3</v>
      </c>
      <c r="I17" s="105">
        <f t="shared" si="1"/>
        <v>0.54716981132075471</v>
      </c>
    </row>
    <row r="18" spans="1:9" s="9" customFormat="1" ht="13.5" customHeight="1" x14ac:dyDescent="0.25">
      <c r="A18" s="83" t="s">
        <v>103</v>
      </c>
      <c r="B18" s="84">
        <v>100</v>
      </c>
      <c r="C18" s="85">
        <f t="shared" ref="C18:H18" si="2">SUM(C6:C17)</f>
        <v>24167</v>
      </c>
      <c r="D18" s="85">
        <f t="shared" si="2"/>
        <v>43012</v>
      </c>
      <c r="E18" s="85">
        <f t="shared" si="2"/>
        <v>40167</v>
      </c>
      <c r="F18" s="85">
        <f t="shared" si="2"/>
        <v>5507</v>
      </c>
      <c r="G18" s="85">
        <f t="shared" si="2"/>
        <v>24202</v>
      </c>
      <c r="H18" s="85">
        <f t="shared" si="2"/>
        <v>2899</v>
      </c>
      <c r="I18" s="106">
        <f t="shared" si="1"/>
        <v>0.67988508313609908</v>
      </c>
    </row>
    <row r="19" spans="1:9" s="9" customFormat="1" ht="13.5" customHeight="1" x14ac:dyDescent="0.25">
      <c r="A19" s="87" t="s">
        <v>15</v>
      </c>
      <c r="B19" s="84">
        <f>B18+1</f>
        <v>101</v>
      </c>
      <c r="C19" s="88">
        <v>317</v>
      </c>
      <c r="D19" s="88">
        <v>670</v>
      </c>
      <c r="E19" s="88">
        <v>604</v>
      </c>
      <c r="F19" s="88">
        <v>31</v>
      </c>
      <c r="G19" s="88">
        <v>353</v>
      </c>
      <c r="H19" s="88">
        <v>4</v>
      </c>
      <c r="I19" s="105">
        <f t="shared" si="1"/>
        <v>0.64336372847011147</v>
      </c>
    </row>
    <row r="20" spans="1:9" s="9" customFormat="1" ht="13.5" customHeight="1" x14ac:dyDescent="0.25">
      <c r="A20" s="87" t="s">
        <v>16</v>
      </c>
      <c r="B20" s="84">
        <f>B19+1</f>
        <v>102</v>
      </c>
      <c r="C20" s="88">
        <v>262</v>
      </c>
      <c r="D20" s="88">
        <v>351</v>
      </c>
      <c r="E20" s="88">
        <v>339</v>
      </c>
      <c r="F20" s="88">
        <v>9</v>
      </c>
      <c r="G20" s="88">
        <v>265</v>
      </c>
      <c r="H20" s="88">
        <v>4</v>
      </c>
      <c r="I20" s="105">
        <f t="shared" si="1"/>
        <v>0.56769983686786296</v>
      </c>
    </row>
    <row r="21" spans="1:9" s="9" customFormat="1" ht="13.5" customHeight="1" x14ac:dyDescent="0.25">
      <c r="A21" s="87" t="s">
        <v>17</v>
      </c>
      <c r="B21" s="84">
        <f>B20+1</f>
        <v>103</v>
      </c>
      <c r="C21" s="88">
        <v>39</v>
      </c>
      <c r="D21" s="88">
        <v>197</v>
      </c>
      <c r="E21" s="88">
        <v>200</v>
      </c>
      <c r="F21" s="88">
        <v>17</v>
      </c>
      <c r="G21" s="88">
        <v>28</v>
      </c>
      <c r="H21" s="88">
        <v>1</v>
      </c>
      <c r="I21" s="105">
        <f t="shared" si="1"/>
        <v>0.91949152542372881</v>
      </c>
    </row>
    <row r="22" spans="1:9" s="9" customFormat="1" ht="13.5" customHeight="1" x14ac:dyDescent="0.25">
      <c r="A22" s="87" t="s">
        <v>18</v>
      </c>
      <c r="B22" s="84">
        <f>B21+1</f>
        <v>104</v>
      </c>
      <c r="C22" s="88">
        <v>57</v>
      </c>
      <c r="D22" s="88">
        <v>105</v>
      </c>
      <c r="E22" s="88">
        <v>125</v>
      </c>
      <c r="F22" s="88">
        <v>14</v>
      </c>
      <c r="G22" s="88">
        <v>50</v>
      </c>
      <c r="H22" s="88">
        <v>2</v>
      </c>
      <c r="I22" s="105">
        <f t="shared" si="1"/>
        <v>0.85802469135802473</v>
      </c>
    </row>
    <row r="23" spans="1:9" s="9" customFormat="1" ht="13.5" customHeight="1" x14ac:dyDescent="0.25">
      <c r="A23" s="87" t="s">
        <v>19</v>
      </c>
      <c r="B23" s="84">
        <f>B22+1</f>
        <v>105</v>
      </c>
      <c r="C23" s="88">
        <v>17</v>
      </c>
      <c r="D23" s="88">
        <v>126</v>
      </c>
      <c r="E23" s="88">
        <v>135</v>
      </c>
      <c r="F23" s="88">
        <v>14</v>
      </c>
      <c r="G23" s="88">
        <v>21</v>
      </c>
      <c r="H23" s="88">
        <v>3</v>
      </c>
      <c r="I23" s="105">
        <f t="shared" si="1"/>
        <v>1.0419580419580419</v>
      </c>
    </row>
    <row r="24" spans="1:9" s="9" customFormat="1" ht="13.5" customHeight="1" x14ac:dyDescent="0.25">
      <c r="A24" s="87" t="s">
        <v>20</v>
      </c>
      <c r="B24" s="84">
        <f>B19+1</f>
        <v>102</v>
      </c>
      <c r="C24" s="88">
        <v>0</v>
      </c>
      <c r="D24" s="88">
        <v>2</v>
      </c>
      <c r="E24" s="88">
        <v>1</v>
      </c>
      <c r="F24" s="88">
        <v>1</v>
      </c>
      <c r="G24" s="88">
        <v>0</v>
      </c>
      <c r="H24" s="88">
        <v>0</v>
      </c>
      <c r="I24" s="105">
        <f t="shared" si="1"/>
        <v>1</v>
      </c>
    </row>
    <row r="25" spans="1:9" s="9" customFormat="1" ht="13.5" customHeight="1" x14ac:dyDescent="0.25">
      <c r="A25" s="83" t="s">
        <v>104</v>
      </c>
      <c r="B25" s="84">
        <v>200</v>
      </c>
      <c r="C25" s="85">
        <f t="shared" ref="C25:H25" si="3">SUM(C19:C24)</f>
        <v>692</v>
      </c>
      <c r="D25" s="85">
        <f t="shared" si="3"/>
        <v>1451</v>
      </c>
      <c r="E25" s="85">
        <f t="shared" si="3"/>
        <v>1404</v>
      </c>
      <c r="F25" s="85">
        <f t="shared" si="3"/>
        <v>86</v>
      </c>
      <c r="G25" s="85">
        <f t="shared" si="3"/>
        <v>717</v>
      </c>
      <c r="H25" s="85">
        <f t="shared" si="3"/>
        <v>14</v>
      </c>
      <c r="I25" s="106">
        <f t="shared" si="1"/>
        <v>0.69528698086794216</v>
      </c>
    </row>
    <row r="26" spans="1:9" s="9" customFormat="1" ht="13.5" customHeight="1" thickBot="1" x14ac:dyDescent="0.3">
      <c r="A26" s="99" t="s">
        <v>105</v>
      </c>
      <c r="B26" s="90">
        <v>300</v>
      </c>
      <c r="C26" s="91">
        <f t="shared" ref="C26:H26" si="4">C18+C25</f>
        <v>24859</v>
      </c>
      <c r="D26" s="91">
        <f t="shared" si="4"/>
        <v>44463</v>
      </c>
      <c r="E26" s="91">
        <f t="shared" si="4"/>
        <v>41571</v>
      </c>
      <c r="F26" s="91">
        <f t="shared" si="4"/>
        <v>5593</v>
      </c>
      <c r="G26" s="91">
        <f t="shared" si="4"/>
        <v>24919</v>
      </c>
      <c r="H26" s="91">
        <f t="shared" si="4"/>
        <v>2913</v>
      </c>
      <c r="I26" s="107">
        <f t="shared" si="1"/>
        <v>0.68036121289056861</v>
      </c>
    </row>
    <row r="31" spans="1:9" x14ac:dyDescent="0.2">
      <c r="B31" s="101"/>
    </row>
    <row r="32" spans="1:9" x14ac:dyDescent="0.2">
      <c r="B32" s="101"/>
    </row>
    <row r="33" spans="2:2" x14ac:dyDescent="0.2">
      <c r="B33" s="101"/>
    </row>
    <row r="34" spans="2:2" x14ac:dyDescent="0.2">
      <c r="B34" s="101"/>
    </row>
    <row r="35" spans="2:2" x14ac:dyDescent="0.2">
      <c r="B35" s="101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E4356-9708-4CAD-875B-03871ECF123F}">
  <dimension ref="A1:E41"/>
  <sheetViews>
    <sheetView showGridLines="0" zoomScale="80" zoomScaleNormal="80" workbookViewId="0"/>
  </sheetViews>
  <sheetFormatPr defaultColWidth="9.140625" defaultRowHeight="15" x14ac:dyDescent="0.25"/>
  <cols>
    <col min="1" max="1" width="31.42578125" style="68" customWidth="1"/>
    <col min="2" max="2" width="5.7109375" style="68" customWidth="1"/>
    <col min="3" max="5" width="23" style="68" customWidth="1"/>
    <col min="6" max="6" width="9.140625" style="68" customWidth="1"/>
    <col min="7" max="16384" width="9.140625" style="68"/>
  </cols>
  <sheetData>
    <row r="1" spans="1:5" s="101" customFormat="1" ht="15" customHeight="1" x14ac:dyDescent="0.2">
      <c r="B1" s="102"/>
    </row>
    <row r="2" spans="1:5" s="101" customFormat="1" ht="15" customHeight="1" x14ac:dyDescent="0.2">
      <c r="A2" s="71" t="s">
        <v>128</v>
      </c>
      <c r="B2" s="94"/>
      <c r="C2" s="94"/>
      <c r="D2" s="94"/>
      <c r="E2" s="94"/>
    </row>
    <row r="3" spans="1:5" s="101" customFormat="1" ht="15" customHeight="1" thickBot="1" x14ac:dyDescent="0.25">
      <c r="B3" s="102"/>
      <c r="E3" s="108" t="s">
        <v>129</v>
      </c>
    </row>
    <row r="4" spans="1:5" s="9" customFormat="1" ht="35.25" customHeight="1" x14ac:dyDescent="0.25">
      <c r="A4" s="76" t="s">
        <v>97</v>
      </c>
      <c r="B4" s="77" t="s">
        <v>98</v>
      </c>
      <c r="C4" s="77" t="s">
        <v>130</v>
      </c>
      <c r="D4" s="77" t="s">
        <v>131</v>
      </c>
      <c r="E4" s="78" t="s">
        <v>132</v>
      </c>
    </row>
    <row r="5" spans="1:5" x14ac:dyDescent="0.2">
      <c r="A5" s="79"/>
      <c r="B5" s="80"/>
      <c r="C5" s="81">
        <v>1</v>
      </c>
      <c r="D5" s="81">
        <v>2</v>
      </c>
      <c r="E5" s="82">
        <v>3</v>
      </c>
    </row>
    <row r="6" spans="1:5" s="9" customFormat="1" ht="18" customHeight="1" x14ac:dyDescent="0.25">
      <c r="A6" s="83" t="s">
        <v>103</v>
      </c>
      <c r="B6" s="84">
        <f t="shared" ref="B6:B26" si="0">ROW()-ROW($A$5)</f>
        <v>1</v>
      </c>
      <c r="C6" s="85">
        <f>SUM(C7:C18)</f>
        <v>497427.83400000003</v>
      </c>
      <c r="D6" s="85">
        <f>SUM(D7:D18)</f>
        <v>501385</v>
      </c>
      <c r="E6" s="86">
        <f>SUM(E7:E18)</f>
        <v>425449.91000000003</v>
      </c>
    </row>
    <row r="7" spans="1:5" s="9" customFormat="1" ht="18" customHeight="1" x14ac:dyDescent="0.25">
      <c r="A7" s="87" t="s">
        <v>2</v>
      </c>
      <c r="B7" s="84">
        <f t="shared" si="0"/>
        <v>2</v>
      </c>
      <c r="C7" s="88">
        <v>86913.452999999994</v>
      </c>
      <c r="D7" s="88">
        <v>119194</v>
      </c>
      <c r="E7" s="89">
        <v>58981.014999999999</v>
      </c>
    </row>
    <row r="8" spans="1:5" s="9" customFormat="1" ht="18" customHeight="1" x14ac:dyDescent="0.25">
      <c r="A8" s="87" t="s">
        <v>3</v>
      </c>
      <c r="B8" s="84">
        <f t="shared" si="0"/>
        <v>3</v>
      </c>
      <c r="C8" s="88">
        <v>75700.921000000002</v>
      </c>
      <c r="D8" s="88">
        <v>27986</v>
      </c>
      <c r="E8" s="89">
        <v>56430.396999999997</v>
      </c>
    </row>
    <row r="9" spans="1:5" s="9" customFormat="1" ht="18" customHeight="1" x14ac:dyDescent="0.25">
      <c r="A9" s="87" t="s">
        <v>4</v>
      </c>
      <c r="B9" s="84">
        <f t="shared" si="0"/>
        <v>4</v>
      </c>
      <c r="C9" s="88">
        <v>52022.209000000003</v>
      </c>
      <c r="D9" s="88">
        <v>30548</v>
      </c>
      <c r="E9" s="89">
        <v>58738.652000000002</v>
      </c>
    </row>
    <row r="10" spans="1:5" s="9" customFormat="1" ht="18" customHeight="1" x14ac:dyDescent="0.25">
      <c r="A10" s="87" t="s">
        <v>5</v>
      </c>
      <c r="B10" s="84">
        <f t="shared" si="0"/>
        <v>5</v>
      </c>
      <c r="C10" s="88">
        <v>21478.873</v>
      </c>
      <c r="D10" s="88">
        <v>36880</v>
      </c>
      <c r="E10" s="89">
        <v>24811.391</v>
      </c>
    </row>
    <row r="11" spans="1:5" s="9" customFormat="1" ht="18" customHeight="1" x14ac:dyDescent="0.25">
      <c r="A11" s="87" t="s">
        <v>6</v>
      </c>
      <c r="B11" s="84">
        <f t="shared" si="0"/>
        <v>6</v>
      </c>
      <c r="C11" s="88">
        <v>0</v>
      </c>
      <c r="D11" s="88">
        <v>0</v>
      </c>
      <c r="E11" s="89">
        <v>0</v>
      </c>
    </row>
    <row r="12" spans="1:5" s="9" customFormat="1" ht="18" customHeight="1" x14ac:dyDescent="0.25">
      <c r="A12" s="87" t="s">
        <v>7</v>
      </c>
      <c r="B12" s="84">
        <f t="shared" si="0"/>
        <v>7</v>
      </c>
      <c r="C12" s="88">
        <v>56656.773999999998</v>
      </c>
      <c r="D12" s="88">
        <v>21411</v>
      </c>
      <c r="E12" s="89">
        <v>52467.510999999999</v>
      </c>
    </row>
    <row r="13" spans="1:5" s="9" customFormat="1" ht="18" customHeight="1" x14ac:dyDescent="0.25">
      <c r="A13" s="87" t="s">
        <v>8</v>
      </c>
      <c r="B13" s="84">
        <f t="shared" si="0"/>
        <v>8</v>
      </c>
      <c r="C13" s="88">
        <v>19214.679</v>
      </c>
      <c r="D13" s="88">
        <v>43722</v>
      </c>
      <c r="E13" s="89">
        <v>26538.204000000002</v>
      </c>
    </row>
    <row r="14" spans="1:5" s="9" customFormat="1" ht="18" customHeight="1" x14ac:dyDescent="0.25">
      <c r="A14" s="87" t="s">
        <v>9</v>
      </c>
      <c r="B14" s="84">
        <f t="shared" si="0"/>
        <v>9</v>
      </c>
      <c r="C14" s="88">
        <v>42775.508000000002</v>
      </c>
      <c r="D14" s="88">
        <v>93825</v>
      </c>
      <c r="E14" s="89">
        <v>25123.592000000001</v>
      </c>
    </row>
    <row r="15" spans="1:5" s="9" customFormat="1" ht="18" customHeight="1" x14ac:dyDescent="0.25">
      <c r="A15" s="87" t="s">
        <v>10</v>
      </c>
      <c r="B15" s="84">
        <f t="shared" si="0"/>
        <v>10</v>
      </c>
      <c r="C15" s="88">
        <v>39850.851999999999</v>
      </c>
      <c r="D15" s="88">
        <v>32320</v>
      </c>
      <c r="E15" s="89">
        <v>43719.909</v>
      </c>
    </row>
    <row r="16" spans="1:5" s="9" customFormat="1" ht="18" customHeight="1" x14ac:dyDescent="0.25">
      <c r="A16" s="87" t="s">
        <v>11</v>
      </c>
      <c r="B16" s="84">
        <f t="shared" si="0"/>
        <v>11</v>
      </c>
      <c r="C16" s="88">
        <v>59844.222000000002</v>
      </c>
      <c r="D16" s="88">
        <v>23037</v>
      </c>
      <c r="E16" s="89">
        <v>46009.307999999997</v>
      </c>
    </row>
    <row r="17" spans="1:5" s="9" customFormat="1" ht="18" customHeight="1" x14ac:dyDescent="0.25">
      <c r="A17" s="87" t="s">
        <v>12</v>
      </c>
      <c r="B17" s="84">
        <f t="shared" si="0"/>
        <v>12</v>
      </c>
      <c r="C17" s="88">
        <v>37531.408000000003</v>
      </c>
      <c r="D17" s="88">
        <v>67445</v>
      </c>
      <c r="E17" s="89">
        <v>36782.951999999997</v>
      </c>
    </row>
    <row r="18" spans="1:5" s="9" customFormat="1" ht="18" customHeight="1" x14ac:dyDescent="0.25">
      <c r="A18" s="87" t="s">
        <v>13</v>
      </c>
      <c r="B18" s="84">
        <f t="shared" si="0"/>
        <v>13</v>
      </c>
      <c r="C18" s="88">
        <v>5438.9350000000004</v>
      </c>
      <c r="D18" s="88">
        <v>5017</v>
      </c>
      <c r="E18" s="89">
        <v>-4153.0209999999997</v>
      </c>
    </row>
    <row r="19" spans="1:5" s="9" customFormat="1" ht="18" customHeight="1" x14ac:dyDescent="0.25">
      <c r="A19" s="83" t="s">
        <v>104</v>
      </c>
      <c r="B19" s="84">
        <f t="shared" si="0"/>
        <v>14</v>
      </c>
      <c r="C19" s="85">
        <f>SUM(C20:C25)</f>
        <v>152006.96184100001</v>
      </c>
      <c r="D19" s="85">
        <f>SUM(D20:D25)</f>
        <v>114083</v>
      </c>
      <c r="E19" s="86">
        <f>SUM(E20:E25)</f>
        <v>46182.675000000003</v>
      </c>
    </row>
    <row r="20" spans="1:5" s="9" customFormat="1" ht="18" customHeight="1" x14ac:dyDescent="0.25">
      <c r="A20" s="87" t="s">
        <v>15</v>
      </c>
      <c r="B20" s="84">
        <f t="shared" si="0"/>
        <v>15</v>
      </c>
      <c r="C20" s="88">
        <v>40290.944888999999</v>
      </c>
      <c r="D20" s="88">
        <v>26590</v>
      </c>
      <c r="E20" s="89">
        <v>18324.087</v>
      </c>
    </row>
    <row r="21" spans="1:5" s="9" customFormat="1" ht="18" customHeight="1" x14ac:dyDescent="0.25">
      <c r="A21" s="87" t="s">
        <v>16</v>
      </c>
      <c r="B21" s="84">
        <f t="shared" si="0"/>
        <v>16</v>
      </c>
      <c r="C21" s="88">
        <v>20712.92511</v>
      </c>
      <c r="D21" s="88">
        <v>15931</v>
      </c>
      <c r="E21" s="89">
        <v>6395.7879999999996</v>
      </c>
    </row>
    <row r="22" spans="1:5" s="9" customFormat="1" ht="18" customHeight="1" x14ac:dyDescent="0.25">
      <c r="A22" s="87" t="s">
        <v>17</v>
      </c>
      <c r="B22" s="84">
        <f t="shared" si="0"/>
        <v>17</v>
      </c>
      <c r="C22" s="88">
        <v>37697.900227999999</v>
      </c>
      <c r="D22" s="88">
        <v>29510</v>
      </c>
      <c r="E22" s="89">
        <v>8819.2890000000007</v>
      </c>
    </row>
    <row r="23" spans="1:5" s="9" customFormat="1" ht="18" customHeight="1" x14ac:dyDescent="0.25">
      <c r="A23" s="87" t="s">
        <v>18</v>
      </c>
      <c r="B23" s="84">
        <f t="shared" si="0"/>
        <v>18</v>
      </c>
      <c r="C23" s="88">
        <v>14283.664971</v>
      </c>
      <c r="D23" s="88">
        <v>18303</v>
      </c>
      <c r="E23" s="89">
        <v>2301.0340000000001</v>
      </c>
    </row>
    <row r="24" spans="1:5" s="9" customFormat="1" ht="18" customHeight="1" x14ac:dyDescent="0.25">
      <c r="A24" s="87" t="s">
        <v>19</v>
      </c>
      <c r="B24" s="84">
        <f t="shared" si="0"/>
        <v>19</v>
      </c>
      <c r="C24" s="88">
        <v>28255.709985000001</v>
      </c>
      <c r="D24" s="88">
        <v>15857</v>
      </c>
      <c r="E24" s="89">
        <v>9848.9110000000001</v>
      </c>
    </row>
    <row r="25" spans="1:5" s="9" customFormat="1" ht="18" customHeight="1" x14ac:dyDescent="0.25">
      <c r="A25" s="87" t="s">
        <v>20</v>
      </c>
      <c r="B25" s="84">
        <f t="shared" si="0"/>
        <v>20</v>
      </c>
      <c r="C25" s="88">
        <v>10765.816658</v>
      </c>
      <c r="D25" s="88">
        <v>7892</v>
      </c>
      <c r="E25" s="89">
        <v>493.56599999999997</v>
      </c>
    </row>
    <row r="26" spans="1:5" s="9" customFormat="1" ht="18" customHeight="1" thickBot="1" x14ac:dyDescent="0.3">
      <c r="A26" s="83" t="s">
        <v>105</v>
      </c>
      <c r="B26" s="84">
        <f t="shared" si="0"/>
        <v>21</v>
      </c>
      <c r="C26" s="91">
        <f>C6+C19</f>
        <v>649434.79584100004</v>
      </c>
      <c r="D26" s="91">
        <f>D6+D19</f>
        <v>615468</v>
      </c>
      <c r="E26" s="92">
        <f>E6+E19</f>
        <v>471632.58500000002</v>
      </c>
    </row>
    <row r="28" spans="1:5" s="69" customFormat="1" ht="15" customHeight="1" x14ac:dyDescent="0.25">
      <c r="A28" s="68"/>
      <c r="B28" s="68"/>
      <c r="C28" s="68"/>
      <c r="D28" s="68"/>
      <c r="E28" s="68"/>
    </row>
    <row r="29" spans="1:5" s="69" customFormat="1" ht="15" customHeight="1" x14ac:dyDescent="0.25">
      <c r="A29" s="68"/>
      <c r="B29" s="68"/>
      <c r="C29" s="68"/>
      <c r="D29" s="68"/>
      <c r="E29" s="68"/>
    </row>
    <row r="30" spans="1:5" s="69" customFormat="1" ht="15" customHeight="1" x14ac:dyDescent="0.25">
      <c r="A30" s="68"/>
      <c r="B30" s="68"/>
      <c r="C30" s="68"/>
      <c r="D30" s="68"/>
      <c r="E30" s="68"/>
    </row>
    <row r="31" spans="1:5" s="69" customFormat="1" ht="15" customHeight="1" x14ac:dyDescent="0.25">
      <c r="A31" s="68"/>
      <c r="B31" s="68"/>
      <c r="C31" s="68"/>
      <c r="D31" s="68"/>
      <c r="E31" s="68"/>
    </row>
    <row r="32" spans="1:5" s="69" customFormat="1" ht="15" customHeight="1" x14ac:dyDescent="0.25">
      <c r="A32" s="68"/>
      <c r="B32" s="68"/>
      <c r="C32" s="68"/>
      <c r="D32" s="68"/>
      <c r="E32" s="68"/>
    </row>
    <row r="33" spans="1:5" s="69" customFormat="1" ht="15" customHeight="1" x14ac:dyDescent="0.25">
      <c r="A33" s="68"/>
      <c r="B33" s="68"/>
      <c r="C33" s="68"/>
      <c r="D33" s="68"/>
      <c r="E33" s="68"/>
    </row>
    <row r="34" spans="1:5" s="69" customFormat="1" ht="15" customHeight="1" x14ac:dyDescent="0.25">
      <c r="A34" s="68"/>
      <c r="B34" s="68"/>
      <c r="C34" s="68"/>
      <c r="D34" s="68"/>
      <c r="E34" s="68"/>
    </row>
    <row r="35" spans="1:5" s="69" customFormat="1" ht="15" customHeight="1" x14ac:dyDescent="0.25">
      <c r="A35" s="68"/>
      <c r="B35" s="68"/>
      <c r="C35" s="68"/>
      <c r="D35" s="68"/>
      <c r="E35" s="68"/>
    </row>
    <row r="36" spans="1:5" s="69" customFormat="1" ht="15" customHeight="1" x14ac:dyDescent="0.25">
      <c r="A36" s="68"/>
      <c r="B36" s="68"/>
      <c r="C36" s="68"/>
      <c r="D36" s="68"/>
      <c r="E36" s="68"/>
    </row>
    <row r="37" spans="1:5" s="69" customFormat="1" ht="15" customHeight="1" x14ac:dyDescent="0.25">
      <c r="A37" s="68"/>
      <c r="B37" s="68"/>
      <c r="C37" s="68"/>
      <c r="D37" s="68"/>
      <c r="E37" s="68"/>
    </row>
    <row r="38" spans="1:5" s="69" customFormat="1" ht="15" customHeight="1" x14ac:dyDescent="0.25">
      <c r="A38" s="68"/>
      <c r="B38" s="68"/>
      <c r="C38" s="68"/>
      <c r="D38" s="68"/>
      <c r="E38" s="68"/>
    </row>
    <row r="39" spans="1:5" s="69" customFormat="1" ht="15" customHeight="1" x14ac:dyDescent="0.25">
      <c r="A39" s="68"/>
      <c r="B39" s="68"/>
      <c r="C39" s="68"/>
      <c r="D39" s="68"/>
      <c r="E39" s="68"/>
    </row>
    <row r="40" spans="1:5" s="69" customFormat="1" ht="15" customHeight="1" x14ac:dyDescent="0.25">
      <c r="A40" s="68"/>
      <c r="B40" s="68"/>
      <c r="C40" s="68"/>
      <c r="D40" s="68"/>
      <c r="E40" s="68"/>
    </row>
    <row r="41" spans="1:5" s="69" customFormat="1" ht="15" customHeight="1" x14ac:dyDescent="0.25">
      <c r="A41" s="68"/>
      <c r="B41" s="68"/>
      <c r="C41" s="68"/>
      <c r="D41" s="68"/>
      <c r="E41" s="68"/>
    </row>
  </sheetData>
  <printOptions horizontalCentered="1"/>
  <pageMargins left="0" right="0" top="1.9685039370078701" bottom="0" header="0.31496062992126" footer="0.31496062992126"/>
  <pageSetup paperSize="9" scale="95" orientation="portrait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67548-E996-4DD1-9C74-B2F3D6A9A161}">
  <dimension ref="A1:L62"/>
  <sheetViews>
    <sheetView showGridLines="0" zoomScaleNormal="100" workbookViewId="0">
      <selection activeCell="H32" sqref="H32"/>
    </sheetView>
  </sheetViews>
  <sheetFormatPr defaultColWidth="9.140625" defaultRowHeight="12" x14ac:dyDescent="0.2"/>
  <cols>
    <col min="1" max="1" width="20.28515625" style="101" customWidth="1"/>
    <col min="2" max="2" width="7.28515625" style="102" customWidth="1"/>
    <col min="3" max="12" width="17.28515625" style="101" customWidth="1"/>
    <col min="13" max="13" width="9.140625" style="101" customWidth="1"/>
    <col min="14" max="16384" width="9.140625" style="101"/>
  </cols>
  <sheetData>
    <row r="1" spans="1:12" s="9" customFormat="1" ht="15" customHeight="1" x14ac:dyDescent="0.25"/>
    <row r="2" spans="1:12" s="9" customFormat="1" ht="15" customHeight="1" x14ac:dyDescent="0.25">
      <c r="A2" s="71" t="s">
        <v>133</v>
      </c>
      <c r="B2" s="94"/>
      <c r="C2" s="94"/>
      <c r="D2" s="94"/>
      <c r="E2" s="94"/>
      <c r="F2" s="94"/>
      <c r="G2" s="94"/>
    </row>
    <row r="3" spans="1:12" s="9" customFormat="1" ht="15" customHeight="1" thickBot="1" x14ac:dyDescent="0.3">
      <c r="L3" s="75" t="s">
        <v>96</v>
      </c>
    </row>
    <row r="4" spans="1:12" s="103" customFormat="1" ht="23.25" customHeight="1" x14ac:dyDescent="0.2">
      <c r="A4" s="129" t="s">
        <v>97</v>
      </c>
      <c r="B4" s="125" t="s">
        <v>98</v>
      </c>
      <c r="C4" s="125" t="s">
        <v>134</v>
      </c>
      <c r="D4" s="125" t="s">
        <v>135</v>
      </c>
      <c r="E4" s="131" t="s">
        <v>136</v>
      </c>
      <c r="F4" s="132"/>
      <c r="G4" s="133"/>
      <c r="H4" s="125" t="s">
        <v>137</v>
      </c>
      <c r="I4" s="125" t="s">
        <v>138</v>
      </c>
      <c r="J4" s="125" t="s">
        <v>139</v>
      </c>
      <c r="K4" s="125" t="s">
        <v>140</v>
      </c>
      <c r="L4" s="127" t="s">
        <v>105</v>
      </c>
    </row>
    <row r="5" spans="1:12" s="103" customFormat="1" ht="36.75" customHeight="1" x14ac:dyDescent="0.2">
      <c r="A5" s="130" t="s">
        <v>97</v>
      </c>
      <c r="B5" s="126" t="s">
        <v>98</v>
      </c>
      <c r="C5" s="126"/>
      <c r="D5" s="126"/>
      <c r="E5" s="109" t="s">
        <v>141</v>
      </c>
      <c r="F5" s="109" t="s">
        <v>142</v>
      </c>
      <c r="G5" s="110" t="s">
        <v>143</v>
      </c>
      <c r="H5" s="126"/>
      <c r="I5" s="126"/>
      <c r="J5" s="126"/>
      <c r="K5" s="126"/>
      <c r="L5" s="128"/>
    </row>
    <row r="6" spans="1:12" s="104" customFormat="1" ht="16.5" customHeight="1" x14ac:dyDescent="0.2">
      <c r="A6" s="79"/>
      <c r="B6" s="80"/>
      <c r="C6" s="81">
        <v>1</v>
      </c>
      <c r="D6" s="81">
        <v>2</v>
      </c>
      <c r="E6" s="111">
        <v>3</v>
      </c>
      <c r="F6" s="111">
        <v>4</v>
      </c>
      <c r="G6" s="81" t="s">
        <v>125</v>
      </c>
      <c r="H6" s="81">
        <v>6</v>
      </c>
      <c r="I6" s="81">
        <v>7</v>
      </c>
      <c r="J6" s="81">
        <v>8</v>
      </c>
      <c r="K6" s="81">
        <v>9</v>
      </c>
      <c r="L6" s="81">
        <v>10</v>
      </c>
    </row>
    <row r="7" spans="1:12" s="9" customFormat="1" ht="13.5" customHeight="1" x14ac:dyDescent="0.25">
      <c r="A7" s="83" t="s">
        <v>103</v>
      </c>
      <c r="B7" s="84">
        <f t="shared" ref="B7:B27" si="0">ROW()-ROW($A$6)</f>
        <v>1</v>
      </c>
      <c r="C7" s="85">
        <f t="shared" ref="C7:K7" si="1">SUM(C8:C19)</f>
        <v>6822089</v>
      </c>
      <c r="D7" s="85">
        <f t="shared" si="1"/>
        <v>150440</v>
      </c>
      <c r="E7" s="112">
        <f t="shared" si="1"/>
        <v>3817647</v>
      </c>
      <c r="F7" s="112">
        <f t="shared" si="1"/>
        <v>2785522</v>
      </c>
      <c r="G7" s="85">
        <f t="shared" si="1"/>
        <v>6780585</v>
      </c>
      <c r="H7" s="85">
        <f t="shared" si="1"/>
        <v>0</v>
      </c>
      <c r="I7" s="85">
        <f t="shared" si="1"/>
        <v>0</v>
      </c>
      <c r="J7" s="85">
        <f t="shared" si="1"/>
        <v>0</v>
      </c>
      <c r="K7" s="85">
        <f t="shared" si="1"/>
        <v>34645</v>
      </c>
      <c r="L7" s="113">
        <f t="shared" ref="L7:L27" si="2">SUM(C7:D7)+SUM(G7:K7)</f>
        <v>13787759</v>
      </c>
    </row>
    <row r="8" spans="1:12" s="9" customFormat="1" ht="13.5" customHeight="1" x14ac:dyDescent="0.25">
      <c r="A8" s="87" t="s">
        <v>2</v>
      </c>
      <c r="B8" s="84">
        <f t="shared" si="0"/>
        <v>2</v>
      </c>
      <c r="C8" s="88">
        <v>1022761</v>
      </c>
      <c r="D8" s="88">
        <v>43613</v>
      </c>
      <c r="E8" s="88">
        <v>639735</v>
      </c>
      <c r="F8" s="88">
        <v>400911</v>
      </c>
      <c r="G8" s="88">
        <v>1052093</v>
      </c>
      <c r="H8" s="88">
        <v>0</v>
      </c>
      <c r="I8" s="88">
        <v>0</v>
      </c>
      <c r="J8" s="88">
        <v>0</v>
      </c>
      <c r="K8" s="88">
        <v>0</v>
      </c>
      <c r="L8" s="114">
        <f t="shared" si="2"/>
        <v>2118467</v>
      </c>
    </row>
    <row r="9" spans="1:12" s="9" customFormat="1" ht="13.5" customHeight="1" x14ac:dyDescent="0.25">
      <c r="A9" s="87" t="s">
        <v>3</v>
      </c>
      <c r="B9" s="84">
        <f t="shared" si="0"/>
        <v>3</v>
      </c>
      <c r="C9" s="88">
        <v>716947</v>
      </c>
      <c r="D9" s="88">
        <v>64033</v>
      </c>
      <c r="E9" s="88">
        <v>939300</v>
      </c>
      <c r="F9" s="88">
        <v>285682</v>
      </c>
      <c r="G9" s="88">
        <v>1290003</v>
      </c>
      <c r="H9" s="88">
        <v>0</v>
      </c>
      <c r="I9" s="88">
        <v>0</v>
      </c>
      <c r="J9" s="88">
        <v>0</v>
      </c>
      <c r="K9" s="88">
        <v>0</v>
      </c>
      <c r="L9" s="114">
        <f t="shared" si="2"/>
        <v>2070983</v>
      </c>
    </row>
    <row r="10" spans="1:12" s="9" customFormat="1" ht="13.5" customHeight="1" x14ac:dyDescent="0.25">
      <c r="A10" s="87" t="s">
        <v>4</v>
      </c>
      <c r="B10" s="84">
        <f t="shared" si="0"/>
        <v>4</v>
      </c>
      <c r="C10" s="88">
        <v>681790</v>
      </c>
      <c r="D10" s="88">
        <v>7423</v>
      </c>
      <c r="E10" s="88">
        <v>463594</v>
      </c>
      <c r="F10" s="88">
        <v>239086</v>
      </c>
      <c r="G10" s="88">
        <v>721993</v>
      </c>
      <c r="H10" s="88">
        <v>0</v>
      </c>
      <c r="I10" s="88">
        <v>0</v>
      </c>
      <c r="J10" s="88">
        <v>0</v>
      </c>
      <c r="K10" s="88">
        <v>0</v>
      </c>
      <c r="L10" s="114">
        <f t="shared" si="2"/>
        <v>1411206</v>
      </c>
    </row>
    <row r="11" spans="1:12" s="9" customFormat="1" ht="13.5" customHeight="1" x14ac:dyDescent="0.25">
      <c r="A11" s="87" t="s">
        <v>5</v>
      </c>
      <c r="B11" s="84">
        <f t="shared" si="0"/>
        <v>5</v>
      </c>
      <c r="C11" s="88">
        <v>277167</v>
      </c>
      <c r="D11" s="88">
        <v>3313</v>
      </c>
      <c r="E11" s="88">
        <v>195567</v>
      </c>
      <c r="F11" s="88">
        <v>282495</v>
      </c>
      <c r="G11" s="88">
        <v>503864</v>
      </c>
      <c r="H11" s="88">
        <v>0</v>
      </c>
      <c r="I11" s="88">
        <v>0</v>
      </c>
      <c r="J11" s="88">
        <v>0</v>
      </c>
      <c r="K11" s="88">
        <v>0</v>
      </c>
      <c r="L11" s="114">
        <f t="shared" si="2"/>
        <v>784344</v>
      </c>
    </row>
    <row r="12" spans="1:12" s="9" customFormat="1" ht="13.5" customHeight="1" x14ac:dyDescent="0.25">
      <c r="A12" s="87" t="s">
        <v>6</v>
      </c>
      <c r="B12" s="84">
        <f t="shared" si="0"/>
        <v>6</v>
      </c>
      <c r="C12" s="88">
        <v>0</v>
      </c>
      <c r="D12" s="88">
        <v>0</v>
      </c>
      <c r="E12" s="88">
        <v>0</v>
      </c>
      <c r="F12" s="88">
        <v>0</v>
      </c>
      <c r="G12" s="88">
        <v>0</v>
      </c>
      <c r="H12" s="88">
        <v>0</v>
      </c>
      <c r="I12" s="88">
        <v>0</v>
      </c>
      <c r="J12" s="88">
        <v>0</v>
      </c>
      <c r="K12" s="88">
        <v>0</v>
      </c>
      <c r="L12" s="114">
        <f t="shared" si="2"/>
        <v>0</v>
      </c>
    </row>
    <row r="13" spans="1:12" s="9" customFormat="1" ht="13.5" customHeight="1" x14ac:dyDescent="0.25">
      <c r="A13" s="87" t="s">
        <v>7</v>
      </c>
      <c r="B13" s="84">
        <f t="shared" si="0"/>
        <v>7</v>
      </c>
      <c r="C13" s="88">
        <v>1325535</v>
      </c>
      <c r="D13" s="88">
        <v>8049</v>
      </c>
      <c r="E13" s="88">
        <v>366388</v>
      </c>
      <c r="F13" s="88">
        <v>264097</v>
      </c>
      <c r="G13" s="88">
        <v>636586</v>
      </c>
      <c r="H13" s="88">
        <v>0</v>
      </c>
      <c r="I13" s="88">
        <v>0</v>
      </c>
      <c r="J13" s="88">
        <v>0</v>
      </c>
      <c r="K13" s="88">
        <v>0</v>
      </c>
      <c r="L13" s="114">
        <f t="shared" si="2"/>
        <v>1970170</v>
      </c>
    </row>
    <row r="14" spans="1:12" s="9" customFormat="1" ht="13.5" customHeight="1" x14ac:dyDescent="0.25">
      <c r="A14" s="87" t="s">
        <v>8</v>
      </c>
      <c r="B14" s="84">
        <f t="shared" si="0"/>
        <v>8</v>
      </c>
      <c r="C14" s="88">
        <v>330144</v>
      </c>
      <c r="D14" s="88">
        <v>0</v>
      </c>
      <c r="E14" s="88">
        <v>235907</v>
      </c>
      <c r="F14" s="88">
        <v>93902</v>
      </c>
      <c r="G14" s="88">
        <v>332212</v>
      </c>
      <c r="H14" s="88">
        <v>0</v>
      </c>
      <c r="I14" s="88">
        <v>0</v>
      </c>
      <c r="J14" s="88">
        <v>0</v>
      </c>
      <c r="K14" s="88">
        <v>0</v>
      </c>
      <c r="L14" s="114">
        <f t="shared" si="2"/>
        <v>662356</v>
      </c>
    </row>
    <row r="15" spans="1:12" s="9" customFormat="1" ht="13.5" customHeight="1" x14ac:dyDescent="0.25">
      <c r="A15" s="87" t="s">
        <v>9</v>
      </c>
      <c r="B15" s="84">
        <f t="shared" si="0"/>
        <v>9</v>
      </c>
      <c r="C15" s="88">
        <v>752025</v>
      </c>
      <c r="D15" s="88">
        <v>47</v>
      </c>
      <c r="E15" s="88">
        <v>168674</v>
      </c>
      <c r="F15" s="88">
        <v>297899</v>
      </c>
      <c r="G15" s="88">
        <v>475904</v>
      </c>
      <c r="H15" s="88">
        <v>0</v>
      </c>
      <c r="I15" s="88">
        <v>0</v>
      </c>
      <c r="J15" s="88">
        <v>0</v>
      </c>
      <c r="K15" s="88">
        <v>0</v>
      </c>
      <c r="L15" s="114">
        <f t="shared" si="2"/>
        <v>1227976</v>
      </c>
    </row>
    <row r="16" spans="1:12" s="9" customFormat="1" ht="13.5" customHeight="1" x14ac:dyDescent="0.25">
      <c r="A16" s="87" t="s">
        <v>10</v>
      </c>
      <c r="B16" s="84">
        <f t="shared" si="0"/>
        <v>10</v>
      </c>
      <c r="C16" s="88">
        <v>421528</v>
      </c>
      <c r="D16" s="88">
        <v>5491</v>
      </c>
      <c r="E16" s="88">
        <v>212341</v>
      </c>
      <c r="F16" s="88">
        <v>284520</v>
      </c>
      <c r="G16" s="88">
        <v>505517</v>
      </c>
      <c r="H16" s="88">
        <v>0</v>
      </c>
      <c r="I16" s="88">
        <v>0</v>
      </c>
      <c r="J16" s="88">
        <v>0</v>
      </c>
      <c r="K16" s="88">
        <v>34645</v>
      </c>
      <c r="L16" s="114">
        <f t="shared" si="2"/>
        <v>967181</v>
      </c>
    </row>
    <row r="17" spans="1:12" s="9" customFormat="1" ht="13.5" customHeight="1" x14ac:dyDescent="0.25">
      <c r="A17" s="87" t="s">
        <v>11</v>
      </c>
      <c r="B17" s="84">
        <f t="shared" si="0"/>
        <v>11</v>
      </c>
      <c r="C17" s="88">
        <v>581908</v>
      </c>
      <c r="D17" s="88">
        <v>2798</v>
      </c>
      <c r="E17" s="88">
        <v>273661</v>
      </c>
      <c r="F17" s="88">
        <v>240278</v>
      </c>
      <c r="G17" s="88">
        <v>527370</v>
      </c>
      <c r="H17" s="88">
        <v>0</v>
      </c>
      <c r="I17" s="88">
        <v>0</v>
      </c>
      <c r="J17" s="88">
        <v>0</v>
      </c>
      <c r="K17" s="88">
        <v>0</v>
      </c>
      <c r="L17" s="114">
        <f t="shared" si="2"/>
        <v>1112076</v>
      </c>
    </row>
    <row r="18" spans="1:12" s="9" customFormat="1" ht="13.5" customHeight="1" x14ac:dyDescent="0.25">
      <c r="A18" s="87" t="s">
        <v>12</v>
      </c>
      <c r="B18" s="84">
        <f t="shared" si="0"/>
        <v>12</v>
      </c>
      <c r="C18" s="88">
        <v>680299</v>
      </c>
      <c r="D18" s="88">
        <v>15673</v>
      </c>
      <c r="E18" s="88">
        <v>320499</v>
      </c>
      <c r="F18" s="88">
        <v>372992</v>
      </c>
      <c r="G18" s="88">
        <v>709274</v>
      </c>
      <c r="H18" s="88">
        <v>0</v>
      </c>
      <c r="I18" s="88">
        <v>0</v>
      </c>
      <c r="J18" s="88">
        <v>0</v>
      </c>
      <c r="K18" s="88">
        <v>0</v>
      </c>
      <c r="L18" s="114">
        <f t="shared" si="2"/>
        <v>1405246</v>
      </c>
    </row>
    <row r="19" spans="1:12" s="9" customFormat="1" ht="13.5" customHeight="1" x14ac:dyDescent="0.25">
      <c r="A19" s="87" t="s">
        <v>13</v>
      </c>
      <c r="B19" s="84">
        <f t="shared" si="0"/>
        <v>13</v>
      </c>
      <c r="C19" s="88">
        <v>31985</v>
      </c>
      <c r="D19" s="88">
        <v>0</v>
      </c>
      <c r="E19" s="88">
        <v>1981</v>
      </c>
      <c r="F19" s="88">
        <v>23660</v>
      </c>
      <c r="G19" s="88">
        <v>25769</v>
      </c>
      <c r="H19" s="88">
        <v>0</v>
      </c>
      <c r="I19" s="88">
        <v>0</v>
      </c>
      <c r="J19" s="88">
        <v>0</v>
      </c>
      <c r="K19" s="88">
        <v>0</v>
      </c>
      <c r="L19" s="114">
        <f t="shared" si="2"/>
        <v>57754</v>
      </c>
    </row>
    <row r="20" spans="1:12" s="9" customFormat="1" ht="13.5" customHeight="1" x14ac:dyDescent="0.25">
      <c r="A20" s="83" t="s">
        <v>104</v>
      </c>
      <c r="B20" s="84">
        <f t="shared" si="0"/>
        <v>14</v>
      </c>
      <c r="C20" s="85">
        <f t="shared" ref="C20:K20" si="3">SUM(C21:C26)</f>
        <v>45128</v>
      </c>
      <c r="D20" s="85">
        <f t="shared" si="3"/>
        <v>113278</v>
      </c>
      <c r="E20" s="112">
        <f t="shared" si="3"/>
        <v>78320</v>
      </c>
      <c r="F20" s="112">
        <f t="shared" si="3"/>
        <v>31563</v>
      </c>
      <c r="G20" s="85">
        <f t="shared" si="3"/>
        <v>116015</v>
      </c>
      <c r="H20" s="85">
        <f t="shared" si="3"/>
        <v>0</v>
      </c>
      <c r="I20" s="85">
        <f t="shared" si="3"/>
        <v>8941514</v>
      </c>
      <c r="J20" s="85">
        <f t="shared" si="3"/>
        <v>2226906</v>
      </c>
      <c r="K20" s="85">
        <f t="shared" si="3"/>
        <v>0</v>
      </c>
      <c r="L20" s="113">
        <f t="shared" si="2"/>
        <v>11442841</v>
      </c>
    </row>
    <row r="21" spans="1:12" s="9" customFormat="1" ht="13.5" customHeight="1" x14ac:dyDescent="0.25">
      <c r="A21" s="87" t="s">
        <v>15</v>
      </c>
      <c r="B21" s="84">
        <f t="shared" si="0"/>
        <v>15</v>
      </c>
      <c r="C21" s="88">
        <v>18345</v>
      </c>
      <c r="D21" s="88">
        <v>0</v>
      </c>
      <c r="E21" s="88">
        <v>20689</v>
      </c>
      <c r="F21" s="88">
        <v>4921</v>
      </c>
      <c r="G21" s="88">
        <v>26353</v>
      </c>
      <c r="H21" s="88">
        <v>0</v>
      </c>
      <c r="I21" s="88">
        <v>3639894</v>
      </c>
      <c r="J21" s="88">
        <v>403691</v>
      </c>
      <c r="K21" s="88">
        <v>0</v>
      </c>
      <c r="L21" s="114">
        <f t="shared" si="2"/>
        <v>4088283</v>
      </c>
    </row>
    <row r="22" spans="1:12" s="9" customFormat="1" ht="13.5" customHeight="1" x14ac:dyDescent="0.25">
      <c r="A22" s="87" t="s">
        <v>16</v>
      </c>
      <c r="B22" s="84">
        <f t="shared" si="0"/>
        <v>16</v>
      </c>
      <c r="C22" s="88">
        <v>13900</v>
      </c>
      <c r="D22" s="88">
        <v>113278</v>
      </c>
      <c r="E22" s="88">
        <v>38977</v>
      </c>
      <c r="F22" s="88">
        <v>11187</v>
      </c>
      <c r="G22" s="88">
        <v>50838</v>
      </c>
      <c r="H22" s="88">
        <v>0</v>
      </c>
      <c r="I22" s="88">
        <v>3305670</v>
      </c>
      <c r="J22" s="88">
        <v>116626</v>
      </c>
      <c r="K22" s="88">
        <v>0</v>
      </c>
      <c r="L22" s="114">
        <f t="shared" si="2"/>
        <v>3600312</v>
      </c>
    </row>
    <row r="23" spans="1:12" s="9" customFormat="1" ht="13.5" customHeight="1" x14ac:dyDescent="0.25">
      <c r="A23" s="87" t="s">
        <v>17</v>
      </c>
      <c r="B23" s="84">
        <f t="shared" si="0"/>
        <v>17</v>
      </c>
      <c r="C23" s="88">
        <v>6236</v>
      </c>
      <c r="D23" s="88">
        <v>0</v>
      </c>
      <c r="E23" s="88">
        <v>5306</v>
      </c>
      <c r="F23" s="88">
        <v>13190</v>
      </c>
      <c r="G23" s="88">
        <v>21985</v>
      </c>
      <c r="H23" s="88">
        <v>0</v>
      </c>
      <c r="I23" s="88">
        <v>776115</v>
      </c>
      <c r="J23" s="88">
        <v>1098924</v>
      </c>
      <c r="K23" s="88">
        <v>0</v>
      </c>
      <c r="L23" s="114">
        <f t="shared" si="2"/>
        <v>1903260</v>
      </c>
    </row>
    <row r="24" spans="1:12" s="9" customFormat="1" ht="13.5" customHeight="1" x14ac:dyDescent="0.25">
      <c r="A24" s="87" t="s">
        <v>18</v>
      </c>
      <c r="B24" s="84">
        <f t="shared" si="0"/>
        <v>18</v>
      </c>
      <c r="C24" s="88">
        <v>4828</v>
      </c>
      <c r="D24" s="88">
        <v>0</v>
      </c>
      <c r="E24" s="88">
        <v>8184</v>
      </c>
      <c r="F24" s="88">
        <v>1593</v>
      </c>
      <c r="G24" s="88">
        <v>10716</v>
      </c>
      <c r="H24" s="88">
        <v>0</v>
      </c>
      <c r="I24" s="88">
        <v>555068</v>
      </c>
      <c r="J24" s="88">
        <v>351225</v>
      </c>
      <c r="K24" s="88">
        <v>0</v>
      </c>
      <c r="L24" s="114">
        <f t="shared" si="2"/>
        <v>921837</v>
      </c>
    </row>
    <row r="25" spans="1:12" s="9" customFormat="1" ht="13.5" customHeight="1" x14ac:dyDescent="0.25">
      <c r="A25" s="87" t="s">
        <v>19</v>
      </c>
      <c r="B25" s="84">
        <f t="shared" si="0"/>
        <v>19</v>
      </c>
      <c r="C25" s="88">
        <v>921</v>
      </c>
      <c r="D25" s="88">
        <v>0</v>
      </c>
      <c r="E25" s="88">
        <v>5164</v>
      </c>
      <c r="F25" s="88">
        <v>564</v>
      </c>
      <c r="G25" s="88">
        <v>6014</v>
      </c>
      <c r="H25" s="88">
        <v>0</v>
      </c>
      <c r="I25" s="88">
        <v>657510</v>
      </c>
      <c r="J25" s="88">
        <v>252937</v>
      </c>
      <c r="K25" s="88">
        <v>0</v>
      </c>
      <c r="L25" s="114">
        <f t="shared" si="2"/>
        <v>917382</v>
      </c>
    </row>
    <row r="26" spans="1:12" s="9" customFormat="1" ht="13.5" customHeight="1" x14ac:dyDescent="0.25">
      <c r="A26" s="87" t="s">
        <v>20</v>
      </c>
      <c r="B26" s="84">
        <f t="shared" si="0"/>
        <v>20</v>
      </c>
      <c r="C26" s="88">
        <v>898</v>
      </c>
      <c r="D26" s="88">
        <v>0</v>
      </c>
      <c r="E26" s="88">
        <v>0</v>
      </c>
      <c r="F26" s="88">
        <v>108</v>
      </c>
      <c r="G26" s="88">
        <v>109</v>
      </c>
      <c r="H26" s="88">
        <v>0</v>
      </c>
      <c r="I26" s="88">
        <v>7257</v>
      </c>
      <c r="J26" s="88">
        <v>3503</v>
      </c>
      <c r="K26" s="88">
        <v>0</v>
      </c>
      <c r="L26" s="114">
        <f t="shared" si="2"/>
        <v>11767</v>
      </c>
    </row>
    <row r="27" spans="1:12" s="9" customFormat="1" ht="13.5" customHeight="1" thickBot="1" x14ac:dyDescent="0.3">
      <c r="A27" s="99" t="s">
        <v>105</v>
      </c>
      <c r="B27" s="84">
        <f t="shared" si="0"/>
        <v>21</v>
      </c>
      <c r="C27" s="91">
        <f t="shared" ref="C27:K27" si="4">C7+C20</f>
        <v>6867217</v>
      </c>
      <c r="D27" s="91">
        <f t="shared" si="4"/>
        <v>263718</v>
      </c>
      <c r="E27" s="115">
        <f t="shared" si="4"/>
        <v>3895967</v>
      </c>
      <c r="F27" s="115">
        <f t="shared" si="4"/>
        <v>2817085</v>
      </c>
      <c r="G27" s="91">
        <f t="shared" si="4"/>
        <v>6896600</v>
      </c>
      <c r="H27" s="91">
        <f t="shared" si="4"/>
        <v>0</v>
      </c>
      <c r="I27" s="91">
        <f t="shared" si="4"/>
        <v>8941514</v>
      </c>
      <c r="J27" s="91">
        <f t="shared" si="4"/>
        <v>2226906</v>
      </c>
      <c r="K27" s="91">
        <f t="shared" si="4"/>
        <v>34645</v>
      </c>
      <c r="L27" s="116">
        <f t="shared" si="2"/>
        <v>25230600</v>
      </c>
    </row>
    <row r="28" spans="1:12" s="9" customFormat="1" ht="15" customHeight="1" x14ac:dyDescent="0.25"/>
    <row r="29" spans="1:12" s="9" customFormat="1" ht="15" customHeight="1" x14ac:dyDescent="0.25"/>
    <row r="30" spans="1:12" s="9" customFormat="1" ht="15" customHeight="1" x14ac:dyDescent="0.25"/>
    <row r="31" spans="1:12" s="9" customFormat="1" ht="15" customHeight="1" x14ac:dyDescent="0.25">
      <c r="A31" s="71" t="s">
        <v>144</v>
      </c>
      <c r="B31" s="94"/>
      <c r="C31" s="94"/>
      <c r="D31" s="94"/>
      <c r="E31" s="94"/>
      <c r="F31" s="94"/>
      <c r="G31" s="94"/>
    </row>
    <row r="32" spans="1:12" s="9" customFormat="1" ht="15" customHeight="1" thickBot="1" x14ac:dyDescent="0.3">
      <c r="L32" s="75" t="s">
        <v>96</v>
      </c>
    </row>
    <row r="33" spans="1:12" s="103" customFormat="1" ht="23.25" customHeight="1" x14ac:dyDescent="0.2">
      <c r="A33" s="129" t="s">
        <v>97</v>
      </c>
      <c r="B33" s="125" t="s">
        <v>98</v>
      </c>
      <c r="C33" s="125" t="s">
        <v>134</v>
      </c>
      <c r="D33" s="125" t="s">
        <v>135</v>
      </c>
      <c r="E33" s="131" t="s">
        <v>136</v>
      </c>
      <c r="F33" s="132"/>
      <c r="G33" s="133"/>
      <c r="H33" s="125" t="s">
        <v>137</v>
      </c>
      <c r="I33" s="125" t="s">
        <v>138</v>
      </c>
      <c r="J33" s="125" t="s">
        <v>139</v>
      </c>
      <c r="K33" s="125" t="s">
        <v>140</v>
      </c>
      <c r="L33" s="127" t="s">
        <v>105</v>
      </c>
    </row>
    <row r="34" spans="1:12" s="103" customFormat="1" ht="36.75" customHeight="1" x14ac:dyDescent="0.2">
      <c r="A34" s="130" t="s">
        <v>97</v>
      </c>
      <c r="B34" s="126" t="s">
        <v>98</v>
      </c>
      <c r="C34" s="126"/>
      <c r="D34" s="126"/>
      <c r="E34" s="109" t="s">
        <v>141</v>
      </c>
      <c r="F34" s="109" t="s">
        <v>142</v>
      </c>
      <c r="G34" s="110" t="s">
        <v>143</v>
      </c>
      <c r="H34" s="126"/>
      <c r="I34" s="126"/>
      <c r="J34" s="126"/>
      <c r="K34" s="126"/>
      <c r="L34" s="128"/>
    </row>
    <row r="35" spans="1:12" s="104" customFormat="1" ht="16.5" customHeight="1" x14ac:dyDescent="0.2">
      <c r="A35" s="79"/>
      <c r="B35" s="80"/>
      <c r="C35" s="81">
        <v>1</v>
      </c>
      <c r="D35" s="81">
        <v>2</v>
      </c>
      <c r="E35" s="111">
        <v>3</v>
      </c>
      <c r="F35" s="111">
        <v>4</v>
      </c>
      <c r="G35" s="81" t="s">
        <v>125</v>
      </c>
      <c r="H35" s="81">
        <v>6</v>
      </c>
      <c r="I35" s="81">
        <v>7</v>
      </c>
      <c r="J35" s="81">
        <v>8</v>
      </c>
      <c r="K35" s="81">
        <v>9</v>
      </c>
      <c r="L35" s="81">
        <v>10</v>
      </c>
    </row>
    <row r="36" spans="1:12" s="9" customFormat="1" ht="13.5" customHeight="1" x14ac:dyDescent="0.25">
      <c r="A36" s="83" t="s">
        <v>103</v>
      </c>
      <c r="B36" s="84">
        <f t="shared" ref="B36:B56" si="5">ROW()-ROW($A$35)</f>
        <v>1</v>
      </c>
      <c r="C36" s="85">
        <f t="shared" ref="C36:K36" si="6">SUM(C37:C48)</f>
        <v>5167787</v>
      </c>
      <c r="D36" s="85">
        <f t="shared" si="6"/>
        <v>143772</v>
      </c>
      <c r="E36" s="112">
        <f t="shared" si="6"/>
        <v>2506937</v>
      </c>
      <c r="F36" s="112">
        <f t="shared" si="6"/>
        <v>2409723</v>
      </c>
      <c r="G36" s="85">
        <f t="shared" si="6"/>
        <v>5094076</v>
      </c>
      <c r="H36" s="85">
        <f t="shared" si="6"/>
        <v>0</v>
      </c>
      <c r="I36" s="85">
        <f t="shared" si="6"/>
        <v>0</v>
      </c>
      <c r="J36" s="85">
        <f t="shared" si="6"/>
        <v>0</v>
      </c>
      <c r="K36" s="85">
        <f t="shared" si="6"/>
        <v>34645</v>
      </c>
      <c r="L36" s="113">
        <f t="shared" ref="L36:L56" si="7">SUM(C36:D36)+SUM(G36:K36)</f>
        <v>10440280</v>
      </c>
    </row>
    <row r="37" spans="1:12" s="9" customFormat="1" ht="13.5" customHeight="1" x14ac:dyDescent="0.25">
      <c r="A37" s="87" t="s">
        <v>2</v>
      </c>
      <c r="B37" s="84">
        <f t="shared" si="5"/>
        <v>2</v>
      </c>
      <c r="C37" s="88">
        <v>729023</v>
      </c>
      <c r="D37" s="88">
        <v>43613</v>
      </c>
      <c r="E37" s="88">
        <v>275365</v>
      </c>
      <c r="F37" s="88">
        <v>247286</v>
      </c>
      <c r="G37" s="88">
        <v>534098</v>
      </c>
      <c r="H37" s="88">
        <v>0</v>
      </c>
      <c r="I37" s="88">
        <v>0</v>
      </c>
      <c r="J37" s="88">
        <v>0</v>
      </c>
      <c r="K37" s="88">
        <v>0</v>
      </c>
      <c r="L37" s="114">
        <f t="shared" si="7"/>
        <v>1306734</v>
      </c>
    </row>
    <row r="38" spans="1:12" s="9" customFormat="1" ht="13.5" customHeight="1" x14ac:dyDescent="0.25">
      <c r="A38" s="87" t="s">
        <v>3</v>
      </c>
      <c r="B38" s="84">
        <f t="shared" si="5"/>
        <v>3</v>
      </c>
      <c r="C38" s="88">
        <v>586626</v>
      </c>
      <c r="D38" s="88">
        <v>62899</v>
      </c>
      <c r="E38" s="88">
        <v>370794</v>
      </c>
      <c r="F38" s="88">
        <v>262327</v>
      </c>
      <c r="G38" s="88">
        <v>698142</v>
      </c>
      <c r="H38" s="88">
        <v>0</v>
      </c>
      <c r="I38" s="88">
        <v>0</v>
      </c>
      <c r="J38" s="88">
        <v>0</v>
      </c>
      <c r="K38" s="88">
        <v>0</v>
      </c>
      <c r="L38" s="114">
        <f t="shared" si="7"/>
        <v>1347667</v>
      </c>
    </row>
    <row r="39" spans="1:12" s="9" customFormat="1" ht="13.5" customHeight="1" x14ac:dyDescent="0.25">
      <c r="A39" s="87" t="s">
        <v>4</v>
      </c>
      <c r="B39" s="84">
        <f t="shared" si="5"/>
        <v>4</v>
      </c>
      <c r="C39" s="88">
        <v>601949</v>
      </c>
      <c r="D39" s="88">
        <v>1889</v>
      </c>
      <c r="E39" s="88">
        <v>280141</v>
      </c>
      <c r="F39" s="88">
        <v>195470</v>
      </c>
      <c r="G39" s="88">
        <v>494924</v>
      </c>
      <c r="H39" s="88">
        <v>0</v>
      </c>
      <c r="I39" s="88">
        <v>0</v>
      </c>
      <c r="J39" s="88">
        <v>0</v>
      </c>
      <c r="K39" s="88">
        <v>0</v>
      </c>
      <c r="L39" s="114">
        <f t="shared" si="7"/>
        <v>1098762</v>
      </c>
    </row>
    <row r="40" spans="1:12" s="9" customFormat="1" ht="13.5" customHeight="1" x14ac:dyDescent="0.25">
      <c r="A40" s="87" t="s">
        <v>5</v>
      </c>
      <c r="B40" s="84">
        <f t="shared" si="5"/>
        <v>5</v>
      </c>
      <c r="C40" s="88">
        <v>254129</v>
      </c>
      <c r="D40" s="88">
        <v>3313</v>
      </c>
      <c r="E40" s="88">
        <v>186389</v>
      </c>
      <c r="F40" s="88">
        <v>273958</v>
      </c>
      <c r="G40" s="88">
        <v>486149</v>
      </c>
      <c r="H40" s="88">
        <v>0</v>
      </c>
      <c r="I40" s="88">
        <v>0</v>
      </c>
      <c r="J40" s="88">
        <v>0</v>
      </c>
      <c r="K40" s="88">
        <v>0</v>
      </c>
      <c r="L40" s="114">
        <f t="shared" si="7"/>
        <v>743591</v>
      </c>
    </row>
    <row r="41" spans="1:12" s="9" customFormat="1" ht="13.5" customHeight="1" x14ac:dyDescent="0.25">
      <c r="A41" s="87" t="s">
        <v>6</v>
      </c>
      <c r="B41" s="84">
        <f t="shared" si="5"/>
        <v>6</v>
      </c>
      <c r="C41" s="88">
        <v>0</v>
      </c>
      <c r="D41" s="88">
        <v>0</v>
      </c>
      <c r="E41" s="88">
        <v>0</v>
      </c>
      <c r="F41" s="88">
        <v>0</v>
      </c>
      <c r="G41" s="88">
        <v>0</v>
      </c>
      <c r="H41" s="88">
        <v>0</v>
      </c>
      <c r="I41" s="88">
        <v>0</v>
      </c>
      <c r="J41" s="88">
        <v>0</v>
      </c>
      <c r="K41" s="88">
        <v>0</v>
      </c>
      <c r="L41" s="114">
        <f t="shared" si="7"/>
        <v>0</v>
      </c>
    </row>
    <row r="42" spans="1:12" s="9" customFormat="1" ht="13.5" customHeight="1" x14ac:dyDescent="0.25">
      <c r="A42" s="87" t="s">
        <v>7</v>
      </c>
      <c r="B42" s="84">
        <f t="shared" si="5"/>
        <v>7</v>
      </c>
      <c r="C42" s="88">
        <v>533866</v>
      </c>
      <c r="D42" s="88">
        <v>8049</v>
      </c>
      <c r="E42" s="88">
        <v>328015</v>
      </c>
      <c r="F42" s="88">
        <v>255884</v>
      </c>
      <c r="G42" s="88">
        <v>590000</v>
      </c>
      <c r="H42" s="88">
        <v>0</v>
      </c>
      <c r="I42" s="88">
        <v>0</v>
      </c>
      <c r="J42" s="88">
        <v>0</v>
      </c>
      <c r="K42" s="88">
        <v>0</v>
      </c>
      <c r="L42" s="114">
        <f t="shared" si="7"/>
        <v>1131915</v>
      </c>
    </row>
    <row r="43" spans="1:12" s="9" customFormat="1" ht="13.5" customHeight="1" x14ac:dyDescent="0.25">
      <c r="A43" s="87" t="s">
        <v>8</v>
      </c>
      <c r="B43" s="84">
        <f t="shared" si="5"/>
        <v>8</v>
      </c>
      <c r="C43" s="88">
        <v>307309</v>
      </c>
      <c r="D43" s="88">
        <v>0</v>
      </c>
      <c r="E43" s="88">
        <v>199331</v>
      </c>
      <c r="F43" s="88">
        <v>83212</v>
      </c>
      <c r="G43" s="88">
        <v>284946</v>
      </c>
      <c r="H43" s="88">
        <v>0</v>
      </c>
      <c r="I43" s="88">
        <v>0</v>
      </c>
      <c r="J43" s="88">
        <v>0</v>
      </c>
      <c r="K43" s="88">
        <v>0</v>
      </c>
      <c r="L43" s="114">
        <f t="shared" si="7"/>
        <v>592255</v>
      </c>
    </row>
    <row r="44" spans="1:12" s="9" customFormat="1" ht="13.5" customHeight="1" x14ac:dyDescent="0.25">
      <c r="A44" s="87" t="s">
        <v>9</v>
      </c>
      <c r="B44" s="84">
        <f t="shared" si="5"/>
        <v>9</v>
      </c>
      <c r="C44" s="88">
        <v>676591</v>
      </c>
      <c r="D44" s="88">
        <v>47</v>
      </c>
      <c r="E44" s="88">
        <v>146099</v>
      </c>
      <c r="F44" s="88">
        <v>289053</v>
      </c>
      <c r="G44" s="88">
        <v>444483</v>
      </c>
      <c r="H44" s="88">
        <v>0</v>
      </c>
      <c r="I44" s="88">
        <v>0</v>
      </c>
      <c r="J44" s="88">
        <v>0</v>
      </c>
      <c r="K44" s="88">
        <v>0</v>
      </c>
      <c r="L44" s="114">
        <f t="shared" si="7"/>
        <v>1121121</v>
      </c>
    </row>
    <row r="45" spans="1:12" s="9" customFormat="1" ht="13.5" customHeight="1" x14ac:dyDescent="0.25">
      <c r="A45" s="87" t="s">
        <v>10</v>
      </c>
      <c r="B45" s="84">
        <f t="shared" si="5"/>
        <v>10</v>
      </c>
      <c r="C45" s="88">
        <v>354464</v>
      </c>
      <c r="D45" s="88">
        <v>5491</v>
      </c>
      <c r="E45" s="88">
        <v>193557</v>
      </c>
      <c r="F45" s="88">
        <v>247127</v>
      </c>
      <c r="G45" s="88">
        <v>449340</v>
      </c>
      <c r="H45" s="88">
        <v>0</v>
      </c>
      <c r="I45" s="88">
        <v>0</v>
      </c>
      <c r="J45" s="88">
        <v>0</v>
      </c>
      <c r="K45" s="88">
        <v>34645</v>
      </c>
      <c r="L45" s="114">
        <f t="shared" si="7"/>
        <v>843940</v>
      </c>
    </row>
    <row r="46" spans="1:12" s="9" customFormat="1" ht="13.5" customHeight="1" x14ac:dyDescent="0.25">
      <c r="A46" s="87" t="s">
        <v>11</v>
      </c>
      <c r="B46" s="84">
        <f t="shared" si="5"/>
        <v>11</v>
      </c>
      <c r="C46" s="88">
        <v>498294</v>
      </c>
      <c r="D46" s="88">
        <v>2798</v>
      </c>
      <c r="E46" s="88">
        <v>267482</v>
      </c>
      <c r="F46" s="88">
        <v>235449</v>
      </c>
      <c r="G46" s="88">
        <v>516362</v>
      </c>
      <c r="H46" s="88">
        <v>0</v>
      </c>
      <c r="I46" s="88">
        <v>0</v>
      </c>
      <c r="J46" s="88">
        <v>0</v>
      </c>
      <c r="K46" s="88">
        <v>0</v>
      </c>
      <c r="L46" s="114">
        <f t="shared" si="7"/>
        <v>1017454</v>
      </c>
    </row>
    <row r="47" spans="1:12" s="9" customFormat="1" ht="13.5" customHeight="1" x14ac:dyDescent="0.25">
      <c r="A47" s="87" t="s">
        <v>12</v>
      </c>
      <c r="B47" s="84">
        <f t="shared" si="5"/>
        <v>12</v>
      </c>
      <c r="C47" s="88">
        <v>613429</v>
      </c>
      <c r="D47" s="88">
        <v>15673</v>
      </c>
      <c r="E47" s="88">
        <v>258774</v>
      </c>
      <c r="F47" s="88">
        <v>308358</v>
      </c>
      <c r="G47" s="88">
        <v>582915</v>
      </c>
      <c r="H47" s="88">
        <v>0</v>
      </c>
      <c r="I47" s="88">
        <v>0</v>
      </c>
      <c r="J47" s="88">
        <v>0</v>
      </c>
      <c r="K47" s="88">
        <v>0</v>
      </c>
      <c r="L47" s="114">
        <f t="shared" si="7"/>
        <v>1212017</v>
      </c>
    </row>
    <row r="48" spans="1:12" s="9" customFormat="1" ht="13.5" customHeight="1" x14ac:dyDescent="0.25">
      <c r="A48" s="87" t="s">
        <v>13</v>
      </c>
      <c r="B48" s="84">
        <f t="shared" si="5"/>
        <v>13</v>
      </c>
      <c r="C48" s="88">
        <v>12107</v>
      </c>
      <c r="D48" s="88">
        <v>0</v>
      </c>
      <c r="E48" s="88">
        <v>990</v>
      </c>
      <c r="F48" s="88">
        <v>11599</v>
      </c>
      <c r="G48" s="88">
        <v>12717</v>
      </c>
      <c r="H48" s="88">
        <v>0</v>
      </c>
      <c r="I48" s="88">
        <v>0</v>
      </c>
      <c r="J48" s="88">
        <v>0</v>
      </c>
      <c r="K48" s="88">
        <v>0</v>
      </c>
      <c r="L48" s="114">
        <f t="shared" si="7"/>
        <v>24824</v>
      </c>
    </row>
    <row r="49" spans="1:12" s="9" customFormat="1" ht="13.5" customHeight="1" x14ac:dyDescent="0.25">
      <c r="A49" s="83" t="s">
        <v>104</v>
      </c>
      <c r="B49" s="84">
        <f t="shared" si="5"/>
        <v>14</v>
      </c>
      <c r="C49" s="85">
        <f t="shared" ref="C49:K49" si="8">SUM(C50:C55)</f>
        <v>38066</v>
      </c>
      <c r="D49" s="85">
        <f t="shared" si="8"/>
        <v>113278</v>
      </c>
      <c r="E49" s="112">
        <f t="shared" si="8"/>
        <v>71353</v>
      </c>
      <c r="F49" s="112">
        <f t="shared" si="8"/>
        <v>26893</v>
      </c>
      <c r="G49" s="85">
        <f t="shared" si="8"/>
        <v>104378</v>
      </c>
      <c r="H49" s="85">
        <f t="shared" si="8"/>
        <v>0</v>
      </c>
      <c r="I49" s="85">
        <f t="shared" si="8"/>
        <v>8935636</v>
      </c>
      <c r="J49" s="85">
        <f t="shared" si="8"/>
        <v>2226906</v>
      </c>
      <c r="K49" s="85">
        <f t="shared" si="8"/>
        <v>0</v>
      </c>
      <c r="L49" s="113">
        <f t="shared" si="7"/>
        <v>11418264</v>
      </c>
    </row>
    <row r="50" spans="1:12" s="9" customFormat="1" ht="13.5" customHeight="1" x14ac:dyDescent="0.25">
      <c r="A50" s="87" t="s">
        <v>15</v>
      </c>
      <c r="B50" s="84">
        <f t="shared" si="5"/>
        <v>15</v>
      </c>
      <c r="C50" s="88">
        <v>15661</v>
      </c>
      <c r="D50" s="88">
        <v>0</v>
      </c>
      <c r="E50" s="88">
        <v>20689</v>
      </c>
      <c r="F50" s="88">
        <v>4921</v>
      </c>
      <c r="G50" s="88">
        <v>26353</v>
      </c>
      <c r="H50" s="88">
        <v>0</v>
      </c>
      <c r="I50" s="88">
        <v>3639894</v>
      </c>
      <c r="J50" s="88">
        <v>403691</v>
      </c>
      <c r="K50" s="88">
        <v>0</v>
      </c>
      <c r="L50" s="114">
        <f t="shared" si="7"/>
        <v>4085599</v>
      </c>
    </row>
    <row r="51" spans="1:12" s="9" customFormat="1" ht="13.5" customHeight="1" x14ac:dyDescent="0.25">
      <c r="A51" s="87" t="s">
        <v>16</v>
      </c>
      <c r="B51" s="84">
        <f t="shared" si="5"/>
        <v>16</v>
      </c>
      <c r="C51" s="88">
        <v>9522</v>
      </c>
      <c r="D51" s="88">
        <v>113278</v>
      </c>
      <c r="E51" s="88">
        <v>32221</v>
      </c>
      <c r="F51" s="88">
        <v>6517</v>
      </c>
      <c r="G51" s="88">
        <v>39412</v>
      </c>
      <c r="H51" s="88">
        <v>0</v>
      </c>
      <c r="I51" s="88">
        <v>3300276</v>
      </c>
      <c r="J51" s="88">
        <v>116626</v>
      </c>
      <c r="K51" s="88">
        <v>0</v>
      </c>
      <c r="L51" s="114">
        <f t="shared" si="7"/>
        <v>3579114</v>
      </c>
    </row>
    <row r="52" spans="1:12" s="9" customFormat="1" ht="13.5" customHeight="1" x14ac:dyDescent="0.25">
      <c r="A52" s="87" t="s">
        <v>17</v>
      </c>
      <c r="B52" s="84">
        <f t="shared" si="5"/>
        <v>17</v>
      </c>
      <c r="C52" s="88">
        <v>6236</v>
      </c>
      <c r="D52" s="88">
        <v>0</v>
      </c>
      <c r="E52" s="88">
        <v>5095</v>
      </c>
      <c r="F52" s="88">
        <v>13190</v>
      </c>
      <c r="G52" s="88">
        <v>21774</v>
      </c>
      <c r="H52" s="88">
        <v>0</v>
      </c>
      <c r="I52" s="88">
        <v>776115</v>
      </c>
      <c r="J52" s="88">
        <v>1098924</v>
      </c>
      <c r="K52" s="88">
        <v>0</v>
      </c>
      <c r="L52" s="114">
        <f t="shared" si="7"/>
        <v>1903049</v>
      </c>
    </row>
    <row r="53" spans="1:12" s="9" customFormat="1" ht="13.5" customHeight="1" x14ac:dyDescent="0.25">
      <c r="A53" s="87" t="s">
        <v>18</v>
      </c>
      <c r="B53" s="84">
        <f t="shared" si="5"/>
        <v>18</v>
      </c>
      <c r="C53" s="88">
        <v>4828</v>
      </c>
      <c r="D53" s="88">
        <v>0</v>
      </c>
      <c r="E53" s="88">
        <v>8184</v>
      </c>
      <c r="F53" s="88">
        <v>1593</v>
      </c>
      <c r="G53" s="88">
        <v>10716</v>
      </c>
      <c r="H53" s="88">
        <v>0</v>
      </c>
      <c r="I53" s="88">
        <v>554584</v>
      </c>
      <c r="J53" s="88">
        <v>351225</v>
      </c>
      <c r="K53" s="88">
        <v>0</v>
      </c>
      <c r="L53" s="114">
        <f t="shared" si="7"/>
        <v>921353</v>
      </c>
    </row>
    <row r="54" spans="1:12" s="9" customFormat="1" ht="13.5" customHeight="1" x14ac:dyDescent="0.25">
      <c r="A54" s="87" t="s">
        <v>19</v>
      </c>
      <c r="B54" s="84">
        <f t="shared" si="5"/>
        <v>19</v>
      </c>
      <c r="C54" s="88">
        <v>921</v>
      </c>
      <c r="D54" s="88">
        <v>0</v>
      </c>
      <c r="E54" s="88">
        <v>5164</v>
      </c>
      <c r="F54" s="88">
        <v>564</v>
      </c>
      <c r="G54" s="88">
        <v>6014</v>
      </c>
      <c r="H54" s="88">
        <v>0</v>
      </c>
      <c r="I54" s="88">
        <v>657510</v>
      </c>
      <c r="J54" s="88">
        <v>252937</v>
      </c>
      <c r="K54" s="88">
        <v>0</v>
      </c>
      <c r="L54" s="114">
        <f t="shared" si="7"/>
        <v>917382</v>
      </c>
    </row>
    <row r="55" spans="1:12" s="9" customFormat="1" ht="13.5" customHeight="1" x14ac:dyDescent="0.25">
      <c r="A55" s="87" t="s">
        <v>20</v>
      </c>
      <c r="B55" s="84">
        <f t="shared" si="5"/>
        <v>20</v>
      </c>
      <c r="C55" s="88">
        <v>898</v>
      </c>
      <c r="D55" s="88">
        <v>0</v>
      </c>
      <c r="E55" s="88">
        <v>0</v>
      </c>
      <c r="F55" s="88">
        <v>108</v>
      </c>
      <c r="G55" s="88">
        <v>109</v>
      </c>
      <c r="H55" s="88">
        <v>0</v>
      </c>
      <c r="I55" s="88">
        <v>7257</v>
      </c>
      <c r="J55" s="88">
        <v>3503</v>
      </c>
      <c r="K55" s="88">
        <v>0</v>
      </c>
      <c r="L55" s="114">
        <f t="shared" si="7"/>
        <v>11767</v>
      </c>
    </row>
    <row r="56" spans="1:12" s="9" customFormat="1" ht="13.5" customHeight="1" thickBot="1" x14ac:dyDescent="0.3">
      <c r="A56" s="99" t="s">
        <v>105</v>
      </c>
      <c r="B56" s="84">
        <f t="shared" si="5"/>
        <v>21</v>
      </c>
      <c r="C56" s="91">
        <f t="shared" ref="C56:K56" si="9">C36+C49</f>
        <v>5205853</v>
      </c>
      <c r="D56" s="91">
        <f t="shared" si="9"/>
        <v>257050</v>
      </c>
      <c r="E56" s="115">
        <f t="shared" si="9"/>
        <v>2578290</v>
      </c>
      <c r="F56" s="115">
        <f t="shared" si="9"/>
        <v>2436616</v>
      </c>
      <c r="G56" s="91">
        <f t="shared" si="9"/>
        <v>5198454</v>
      </c>
      <c r="H56" s="91">
        <f t="shared" si="9"/>
        <v>0</v>
      </c>
      <c r="I56" s="91">
        <f t="shared" si="9"/>
        <v>8935636</v>
      </c>
      <c r="J56" s="91">
        <f t="shared" si="9"/>
        <v>2226906</v>
      </c>
      <c r="K56" s="91">
        <f t="shared" si="9"/>
        <v>34645</v>
      </c>
      <c r="L56" s="116">
        <f t="shared" si="7"/>
        <v>21858544</v>
      </c>
    </row>
    <row r="58" spans="1:12" x14ac:dyDescent="0.2">
      <c r="B58" s="101"/>
    </row>
    <row r="59" spans="1:12" x14ac:dyDescent="0.2">
      <c r="B59" s="101"/>
    </row>
    <row r="60" spans="1:12" x14ac:dyDescent="0.2">
      <c r="B60" s="101"/>
    </row>
    <row r="61" spans="1:12" x14ac:dyDescent="0.2">
      <c r="B61" s="101"/>
    </row>
    <row r="62" spans="1:12" x14ac:dyDescent="0.2">
      <c r="B62" s="101"/>
    </row>
  </sheetData>
  <mergeCells count="20">
    <mergeCell ref="H33:H34"/>
    <mergeCell ref="A4:A5"/>
    <mergeCell ref="B4:B5"/>
    <mergeCell ref="C4:C5"/>
    <mergeCell ref="D4:D5"/>
    <mergeCell ref="E4:G4"/>
    <mergeCell ref="H4:H5"/>
    <mergeCell ref="A33:A34"/>
    <mergeCell ref="B33:B34"/>
    <mergeCell ref="C33:C34"/>
    <mergeCell ref="D33:D34"/>
    <mergeCell ref="E33:G33"/>
    <mergeCell ref="I33:I34"/>
    <mergeCell ref="J33:J34"/>
    <mergeCell ref="K33:K34"/>
    <mergeCell ref="L33:L34"/>
    <mergeCell ref="I4:I5"/>
    <mergeCell ref="J4:J5"/>
    <mergeCell ref="K4:K5"/>
    <mergeCell ref="L4:L5"/>
  </mergeCells>
  <printOptions horizontalCentered="1"/>
  <pageMargins left="0" right="0" top="0.78740157480314965" bottom="0" header="0" footer="0"/>
  <pageSetup paperSize="9" scale="4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0AEDD-CCEE-4FC9-B116-7B3DAA362B6F}">
  <dimension ref="A1:AP6"/>
  <sheetViews>
    <sheetView showGridLines="0" tabSelected="1" zoomScale="80" zoomScaleNormal="80" workbookViewId="0"/>
  </sheetViews>
  <sheetFormatPr defaultColWidth="9.140625" defaultRowHeight="15" x14ac:dyDescent="0.25"/>
  <cols>
    <col min="1" max="1" width="28.28515625" style="5" customWidth="1"/>
    <col min="2" max="2" width="17.140625" style="5" customWidth="1"/>
    <col min="3" max="12" width="17.140625" style="9" customWidth="1"/>
    <col min="13" max="15" width="17.140625" style="5" customWidth="1"/>
    <col min="16" max="19" width="17.140625" style="9" customWidth="1"/>
    <col min="20" max="22" width="17.140625" style="5" customWidth="1"/>
    <col min="23" max="23" width="9.140625" style="5" customWidth="1"/>
    <col min="24" max="16384" width="9.140625" style="5"/>
  </cols>
  <sheetData>
    <row r="1" spans="1:42" s="101" customFormat="1" ht="14.25" customHeight="1" x14ac:dyDescent="0.2">
      <c r="A1" s="71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U1" s="94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</row>
    <row r="2" spans="1:42" s="101" customFormat="1" ht="14.25" customHeight="1" x14ac:dyDescent="0.2">
      <c r="A2" s="71" t="s">
        <v>145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</row>
    <row r="3" spans="1:42" s="9" customFormat="1" ht="14.25" customHeight="1" thickBot="1" x14ac:dyDescent="0.3">
      <c r="V3" s="117" t="s">
        <v>146</v>
      </c>
    </row>
    <row r="4" spans="1:42" s="9" customFormat="1" ht="48.75" customHeight="1" x14ac:dyDescent="0.25">
      <c r="A4" s="3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4" t="s">
        <v>147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4" t="s">
        <v>148</v>
      </c>
      <c r="V4" s="1" t="s">
        <v>22</v>
      </c>
    </row>
    <row r="5" spans="1:42" s="9" customFormat="1" ht="33" customHeight="1" x14ac:dyDescent="0.25">
      <c r="A5" s="118" t="s">
        <v>149</v>
      </c>
      <c r="B5" s="88">
        <v>1774781</v>
      </c>
      <c r="C5" s="88">
        <v>822850</v>
      </c>
      <c r="D5" s="88">
        <v>491996</v>
      </c>
      <c r="E5" s="88">
        <v>412661</v>
      </c>
      <c r="F5" s="88">
        <v>0</v>
      </c>
      <c r="G5" s="88">
        <v>757171</v>
      </c>
      <c r="H5" s="88">
        <v>313438</v>
      </c>
      <c r="I5" s="88">
        <v>460662</v>
      </c>
      <c r="J5" s="88">
        <v>624304</v>
      </c>
      <c r="K5" s="88">
        <v>373079</v>
      </c>
      <c r="L5" s="88">
        <v>375598</v>
      </c>
      <c r="M5" s="88">
        <v>179744</v>
      </c>
      <c r="N5" s="85">
        <f>SUM(B5:M5)</f>
        <v>6586284</v>
      </c>
      <c r="O5" s="88">
        <v>719304</v>
      </c>
      <c r="P5" s="88">
        <v>807034</v>
      </c>
      <c r="Q5" s="88">
        <v>314211</v>
      </c>
      <c r="R5" s="88">
        <v>313189</v>
      </c>
      <c r="S5" s="88">
        <v>346435</v>
      </c>
      <c r="T5" s="88">
        <v>202509</v>
      </c>
      <c r="U5" s="85">
        <f>SUM(O5:T5)</f>
        <v>2702682</v>
      </c>
      <c r="V5" s="86">
        <f>N5+U5</f>
        <v>9288966</v>
      </c>
    </row>
    <row r="6" spans="1:42" s="9" customFormat="1" ht="33" customHeight="1" thickBot="1" x14ac:dyDescent="0.3">
      <c r="A6" s="119" t="s">
        <v>150</v>
      </c>
      <c r="B6" s="120">
        <v>224893</v>
      </c>
      <c r="C6" s="120">
        <v>221909</v>
      </c>
      <c r="D6" s="120">
        <v>210058</v>
      </c>
      <c r="E6" s="120">
        <v>138840</v>
      </c>
      <c r="F6" s="120">
        <v>0</v>
      </c>
      <c r="G6" s="120">
        <v>339161</v>
      </c>
      <c r="H6" s="120">
        <v>125537</v>
      </c>
      <c r="I6" s="120">
        <v>258222</v>
      </c>
      <c r="J6" s="120">
        <v>144656</v>
      </c>
      <c r="K6" s="120">
        <v>165356</v>
      </c>
      <c r="L6" s="120">
        <v>211849</v>
      </c>
      <c r="M6" s="120">
        <v>6487</v>
      </c>
      <c r="N6" s="91">
        <f>SUM(B6:M6)</f>
        <v>2046968</v>
      </c>
      <c r="O6" s="120">
        <v>252439</v>
      </c>
      <c r="P6" s="120">
        <v>165467</v>
      </c>
      <c r="Q6" s="120">
        <v>99268</v>
      </c>
      <c r="R6" s="120">
        <v>82987</v>
      </c>
      <c r="S6" s="120">
        <v>81619</v>
      </c>
      <c r="T6" s="120">
        <v>3203</v>
      </c>
      <c r="U6" s="91">
        <f>SUM(O6:T6)</f>
        <v>684983</v>
      </c>
      <c r="V6" s="92">
        <f>N6+U6</f>
        <v>2731951</v>
      </c>
    </row>
  </sheetData>
  <printOptions horizontalCentered="1" verticalCentered="1"/>
  <pageMargins left="0" right="0" top="0.78740157480314998" bottom="0" header="0" footer="0"/>
  <pageSetup paperSize="9" scale="37" orientation="landscape" r:id="rId1"/>
  <headerFooter>
    <oddHeader>&amp;L&amp;G</oddHeader>
  </headerFooter>
  <colBreaks count="1" manualBreakCount="1">
    <brk id="22" max="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6</vt:i4>
      </vt:variant>
    </vt:vector>
  </HeadingPairs>
  <TitlesOfParts>
    <vt:vector size="17" baseType="lpstr">
      <vt:lpstr>0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10 11</vt:lpstr>
      <vt:lpstr>Table 12</vt:lpstr>
      <vt:lpstr>'0'!Print_Area</vt:lpstr>
      <vt:lpstr>'Table 1'!Print_Area</vt:lpstr>
      <vt:lpstr>'Table 12'!Print_Area</vt:lpstr>
      <vt:lpstr>'Table 4'!Print_Area</vt:lpstr>
      <vt:lpstr>'Table 5'!Print_Area</vt:lpstr>
      <vt:lpstr>'Table 6'!Print_Area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cp:lastPrinted>2025-08-14T06:30:10Z</cp:lastPrinted>
  <dcterms:created xsi:type="dcterms:W3CDTF">2025-08-13T13:06:45Z</dcterms:created>
  <dcterms:modified xsi:type="dcterms:W3CDTF">2025-08-14T06:31:19Z</dcterms:modified>
  <cp:category/>
</cp:coreProperties>
</file>