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A0C4B5EE-07AB-4297-8B4C-3D2533E8F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calcPr calcId="191029"/>
</workbook>
</file>

<file path=xl/calcChain.xml><?xml version="1.0" encoding="utf-8"?>
<calcChain xmlns="http://schemas.openxmlformats.org/spreadsheetml/2006/main">
  <c r="O6" i="1" l="1"/>
  <c r="U6" i="10"/>
  <c r="N6" i="10"/>
  <c r="U5" i="10"/>
  <c r="N5" i="10"/>
  <c r="V5" i="10" s="1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G36" i="9"/>
  <c r="F36" i="9"/>
  <c r="E36" i="9"/>
  <c r="D36" i="9"/>
  <c r="C36" i="9"/>
  <c r="C56" i="9" s="1"/>
  <c r="B36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J7" i="9"/>
  <c r="J27" i="9" s="1"/>
  <c r="I7" i="9"/>
  <c r="I27" i="9" s="1"/>
  <c r="H7" i="9"/>
  <c r="G7" i="9"/>
  <c r="F7" i="9"/>
  <c r="E7" i="9"/>
  <c r="D7" i="9"/>
  <c r="D27" i="9" s="1"/>
  <c r="C7" i="9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C6" i="8"/>
  <c r="C26" i="8" s="1"/>
  <c r="B6" i="8"/>
  <c r="H25" i="7"/>
  <c r="G25" i="7"/>
  <c r="F25" i="7"/>
  <c r="E25" i="7"/>
  <c r="D25" i="7"/>
  <c r="C25" i="7"/>
  <c r="I24" i="7"/>
  <c r="I23" i="7"/>
  <c r="I22" i="7"/>
  <c r="I21" i="7"/>
  <c r="I20" i="7"/>
  <c r="I19" i="7"/>
  <c r="B19" i="7"/>
  <c r="B24" i="7" s="1"/>
  <c r="H18" i="7"/>
  <c r="G18" i="7"/>
  <c r="F18" i="7"/>
  <c r="E18" i="7"/>
  <c r="D18" i="7"/>
  <c r="C18" i="7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V40" i="6"/>
  <c r="O40" i="6"/>
  <c r="V39" i="6"/>
  <c r="O39" i="6"/>
  <c r="V38" i="6"/>
  <c r="W38" i="6" s="1"/>
  <c r="O38" i="6"/>
  <c r="V37" i="6"/>
  <c r="O37" i="6"/>
  <c r="W37" i="6" s="1"/>
  <c r="V36" i="6"/>
  <c r="O36" i="6"/>
  <c r="V35" i="6"/>
  <c r="W35" i="6" s="1"/>
  <c r="O35" i="6"/>
  <c r="V34" i="6"/>
  <c r="O34" i="6"/>
  <c r="V33" i="6"/>
  <c r="O33" i="6"/>
  <c r="W33" i="6" s="1"/>
  <c r="V32" i="6"/>
  <c r="O32" i="6"/>
  <c r="V31" i="6"/>
  <c r="O31" i="6"/>
  <c r="V30" i="6"/>
  <c r="O30" i="6"/>
  <c r="O42" i="6" s="1"/>
  <c r="V29" i="6"/>
  <c r="O29" i="6"/>
  <c r="W29" i="6" s="1"/>
  <c r="V28" i="6"/>
  <c r="O28" i="6"/>
  <c r="W28" i="6" s="1"/>
  <c r="V27" i="6"/>
  <c r="O27" i="6"/>
  <c r="W27" i="6" s="1"/>
  <c r="V26" i="6"/>
  <c r="O26" i="6"/>
  <c r="W26" i="6" s="1"/>
  <c r="V25" i="6"/>
  <c r="O25" i="6"/>
  <c r="W25" i="6" s="1"/>
  <c r="V24" i="6"/>
  <c r="O24" i="6"/>
  <c r="W24" i="6" s="1"/>
  <c r="V23" i="6"/>
  <c r="O23" i="6"/>
  <c r="W23" i="6" s="1"/>
  <c r="V22" i="6"/>
  <c r="O22" i="6"/>
  <c r="W22" i="6" s="1"/>
  <c r="V21" i="6"/>
  <c r="O21" i="6"/>
  <c r="W21" i="6" s="1"/>
  <c r="V20" i="6"/>
  <c r="O20" i="6"/>
  <c r="W20" i="6" s="1"/>
  <c r="V19" i="6"/>
  <c r="O19" i="6"/>
  <c r="W19" i="6" s="1"/>
  <c r="V18" i="6"/>
  <c r="O18" i="6"/>
  <c r="W18" i="6" s="1"/>
  <c r="V17" i="6"/>
  <c r="O17" i="6"/>
  <c r="W17" i="6" s="1"/>
  <c r="V16" i="6"/>
  <c r="O16" i="6"/>
  <c r="W16" i="6" s="1"/>
  <c r="V15" i="6"/>
  <c r="O15" i="6"/>
  <c r="W15" i="6" s="1"/>
  <c r="V14" i="6"/>
  <c r="O14" i="6"/>
  <c r="W14" i="6" s="1"/>
  <c r="V13" i="6"/>
  <c r="O13" i="6"/>
  <c r="W13" i="6" s="1"/>
  <c r="V12" i="6"/>
  <c r="O12" i="6"/>
  <c r="W12" i="6" s="1"/>
  <c r="V11" i="6"/>
  <c r="O11" i="6"/>
  <c r="V10" i="6"/>
  <c r="O10" i="6"/>
  <c r="W10" i="6" s="1"/>
  <c r="V9" i="6"/>
  <c r="O9" i="6"/>
  <c r="W9" i="6" s="1"/>
  <c r="V8" i="6"/>
  <c r="O8" i="6"/>
  <c r="W8" i="6" s="1"/>
  <c r="V7" i="6"/>
  <c r="O7" i="6"/>
  <c r="W7" i="6" s="1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V40" i="5"/>
  <c r="O40" i="5"/>
  <c r="V39" i="5"/>
  <c r="O39" i="5"/>
  <c r="V38" i="5"/>
  <c r="O38" i="5"/>
  <c r="V37" i="5"/>
  <c r="O37" i="5"/>
  <c r="V36" i="5"/>
  <c r="W36" i="5" s="1"/>
  <c r="O36" i="5"/>
  <c r="V35" i="5"/>
  <c r="W35" i="5" s="1"/>
  <c r="O35" i="5"/>
  <c r="V34" i="5"/>
  <c r="O34" i="5"/>
  <c r="W34" i="5" s="1"/>
  <c r="V33" i="5"/>
  <c r="O33" i="5"/>
  <c r="V32" i="5"/>
  <c r="O32" i="5"/>
  <c r="V31" i="5"/>
  <c r="O31" i="5"/>
  <c r="V30" i="5"/>
  <c r="U30" i="5"/>
  <c r="U42" i="5" s="1"/>
  <c r="T30" i="5"/>
  <c r="T42" i="5" s="1"/>
  <c r="S30" i="5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V29" i="5"/>
  <c r="O29" i="5"/>
  <c r="W29" i="5" s="1"/>
  <c r="V28" i="5"/>
  <c r="O28" i="5"/>
  <c r="W28" i="5" s="1"/>
  <c r="V27" i="5"/>
  <c r="O27" i="5"/>
  <c r="V26" i="5"/>
  <c r="O26" i="5"/>
  <c r="W26" i="5" s="1"/>
  <c r="V25" i="5"/>
  <c r="O25" i="5"/>
  <c r="W25" i="5" s="1"/>
  <c r="V24" i="5"/>
  <c r="O24" i="5"/>
  <c r="W24" i="5" s="1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V19" i="5"/>
  <c r="O19" i="5"/>
  <c r="V18" i="5"/>
  <c r="O18" i="5"/>
  <c r="W18" i="5" s="1"/>
  <c r="V17" i="5"/>
  <c r="O17" i="5"/>
  <c r="W17" i="5" s="1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W11" i="5"/>
  <c r="V11" i="5"/>
  <c r="O11" i="5"/>
  <c r="V10" i="5"/>
  <c r="O10" i="5"/>
  <c r="W10" i="5" s="1"/>
  <c r="V9" i="5"/>
  <c r="O9" i="5"/>
  <c r="W9" i="5" s="1"/>
  <c r="V8" i="5"/>
  <c r="O8" i="5"/>
  <c r="W8" i="5" s="1"/>
  <c r="V7" i="5"/>
  <c r="O7" i="5"/>
  <c r="W7" i="5" s="1"/>
  <c r="V6" i="5"/>
  <c r="O6" i="5"/>
  <c r="W6" i="5" s="1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V41" i="4"/>
  <c r="O41" i="4"/>
  <c r="V40" i="4"/>
  <c r="W40" i="4" s="1"/>
  <c r="O40" i="4"/>
  <c r="V39" i="4"/>
  <c r="O39" i="4"/>
  <c r="V38" i="4"/>
  <c r="O38" i="4"/>
  <c r="V37" i="4"/>
  <c r="O37" i="4"/>
  <c r="V36" i="4"/>
  <c r="O36" i="4"/>
  <c r="V35" i="4"/>
  <c r="O35" i="4"/>
  <c r="V34" i="4"/>
  <c r="O34" i="4"/>
  <c r="V33" i="4"/>
  <c r="O33" i="4"/>
  <c r="W32" i="4"/>
  <c r="V32" i="4"/>
  <c r="O32" i="4"/>
  <c r="V31" i="4"/>
  <c r="O31" i="4"/>
  <c r="W31" i="4" s="1"/>
  <c r="V30" i="4"/>
  <c r="O30" i="4"/>
  <c r="W30" i="4" s="1"/>
  <c r="V29" i="4"/>
  <c r="O29" i="4"/>
  <c r="W29" i="4" s="1"/>
  <c r="V28" i="4"/>
  <c r="O28" i="4"/>
  <c r="W28" i="4" s="1"/>
  <c r="V27" i="4"/>
  <c r="O27" i="4"/>
  <c r="W27" i="4" s="1"/>
  <c r="V26" i="4"/>
  <c r="O26" i="4"/>
  <c r="W26" i="4" s="1"/>
  <c r="V25" i="4"/>
  <c r="O25" i="4"/>
  <c r="W25" i="4" s="1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V19" i="4"/>
  <c r="O19" i="4"/>
  <c r="V18" i="4"/>
  <c r="O18" i="4"/>
  <c r="W18" i="4" s="1"/>
  <c r="V17" i="4"/>
  <c r="O17" i="4"/>
  <c r="W17" i="4" s="1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V11" i="4"/>
  <c r="O11" i="4"/>
  <c r="V10" i="4"/>
  <c r="O10" i="4"/>
  <c r="W10" i="4" s="1"/>
  <c r="V9" i="4"/>
  <c r="O9" i="4"/>
  <c r="W9" i="4" s="1"/>
  <c r="W8" i="4"/>
  <c r="V8" i="4"/>
  <c r="O8" i="4"/>
  <c r="V7" i="4"/>
  <c r="O7" i="4"/>
  <c r="W7" i="4" s="1"/>
  <c r="V6" i="4"/>
  <c r="O6" i="4"/>
  <c r="W6" i="4" s="1"/>
  <c r="E31" i="3"/>
  <c r="D31" i="3"/>
  <c r="C31" i="3"/>
  <c r="F31" i="3"/>
  <c r="B26" i="2"/>
  <c r="B25" i="2"/>
  <c r="B24" i="2"/>
  <c r="B23" i="2"/>
  <c r="B22" i="2"/>
  <c r="B21" i="2"/>
  <c r="B20" i="2"/>
  <c r="F19" i="2"/>
  <c r="E19" i="2"/>
  <c r="D19" i="2"/>
  <c r="C19" i="2"/>
  <c r="B19" i="2"/>
  <c r="B18" i="2"/>
  <c r="B17" i="2"/>
  <c r="B16" i="2"/>
  <c r="B15" i="2"/>
  <c r="B14" i="2"/>
  <c r="B13" i="2"/>
  <c r="B12" i="2"/>
  <c r="B11" i="2"/>
  <c r="B10" i="2"/>
  <c r="B9" i="2"/>
  <c r="B8" i="2"/>
  <c r="F6" i="2"/>
  <c r="B7" i="2"/>
  <c r="E6" i="2"/>
  <c r="D6" i="2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C41" i="1"/>
  <c r="O41" i="1" s="1"/>
  <c r="V40" i="1"/>
  <c r="O40" i="1"/>
  <c r="V39" i="1"/>
  <c r="O39" i="1"/>
  <c r="W39" i="1" s="1"/>
  <c r="V38" i="1"/>
  <c r="O38" i="1"/>
  <c r="V37" i="1"/>
  <c r="W37" i="1" s="1"/>
  <c r="O37" i="1"/>
  <c r="V36" i="1"/>
  <c r="O36" i="1"/>
  <c r="V35" i="1"/>
  <c r="O35" i="1"/>
  <c r="V34" i="1"/>
  <c r="O34" i="1"/>
  <c r="V33" i="1"/>
  <c r="O33" i="1"/>
  <c r="W33" i="1" s="1"/>
  <c r="V32" i="1"/>
  <c r="O32" i="1"/>
  <c r="V31" i="1"/>
  <c r="O31" i="1"/>
  <c r="U30" i="1"/>
  <c r="U42" i="1" s="1"/>
  <c r="T30" i="1"/>
  <c r="S30" i="1"/>
  <c r="S42" i="1" s="1"/>
  <c r="R30" i="1"/>
  <c r="R42" i="1" s="1"/>
  <c r="Q30" i="1"/>
  <c r="P30" i="1"/>
  <c r="V30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V29" i="1"/>
  <c r="O29" i="1"/>
  <c r="W29" i="1" s="1"/>
  <c r="V28" i="1"/>
  <c r="O28" i="1"/>
  <c r="W28" i="1" s="1"/>
  <c r="W27" i="1"/>
  <c r="V27" i="1"/>
  <c r="O27" i="1"/>
  <c r="V26" i="1"/>
  <c r="O26" i="1"/>
  <c r="W26" i="1" s="1"/>
  <c r="V25" i="1"/>
  <c r="O25" i="1"/>
  <c r="W25" i="1" s="1"/>
  <c r="V24" i="1"/>
  <c r="O24" i="1"/>
  <c r="W24" i="1" s="1"/>
  <c r="V23" i="1"/>
  <c r="O23" i="1"/>
  <c r="W23" i="1" s="1"/>
  <c r="V22" i="1"/>
  <c r="O22" i="1"/>
  <c r="V21" i="1"/>
  <c r="O21" i="1"/>
  <c r="W21" i="1" s="1"/>
  <c r="V20" i="1"/>
  <c r="O20" i="1"/>
  <c r="W20" i="1" s="1"/>
  <c r="W19" i="1"/>
  <c r="V19" i="1"/>
  <c r="O19" i="1"/>
  <c r="V18" i="1"/>
  <c r="O18" i="1"/>
  <c r="W18" i="1" s="1"/>
  <c r="V17" i="1"/>
  <c r="O17" i="1"/>
  <c r="W17" i="1" s="1"/>
  <c r="V16" i="1"/>
  <c r="O16" i="1"/>
  <c r="W16" i="1" s="1"/>
  <c r="V15" i="1"/>
  <c r="O15" i="1"/>
  <c r="W15" i="1" s="1"/>
  <c r="V14" i="1"/>
  <c r="W14" i="1" s="1"/>
  <c r="O14" i="1"/>
  <c r="V13" i="1"/>
  <c r="O13" i="1"/>
  <c r="W13" i="1" s="1"/>
  <c r="V12" i="1"/>
  <c r="O12" i="1"/>
  <c r="W12" i="1" s="1"/>
  <c r="V11" i="1"/>
  <c r="O11" i="1"/>
  <c r="W11" i="1" s="1"/>
  <c r="V10" i="1"/>
  <c r="O10" i="1"/>
  <c r="W10" i="1" s="1"/>
  <c r="V9" i="1"/>
  <c r="O9" i="1"/>
  <c r="W9" i="1" s="1"/>
  <c r="V8" i="1"/>
  <c r="O8" i="1"/>
  <c r="W8" i="1" s="1"/>
  <c r="V7" i="1"/>
  <c r="O7" i="1"/>
  <c r="W7" i="1" s="1"/>
  <c r="V6" i="1"/>
  <c r="W6" i="1" s="1"/>
  <c r="V6" i="10" l="1"/>
  <c r="D56" i="9"/>
  <c r="L56" i="9" s="1"/>
  <c r="H56" i="9"/>
  <c r="E56" i="9"/>
  <c r="L49" i="9"/>
  <c r="F56" i="9"/>
  <c r="G56" i="9"/>
  <c r="C27" i="9"/>
  <c r="K27" i="9"/>
  <c r="F27" i="9"/>
  <c r="L20" i="9"/>
  <c r="G27" i="9"/>
  <c r="H27" i="9"/>
  <c r="E27" i="9"/>
  <c r="D26" i="8"/>
  <c r="D26" i="7"/>
  <c r="I25" i="7"/>
  <c r="E26" i="7"/>
  <c r="I18" i="7"/>
  <c r="F26" i="7"/>
  <c r="H26" i="7"/>
  <c r="G26" i="7"/>
  <c r="V42" i="6"/>
  <c r="W31" i="6"/>
  <c r="W40" i="6"/>
  <c r="W11" i="6"/>
  <c r="R46" i="6"/>
  <c r="S46" i="6"/>
  <c r="T46" i="6"/>
  <c r="U46" i="6"/>
  <c r="P46" i="6"/>
  <c r="Q46" i="6"/>
  <c r="W34" i="6"/>
  <c r="W32" i="6"/>
  <c r="W39" i="6"/>
  <c r="W36" i="6"/>
  <c r="H46" i="6"/>
  <c r="I46" i="6"/>
  <c r="W30" i="6"/>
  <c r="J46" i="6"/>
  <c r="C46" i="6"/>
  <c r="K46" i="6"/>
  <c r="E46" i="6"/>
  <c r="M46" i="6"/>
  <c r="D46" i="6"/>
  <c r="F46" i="6"/>
  <c r="N46" i="6"/>
  <c r="L46" i="6"/>
  <c r="G46" i="6"/>
  <c r="W39" i="5"/>
  <c r="W32" i="5"/>
  <c r="V41" i="5"/>
  <c r="W37" i="5"/>
  <c r="W27" i="5"/>
  <c r="W41" i="5"/>
  <c r="W31" i="5"/>
  <c r="W38" i="5"/>
  <c r="S42" i="5"/>
  <c r="W33" i="5"/>
  <c r="W40" i="5"/>
  <c r="O30" i="5"/>
  <c r="W30" i="5" s="1"/>
  <c r="W19" i="5"/>
  <c r="V42" i="4"/>
  <c r="P46" i="4" s="1"/>
  <c r="W34" i="4"/>
  <c r="W38" i="4"/>
  <c r="W35" i="4"/>
  <c r="W39" i="4"/>
  <c r="W41" i="4"/>
  <c r="R46" i="4"/>
  <c r="U46" i="4"/>
  <c r="W36" i="4"/>
  <c r="S46" i="4"/>
  <c r="T46" i="4"/>
  <c r="W33" i="4"/>
  <c r="W37" i="4"/>
  <c r="Q46" i="4"/>
  <c r="G46" i="4"/>
  <c r="W19" i="4"/>
  <c r="W11" i="4"/>
  <c r="E26" i="2"/>
  <c r="F26" i="2"/>
  <c r="D26" i="2"/>
  <c r="Q42" i="1"/>
  <c r="T42" i="1"/>
  <c r="W34" i="1"/>
  <c r="W32" i="1"/>
  <c r="W36" i="1"/>
  <c r="W40" i="1"/>
  <c r="W38" i="1"/>
  <c r="W31" i="1"/>
  <c r="W35" i="1"/>
  <c r="W22" i="1"/>
  <c r="W42" i="4"/>
  <c r="V42" i="1"/>
  <c r="T46" i="1" s="1"/>
  <c r="W41" i="1"/>
  <c r="V42" i="5"/>
  <c r="Q46" i="5" s="1"/>
  <c r="O30" i="1"/>
  <c r="P42" i="1"/>
  <c r="B20" i="7"/>
  <c r="B21" i="7" s="1"/>
  <c r="B22" i="7" s="1"/>
  <c r="B23" i="7" s="1"/>
  <c r="L7" i="9"/>
  <c r="C42" i="5"/>
  <c r="C26" i="7"/>
  <c r="W42" i="6"/>
  <c r="L36" i="9"/>
  <c r="O42" i="4"/>
  <c r="J46" i="4" s="1"/>
  <c r="L27" i="9" l="1"/>
  <c r="I26" i="7"/>
  <c r="U46" i="5"/>
  <c r="T46" i="5"/>
  <c r="S46" i="5"/>
  <c r="R46" i="5"/>
  <c r="P46" i="5"/>
  <c r="O42" i="5"/>
  <c r="N46" i="4"/>
  <c r="I46" i="4"/>
  <c r="M46" i="4"/>
  <c r="E46" i="4"/>
  <c r="H46" i="4"/>
  <c r="L46" i="4"/>
  <c r="K46" i="4"/>
  <c r="F46" i="4"/>
  <c r="C46" i="4"/>
  <c r="D46" i="4"/>
  <c r="U46" i="1"/>
  <c r="S46" i="1"/>
  <c r="Q46" i="1"/>
  <c r="R46" i="1"/>
  <c r="P46" i="1"/>
  <c r="O42" i="1"/>
  <c r="W30" i="1"/>
  <c r="W42" i="5"/>
  <c r="F46" i="5" l="1"/>
  <c r="L46" i="5"/>
  <c r="M46" i="5"/>
  <c r="G46" i="5"/>
  <c r="D46" i="5"/>
  <c r="E46" i="5"/>
  <c r="J46" i="5"/>
  <c r="I46" i="5"/>
  <c r="N46" i="5"/>
  <c r="H46" i="5"/>
  <c r="K46" i="5"/>
  <c r="C46" i="5"/>
  <c r="F46" i="1"/>
  <c r="K46" i="1"/>
  <c r="L46" i="1"/>
  <c r="N46" i="1"/>
  <c r="D46" i="1"/>
  <c r="E46" i="1"/>
  <c r="I46" i="1"/>
  <c r="G46" i="1"/>
  <c r="H46" i="1"/>
  <c r="M46" i="1"/>
  <c r="C46" i="1"/>
  <c r="J46" i="1"/>
  <c r="W42" i="1"/>
</calcChain>
</file>

<file path=xl/sharedStrings.xml><?xml version="1.0" encoding="utf-8"?>
<sst xmlns="http://schemas.openxmlformats.org/spreadsheetml/2006/main" count="621" uniqueCount="157">
  <si>
    <t>Klasa e sigurimit</t>
  </si>
  <si>
    <t>MAКEDONIA</t>
  </si>
  <si>
    <t>TRIGLAV</t>
  </si>
  <si>
    <t>SAVA</t>
  </si>
  <si>
    <t>EUROINS</t>
  </si>
  <si>
    <t>VINER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</si>
  <si>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</si>
  <si>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</si>
  <si>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</si>
  <si>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</si>
  <si>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</si>
  <si>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</si>
  <si>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</si>
  <si>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</si>
  <si>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</si>
  <si>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</si>
  <si>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</si>
  <si>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</si>
  <si>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</si>
  <si>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</si>
  <si>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</si>
  <si>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</si>
  <si>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</si>
  <si>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</si>
  <si>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</si>
  <si>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</si>
  <si>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</si>
  <si>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</si>
  <si>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</si>
  <si>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</si>
  <si>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</si>
  <si>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</si>
  <si>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</si>
  <si>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</si>
  <si>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</si>
  <si>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</si>
  <si>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</si>
  <si>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</si>
  <si>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</si>
  <si>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</si>
  <si>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</si>
  <si>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</si>
  <si>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</si>
  <si>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</si>
  <si>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</si>
  <si>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</si>
  <si>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</si>
  <si>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</si>
  <si>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</si>
  <si>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</si>
  <si>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</si>
  <si>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</si>
  <si>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</si>
  <si>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</si>
  <si>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</si>
  <si>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</si>
  <si>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</si>
  <si>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</si>
  <si>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</si>
  <si>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</si>
  <si>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</si>
  <si>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</si>
  <si>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</si>
  <si>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</si>
  <si>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</si>
  <si>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</si>
  <si>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</si>
  <si>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</si>
  <si>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</si>
  <si>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</si>
  <si>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</si>
  <si>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</si>
  <si>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</si>
  <si>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</si>
  <si>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</si>
  <si>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</si>
  <si>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</si>
  <si>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</si>
  <si>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</si>
  <si>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</si>
  <si>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</si>
  <si>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</si>
  <si>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</si>
  <si>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</si>
  <si>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</si>
  <si>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</si>
  <si>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</si>
  <si>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</si>
  <si>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</si>
  <si>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</si>
  <si>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</si>
  <si>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</si>
  <si>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</si>
  <si>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</si>
  <si>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</si>
  <si>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</si>
  <si>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</si>
  <si>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</si>
  <si>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</si>
  <si>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</si>
  <si>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</si>
  <si>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</si>
  <si>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</si>
  <si>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</si>
  <si>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</si>
  <si>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</si>
  <si>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</si>
  <si>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</si>
  <si>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</si>
  <si>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</si>
  <si>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</si>
  <si>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</si>
  <si>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</si>
  <si>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</si>
  <si>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</si>
  <si>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</si>
  <si>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</si>
  <si>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</si>
  <si>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</si>
  <si>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</si>
  <si>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</si>
  <si>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</si>
  <si>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</si>
  <si>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</si>
  <si>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</si>
  <si>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</si>
  <si>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</si>
  <si>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</si>
  <si>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</si>
  <si>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</si>
  <si>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</si>
  <si>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</si>
  <si>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</si>
  <si>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</si>
  <si>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</si>
  <si>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</si>
  <si>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</si>
  <si>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</si>
  <si>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</si>
  <si>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</si>
  <si>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</si>
  <si>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</si>
  <si>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</si>
  <si>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>Shkup, 2025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</si>
  <si>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1.1-30.6.2025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</si>
  <si>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30.6.2025: 1 EUR = 61.6560 MKD</t>
  </si>
  <si>
    <t>Tabela: Primi i shkruar bruto (000mkd) / 2025Q2</t>
  </si>
  <si>
    <t>Tabela: Struktura e primit, sipas shoqërive të sigurimeve / 2025Q2</t>
  </si>
  <si>
    <t>Tabela: Struktura e primit, sipas klasave të sigurimeve / 2025Q2</t>
  </si>
  <si>
    <t>Tabela: Numri i kontratave të lidhura / 2025Q2</t>
  </si>
  <si>
    <t>Tabela: Dëme të paguara (të likuiduara) bruto (000mkd) / 2025Q2</t>
  </si>
  <si>
    <t>Tabela: Numri i dëmeve të likuiduara / 2025Q2</t>
  </si>
  <si>
    <t>Tabela: Struktura e dëmeve, sipas shoqërive për sigurime  / 2025Q2</t>
  </si>
  <si>
    <t>Tabela: Shpenzime / 2025Q2</t>
  </si>
  <si>
    <t>Tabela: Rezervat teknike bruto / 2025Q2</t>
  </si>
  <si>
    <t>Tabela: Rezervat teknike neto / 2025Q2</t>
  </si>
  <si>
    <t>Tabela: Kapitali dhe marzhi i aftësisë paguese / 2025Q2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</si>
</sst>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20" fillId="3" borderId="0" xfId="3" applyFont="1" applyFill="1" applyAlignment="1">
      <alignment horizontal="center" wrapText="1"/>
    </xf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6" fillId="3" borderId="0" xfId="3" applyFont="1" applyFill="1" applyAlignment="1">
      <alignment horizontal="center"/>
    </xf>
    <xf numFmtId="0" fontId="1" fillId="0" borderId="0" xfId="3" applyAlignment="1">
      <alignment horizontal="justify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30D7CE1E-9EB3-42EC-BFD0-4B5981B19936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12'!$B$5:$M$5</c:f>
              <c:numCache>
                <c:formatCode>#,##0</c:formatCode>
                <c:ptCount val="12"/>
                <c:pt idx="0">
                  <c:v>1685941</c:v>
                </c:pt>
                <c:pt idx="1">
                  <c:v>880661</c:v>
                </c:pt>
                <c:pt idx="2">
                  <c:v>495706</c:v>
                </c:pt>
                <c:pt idx="3">
                  <c:v>495351</c:v>
                </c:pt>
                <c:pt idx="4">
                  <c:v>0</c:v>
                </c:pt>
                <c:pt idx="5">
                  <c:v>759565</c:v>
                </c:pt>
                <c:pt idx="6">
                  <c:v>313544</c:v>
                </c:pt>
                <c:pt idx="7">
                  <c:v>456752</c:v>
                </c:pt>
                <c:pt idx="8">
                  <c:v>624746</c:v>
                </c:pt>
                <c:pt idx="9">
                  <c:v>409291</c:v>
                </c:pt>
                <c:pt idx="10">
                  <c:v>420505</c:v>
                </c:pt>
                <c:pt idx="11">
                  <c:v>181515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12'!$B$4:$M$4</c:f>
              <c:strCache>
                <c:ptCount val="12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VINER</c:v>
                </c:pt>
                <c:pt idx="5">
                  <c:v>EUROLINK</c:v>
                </c:pt>
                <c:pt idx="6">
                  <c:v>GRAWE JO-JETË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 OSIGURUVANJE</c:v>
                </c:pt>
                <c:pt idx="10">
                  <c:v>KROACIJA JO-JETË</c:v>
                </c:pt>
                <c:pt idx="11">
                  <c:v>ZOIL MAKEDONIJA, sh.a, Manastrir</c:v>
                </c:pt>
              </c:strCache>
            </c:strRef>
          </c:cat>
          <c:val>
            <c:numRef>
              <c:f>'Tabela 12'!$B$6:$M$6</c:f>
              <c:numCache>
                <c:formatCode>#,##0</c:formatCode>
                <c:ptCount val="12"/>
                <c:pt idx="0">
                  <c:v>235599</c:v>
                </c:pt>
                <c:pt idx="1">
                  <c:v>205271</c:v>
                </c:pt>
                <c:pt idx="2">
                  <c:v>187218</c:v>
                </c:pt>
                <c:pt idx="3">
                  <c:v>137018</c:v>
                </c:pt>
                <c:pt idx="4">
                  <c:v>0</c:v>
                </c:pt>
                <c:pt idx="5">
                  <c:v>358540</c:v>
                </c:pt>
                <c:pt idx="6">
                  <c:v>125871</c:v>
                </c:pt>
                <c:pt idx="7">
                  <c:v>280852</c:v>
                </c:pt>
                <c:pt idx="8">
                  <c:v>146013</c:v>
                </c:pt>
                <c:pt idx="9">
                  <c:v>183407</c:v>
                </c:pt>
                <c:pt idx="10">
                  <c:v>220665</c:v>
                </c:pt>
                <c:pt idx="11">
                  <c:v>3045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832349"/>
        <c:axId val="715439746"/>
      </c:barChart>
      <c:catAx>
        <c:axId val="80483234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715439746"/>
        <c:crosses val="autoZero"/>
        <c:auto val="0"/>
        <c:lblAlgn val="ctr"/>
        <c:lblOffset val="100"/>
        <c:noMultiLvlLbl val="0"/>
      </c:catAx>
      <c:valAx>
        <c:axId val="71543974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04832349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12'!$O$5:$T$5</c:f>
              <c:numCache>
                <c:formatCode>#,##0</c:formatCode>
                <c:ptCount val="6"/>
                <c:pt idx="0">
                  <c:v>680311</c:v>
                </c:pt>
                <c:pt idx="1">
                  <c:v>812716</c:v>
                </c:pt>
                <c:pt idx="2">
                  <c:v>363568</c:v>
                </c:pt>
                <c:pt idx="3">
                  <c:v>313295</c:v>
                </c:pt>
                <c:pt idx="4">
                  <c:v>354500</c:v>
                </c:pt>
                <c:pt idx="5">
                  <c:v>195014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12'!$O$4:$T$4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12'!$O$6:$T$6</c:f>
              <c:numCache>
                <c:formatCode>#,##0</c:formatCode>
                <c:ptCount val="6"/>
                <c:pt idx="0">
                  <c:v>256901</c:v>
                </c:pt>
                <c:pt idx="1">
                  <c:v>166764</c:v>
                </c:pt>
                <c:pt idx="2">
                  <c:v>99574</c:v>
                </c:pt>
                <c:pt idx="3">
                  <c:v>89697</c:v>
                </c:pt>
                <c:pt idx="4">
                  <c:v>79564</c:v>
                </c:pt>
                <c:pt idx="5">
                  <c:v>4017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341155"/>
        <c:axId val="-2082424774"/>
      </c:barChart>
      <c:catAx>
        <c:axId val="4913411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2082424774"/>
        <c:crosses val="autoZero"/>
        <c:auto val="0"/>
        <c:lblAlgn val="ctr"/>
        <c:lblOffset val="100"/>
        <c:noMultiLvlLbl val="0"/>
      </c:catAx>
      <c:valAx>
        <c:axId val="-208242477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91341155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2ECA156-CB7E-49A1-A2AA-A4A25938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14CDB961-7E01-4BD8-B9B9-CF5EE7E2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31A6-155E-4A26-8E00-0C87A1AE77A5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29"/>
  </cols>
  <sheetData>
    <row r="1" spans="1:11" ht="15.75" thickTop="1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2"/>
    </row>
    <row r="3" spans="1:11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2"/>
    </row>
    <row r="4" spans="1:11" ht="21" customHeight="1" x14ac:dyDescent="0.25">
      <c r="A4" s="130"/>
      <c r="B4" s="131"/>
      <c r="C4" s="131"/>
      <c r="D4" s="131"/>
      <c r="E4" s="131"/>
      <c r="F4" s="142" t="s">
        <v>141</v>
      </c>
      <c r="G4" s="142"/>
      <c r="H4" s="142"/>
      <c r="I4" s="131"/>
      <c r="J4" s="131"/>
      <c r="K4" s="132"/>
    </row>
    <row r="5" spans="1:11" ht="21" customHeight="1" x14ac:dyDescent="0.25">
      <c r="A5" s="130"/>
      <c r="B5" s="131"/>
      <c r="C5" s="131"/>
      <c r="D5" s="131"/>
      <c r="E5" s="131"/>
      <c r="F5" s="142"/>
      <c r="G5" s="142"/>
      <c r="H5" s="142"/>
      <c r="I5" s="131"/>
      <c r="J5" s="131"/>
      <c r="K5" s="132"/>
    </row>
    <row r="6" spans="1:11" ht="21" customHeight="1" x14ac:dyDescent="0.25">
      <c r="A6" s="130"/>
      <c r="B6" s="131"/>
      <c r="C6" s="131"/>
      <c r="D6" s="131"/>
      <c r="E6" s="131"/>
      <c r="F6" s="142"/>
      <c r="G6" s="142"/>
      <c r="H6" s="142"/>
      <c r="I6" s="131"/>
      <c r="J6" s="131"/>
      <c r="K6" s="132"/>
    </row>
    <row r="7" spans="1:11" ht="21" x14ac:dyDescent="0.35">
      <c r="A7" s="130"/>
      <c r="B7" s="131"/>
      <c r="C7" s="131"/>
      <c r="D7" s="131"/>
      <c r="E7" s="131"/>
      <c r="F7" s="133"/>
      <c r="G7" s="133"/>
      <c r="H7" s="133"/>
      <c r="I7" s="131"/>
      <c r="J7" s="131"/>
      <c r="K7" s="132"/>
    </row>
    <row r="8" spans="1:11" ht="21" x14ac:dyDescent="0.35">
      <c r="A8" s="130"/>
      <c r="B8" s="131"/>
      <c r="C8" s="131"/>
      <c r="D8" s="131"/>
      <c r="E8" s="131"/>
      <c r="F8" s="134"/>
      <c r="G8" s="134"/>
      <c r="H8" s="131"/>
      <c r="I8" s="131"/>
      <c r="J8" s="131"/>
      <c r="K8" s="132"/>
    </row>
    <row r="9" spans="1:11" ht="15" customHeight="1" x14ac:dyDescent="0.25">
      <c r="A9" s="143" t="s">
        <v>142</v>
      </c>
      <c r="B9" s="144"/>
      <c r="C9" s="144"/>
      <c r="D9" s="144"/>
      <c r="E9" s="144"/>
      <c r="F9" s="144"/>
      <c r="G9" s="144"/>
      <c r="H9" s="144"/>
      <c r="I9" s="144"/>
      <c r="J9" s="144"/>
      <c r="K9" s="145"/>
    </row>
    <row r="10" spans="1:11" ht="15" customHeight="1" x14ac:dyDescent="0.25">
      <c r="A10" s="143"/>
      <c r="B10" s="144"/>
      <c r="C10" s="144"/>
      <c r="D10" s="144"/>
      <c r="E10" s="144"/>
      <c r="F10" s="144"/>
      <c r="G10" s="144"/>
      <c r="H10" s="144"/>
      <c r="I10" s="144"/>
      <c r="J10" s="144"/>
      <c r="K10" s="145"/>
    </row>
    <row r="11" spans="1:11" ht="15" customHeight="1" x14ac:dyDescent="0.25">
      <c r="A11" s="135"/>
      <c r="B11" s="136"/>
      <c r="C11" s="136"/>
      <c r="D11" s="136"/>
      <c r="E11" s="136"/>
      <c r="F11" s="136"/>
      <c r="G11" s="136"/>
      <c r="H11" s="136"/>
      <c r="I11" s="136"/>
      <c r="J11" s="136"/>
      <c r="K11" s="137"/>
    </row>
    <row r="12" spans="1:11" ht="15" customHeight="1" x14ac:dyDescent="0.25">
      <c r="A12" s="135"/>
      <c r="B12" s="136"/>
      <c r="C12" s="136"/>
      <c r="D12" s="136"/>
      <c r="E12" s="136"/>
      <c r="F12" s="136"/>
      <c r="G12" s="136"/>
      <c r="H12" s="136"/>
      <c r="I12" s="136"/>
      <c r="J12" s="136"/>
      <c r="K12" s="137"/>
    </row>
    <row r="13" spans="1:11" ht="15" customHeight="1" x14ac:dyDescent="0.25">
      <c r="A13" s="135"/>
      <c r="B13" s="136"/>
      <c r="C13" s="136"/>
      <c r="D13" s="136"/>
      <c r="E13" s="136"/>
      <c r="F13" s="136"/>
      <c r="G13" s="136"/>
      <c r="H13" s="136"/>
      <c r="I13" s="136"/>
      <c r="J13" s="136"/>
      <c r="K13" s="137"/>
    </row>
    <row r="14" spans="1:11" ht="15" customHeight="1" x14ac:dyDescent="0.25">
      <c r="A14" s="146" t="s">
        <v>144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8"/>
    </row>
    <row r="15" spans="1:11" ht="15" customHeight="1" x14ac:dyDescent="0.25">
      <c r="A15" s="146"/>
      <c r="B15" s="147"/>
      <c r="C15" s="147"/>
      <c r="D15" s="147"/>
      <c r="E15" s="147"/>
      <c r="F15" s="147"/>
      <c r="G15" s="147"/>
      <c r="H15" s="147"/>
      <c r="I15" s="147"/>
      <c r="J15" s="147"/>
      <c r="K15" s="148"/>
    </row>
    <row r="16" spans="1:11" ht="15" customHeight="1" x14ac:dyDescent="0.25">
      <c r="A16" s="146"/>
      <c r="B16" s="147"/>
      <c r="C16" s="147"/>
      <c r="D16" s="147"/>
      <c r="E16" s="147"/>
      <c r="F16" s="147"/>
      <c r="G16" s="147"/>
      <c r="H16" s="147"/>
      <c r="I16" s="147"/>
      <c r="J16" s="147"/>
      <c r="K16" s="148"/>
    </row>
    <row r="17" spans="1:11" ht="15" customHeight="1" x14ac:dyDescent="0.25">
      <c r="A17" s="146"/>
      <c r="B17" s="147"/>
      <c r="C17" s="147"/>
      <c r="D17" s="147"/>
      <c r="E17" s="147"/>
      <c r="F17" s="147"/>
      <c r="G17" s="147"/>
      <c r="H17" s="147"/>
      <c r="I17" s="147"/>
      <c r="J17" s="147"/>
      <c r="K17" s="148"/>
    </row>
    <row r="18" spans="1:11" ht="15" customHeight="1" x14ac:dyDescent="0.25">
      <c r="A18" s="146"/>
      <c r="B18" s="147"/>
      <c r="C18" s="147"/>
      <c r="D18" s="147"/>
      <c r="E18" s="147"/>
      <c r="F18" s="147"/>
      <c r="G18" s="147"/>
      <c r="H18" s="147"/>
      <c r="I18" s="147"/>
      <c r="J18" s="147"/>
      <c r="K18" s="148"/>
    </row>
    <row r="19" spans="1:11" ht="15" customHeight="1" x14ac:dyDescent="0.25">
      <c r="A19" s="146"/>
      <c r="B19" s="147"/>
      <c r="C19" s="147"/>
      <c r="D19" s="147"/>
      <c r="E19" s="147"/>
      <c r="F19" s="147"/>
      <c r="G19" s="147"/>
      <c r="H19" s="147"/>
      <c r="I19" s="147"/>
      <c r="J19" s="147"/>
      <c r="K19" s="148"/>
    </row>
    <row r="20" spans="1:11" ht="15" customHeight="1" x14ac:dyDescent="0.25">
      <c r="A20" s="146"/>
      <c r="B20" s="147"/>
      <c r="C20" s="147"/>
      <c r="D20" s="147"/>
      <c r="E20" s="147"/>
      <c r="F20" s="147"/>
      <c r="G20" s="147"/>
      <c r="H20" s="147"/>
      <c r="I20" s="147"/>
      <c r="J20" s="147"/>
      <c r="K20" s="148"/>
    </row>
    <row r="21" spans="1:11" ht="15" customHeight="1" x14ac:dyDescent="0.25">
      <c r="A21" s="130"/>
      <c r="B21" s="131"/>
      <c r="C21" s="131"/>
      <c r="D21" s="131"/>
      <c r="E21" s="131"/>
      <c r="F21" s="131"/>
      <c r="G21" s="131"/>
      <c r="H21" s="131"/>
      <c r="I21" s="131"/>
      <c r="J21" s="131"/>
      <c r="K21" s="132"/>
    </row>
    <row r="22" spans="1:11" x14ac:dyDescent="0.25">
      <c r="A22" s="130"/>
      <c r="B22" s="131"/>
      <c r="C22" s="131"/>
      <c r="D22" s="131"/>
      <c r="E22" s="131"/>
      <c r="F22" s="131"/>
      <c r="G22" s="131"/>
      <c r="H22" s="131"/>
      <c r="I22" s="131"/>
      <c r="J22" s="131"/>
      <c r="K22" s="132"/>
    </row>
    <row r="23" spans="1:11" x14ac:dyDescent="0.25">
      <c r="A23" s="130"/>
      <c r="B23" s="131"/>
      <c r="C23" s="131"/>
      <c r="D23" s="131"/>
      <c r="E23" s="131"/>
      <c r="F23" s="131"/>
      <c r="G23" s="131"/>
      <c r="H23" s="131"/>
      <c r="I23" s="131"/>
      <c r="J23" s="131"/>
      <c r="K23" s="132"/>
    </row>
    <row r="24" spans="1:11" x14ac:dyDescent="0.25">
      <c r="A24" s="130"/>
      <c r="B24" s="131"/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x14ac:dyDescent="0.25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2"/>
    </row>
    <row r="26" spans="1:11" x14ac:dyDescent="0.25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2"/>
    </row>
    <row r="27" spans="1:11" x14ac:dyDescent="0.25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2"/>
    </row>
    <row r="28" spans="1:11" x14ac:dyDescent="0.25">
      <c r="A28" s="130"/>
      <c r="B28" s="131"/>
      <c r="C28" s="131"/>
      <c r="D28" s="131"/>
      <c r="E28" s="131"/>
      <c r="F28" s="131"/>
      <c r="G28" s="138"/>
      <c r="H28" s="131"/>
      <c r="I28" s="131"/>
      <c r="J28" s="131"/>
      <c r="K28" s="132"/>
    </row>
    <row r="29" spans="1:11" x14ac:dyDescent="0.25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2"/>
    </row>
    <row r="30" spans="1:11" x14ac:dyDescent="0.25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2"/>
    </row>
    <row r="31" spans="1:11" x14ac:dyDescent="0.25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2"/>
    </row>
    <row r="32" spans="1:11" x14ac:dyDescent="0.2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2"/>
    </row>
    <row r="33" spans="1:11" x14ac:dyDescent="0.2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2"/>
    </row>
    <row r="34" spans="1:11" x14ac:dyDescent="0.25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2"/>
    </row>
    <row r="35" spans="1:11" x14ac:dyDescent="0.25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2"/>
    </row>
    <row r="36" spans="1:11" x14ac:dyDescent="0.25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2"/>
    </row>
    <row r="37" spans="1:11" ht="18.75" customHeight="1" x14ac:dyDescent="0.35">
      <c r="A37" s="130"/>
      <c r="B37" s="131"/>
      <c r="C37" s="131"/>
      <c r="D37" s="149" t="s">
        <v>143</v>
      </c>
      <c r="E37" s="149"/>
      <c r="F37" s="149"/>
      <c r="G37" s="149"/>
      <c r="H37" s="149"/>
      <c r="I37" s="131"/>
      <c r="J37" s="131"/>
      <c r="K37" s="132"/>
    </row>
    <row r="38" spans="1:11" x14ac:dyDescent="0.25">
      <c r="A38" s="130"/>
      <c r="B38" s="131"/>
      <c r="C38" s="131"/>
      <c r="D38" s="131"/>
      <c r="E38" s="131"/>
      <c r="F38" s="131"/>
      <c r="G38" s="131"/>
      <c r="H38" s="131"/>
      <c r="I38" s="131"/>
      <c r="J38" s="131"/>
      <c r="K38" s="132"/>
    </row>
    <row r="39" spans="1:11" x14ac:dyDescent="0.25">
      <c r="A39" s="130"/>
      <c r="B39" s="131"/>
      <c r="C39" s="131"/>
      <c r="D39" s="131"/>
      <c r="E39" s="131"/>
      <c r="F39" s="131"/>
      <c r="G39" s="131"/>
      <c r="H39" s="131"/>
      <c r="I39" s="131"/>
      <c r="J39" s="131"/>
      <c r="K39" s="132"/>
    </row>
    <row r="40" spans="1:11" x14ac:dyDescent="0.25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2"/>
    </row>
    <row r="41" spans="1:11" ht="15.75" thickBot="1" x14ac:dyDescent="0.3">
      <c r="A41" s="139"/>
      <c r="B41" s="140"/>
      <c r="C41" s="140"/>
      <c r="D41" s="140"/>
      <c r="E41" s="140"/>
      <c r="F41" s="140"/>
      <c r="G41" s="140"/>
      <c r="H41" s="140"/>
      <c r="I41" s="140"/>
      <c r="J41" s="140"/>
      <c r="K41" s="141"/>
    </row>
    <row r="42" spans="1:11" ht="15.75" thickTop="1" x14ac:dyDescent="0.25"/>
    <row r="43" spans="1:11" ht="15" customHeight="1" x14ac:dyDescent="0.25">
      <c r="A43" s="150" t="s">
        <v>145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</row>
    <row r="44" spans="1:11" x14ac:dyDescent="0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  <c r="K44" s="150"/>
    </row>
    <row r="45" spans="1:11" x14ac:dyDescent="0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  <c r="K45" s="150"/>
    </row>
    <row r="46" spans="1:11" ht="45" customHeight="1" x14ac:dyDescent="0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  <c r="K46" s="150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A60A-3C2B-4A2B-83B9-2A724B5DD6CD}">
  <dimension ref="A1:Z59"/>
  <sheetViews>
    <sheetView showGridLines="0" zoomScale="80" zoomScaleNormal="80" workbookViewId="0">
      <selection activeCell="P31" sqref="P31:U40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146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0</v>
      </c>
      <c r="B4" s="17"/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7" t="s">
        <v>18</v>
      </c>
      <c r="U4" s="17" t="s">
        <v>19</v>
      </c>
      <c r="V4" s="18" t="s">
        <v>20</v>
      </c>
      <c r="W4" s="19" t="s">
        <v>21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22</v>
      </c>
      <c r="B6" s="27" t="s">
        <v>23</v>
      </c>
      <c r="C6" s="28">
        <v>90944</v>
      </c>
      <c r="D6" s="28">
        <v>97143</v>
      </c>
      <c r="E6" s="28">
        <v>42524</v>
      </c>
      <c r="F6" s="28">
        <v>30984</v>
      </c>
      <c r="G6" s="28">
        <v>0</v>
      </c>
      <c r="H6" s="28">
        <v>67402</v>
      </c>
      <c r="I6" s="28">
        <v>14957</v>
      </c>
      <c r="J6" s="28">
        <v>37965</v>
      </c>
      <c r="K6" s="28">
        <v>26009</v>
      </c>
      <c r="L6" s="28">
        <v>41996</v>
      </c>
      <c r="M6" s="28">
        <v>72976</v>
      </c>
      <c r="N6" s="28">
        <v>919</v>
      </c>
      <c r="O6" s="29">
        <f t="shared" ref="O6:O41" si="0">SUM(C6:N6)</f>
        <v>523819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523819</v>
      </c>
      <c r="X6" s="10"/>
      <c r="Y6" s="20"/>
      <c r="Z6" s="6"/>
    </row>
    <row r="7" spans="1:26" s="9" customFormat="1" ht="14.25" customHeight="1" x14ac:dyDescent="0.25">
      <c r="A7" s="26" t="s">
        <v>24</v>
      </c>
      <c r="B7" s="27" t="s">
        <v>25</v>
      </c>
      <c r="C7" s="28">
        <v>147104</v>
      </c>
      <c r="D7" s="28">
        <v>174757</v>
      </c>
      <c r="E7" s="28">
        <v>81118</v>
      </c>
      <c r="F7" s="28">
        <v>16590</v>
      </c>
      <c r="G7" s="28">
        <v>0</v>
      </c>
      <c r="H7" s="28">
        <v>151748</v>
      </c>
      <c r="I7" s="28">
        <v>0</v>
      </c>
      <c r="J7" s="28">
        <v>75711</v>
      </c>
      <c r="K7" s="28">
        <v>0</v>
      </c>
      <c r="L7" s="28">
        <v>100065</v>
      </c>
      <c r="M7" s="28">
        <v>200419</v>
      </c>
      <c r="N7" s="28">
        <v>0</v>
      </c>
      <c r="O7" s="32">
        <f t="shared" si="0"/>
        <v>947512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947512</v>
      </c>
    </row>
    <row r="8" spans="1:26" s="9" customFormat="1" ht="14.25" customHeight="1" x14ac:dyDescent="0.25">
      <c r="A8" s="26" t="s">
        <v>26</v>
      </c>
      <c r="B8" s="27" t="s">
        <v>27</v>
      </c>
      <c r="C8" s="28">
        <v>92444</v>
      </c>
      <c r="D8" s="28">
        <v>99030</v>
      </c>
      <c r="E8" s="28">
        <v>139366</v>
      </c>
      <c r="F8" s="28">
        <v>47345</v>
      </c>
      <c r="G8" s="28">
        <v>0</v>
      </c>
      <c r="H8" s="28">
        <v>83522</v>
      </c>
      <c r="I8" s="28">
        <v>11047</v>
      </c>
      <c r="J8" s="28">
        <v>61298</v>
      </c>
      <c r="K8" s="28">
        <v>69272</v>
      </c>
      <c r="L8" s="28">
        <v>68498</v>
      </c>
      <c r="M8" s="28">
        <v>71080</v>
      </c>
      <c r="N8" s="28">
        <v>3384</v>
      </c>
      <c r="O8" s="32">
        <f t="shared" si="0"/>
        <v>746286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746286</v>
      </c>
    </row>
    <row r="9" spans="1:26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76054</v>
      </c>
      <c r="I10" s="28">
        <v>0</v>
      </c>
      <c r="J10" s="28">
        <v>0</v>
      </c>
      <c r="K10" s="28">
        <v>562</v>
      </c>
      <c r="L10" s="28">
        <v>0</v>
      </c>
      <c r="M10" s="28">
        <v>1018</v>
      </c>
      <c r="N10" s="28">
        <v>0</v>
      </c>
      <c r="O10" s="32">
        <f t="shared" si="0"/>
        <v>77634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77634</v>
      </c>
    </row>
    <row r="11" spans="1:26" s="9" customFormat="1" ht="14.25" customHeight="1" x14ac:dyDescent="0.25">
      <c r="A11" s="26" t="s">
        <v>32</v>
      </c>
      <c r="B11" s="27" t="s">
        <v>33</v>
      </c>
      <c r="C11" s="28">
        <v>125</v>
      </c>
      <c r="D11" s="28">
        <v>41</v>
      </c>
      <c r="E11" s="28">
        <v>923</v>
      </c>
      <c r="F11" s="28">
        <v>0</v>
      </c>
      <c r="G11" s="28">
        <v>0</v>
      </c>
      <c r="H11" s="28">
        <v>0</v>
      </c>
      <c r="I11" s="28">
        <v>0</v>
      </c>
      <c r="J11" s="28">
        <v>43</v>
      </c>
      <c r="K11" s="28">
        <v>154</v>
      </c>
      <c r="L11" s="28">
        <v>20</v>
      </c>
      <c r="M11" s="28">
        <v>0</v>
      </c>
      <c r="N11" s="28">
        <v>0</v>
      </c>
      <c r="O11" s="32">
        <f t="shared" si="0"/>
        <v>1306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1306</v>
      </c>
    </row>
    <row r="12" spans="1:26" s="9" customFormat="1" ht="14.25" customHeight="1" x14ac:dyDescent="0.25">
      <c r="A12" s="26" t="s">
        <v>34</v>
      </c>
      <c r="B12" s="27" t="s">
        <v>35</v>
      </c>
      <c r="C12" s="28">
        <v>15590</v>
      </c>
      <c r="D12" s="28">
        <v>20305</v>
      </c>
      <c r="E12" s="28">
        <v>2109</v>
      </c>
      <c r="F12" s="28">
        <v>8201</v>
      </c>
      <c r="G12" s="28">
        <v>0</v>
      </c>
      <c r="H12" s="28">
        <v>3345</v>
      </c>
      <c r="I12" s="28">
        <v>0</v>
      </c>
      <c r="J12" s="28">
        <v>8721</v>
      </c>
      <c r="K12" s="28">
        <v>1779</v>
      </c>
      <c r="L12" s="28">
        <v>743</v>
      </c>
      <c r="M12" s="28">
        <v>3015</v>
      </c>
      <c r="N12" s="28">
        <v>0</v>
      </c>
      <c r="O12" s="32">
        <f t="shared" si="0"/>
        <v>63808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63808</v>
      </c>
    </row>
    <row r="13" spans="1:26" s="9" customFormat="1" ht="14.25" customHeight="1" x14ac:dyDescent="0.25">
      <c r="A13" s="26" t="s">
        <v>36</v>
      </c>
      <c r="B13" s="27" t="s">
        <v>37</v>
      </c>
      <c r="C13" s="28">
        <v>145286</v>
      </c>
      <c r="D13" s="28">
        <v>66162</v>
      </c>
      <c r="E13" s="28">
        <v>57822</v>
      </c>
      <c r="F13" s="28">
        <v>35699</v>
      </c>
      <c r="G13" s="28">
        <v>0</v>
      </c>
      <c r="H13" s="28">
        <v>470727</v>
      </c>
      <c r="I13" s="28">
        <v>2098</v>
      </c>
      <c r="J13" s="28">
        <v>33092</v>
      </c>
      <c r="K13" s="28">
        <v>35094</v>
      </c>
      <c r="L13" s="28">
        <v>44445</v>
      </c>
      <c r="M13" s="28">
        <v>40790</v>
      </c>
      <c r="N13" s="28">
        <v>95</v>
      </c>
      <c r="O13" s="32">
        <f t="shared" si="0"/>
        <v>931310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931310</v>
      </c>
    </row>
    <row r="14" spans="1:26" s="9" customFormat="1" ht="14.25" customHeight="1" x14ac:dyDescent="0.25">
      <c r="A14" s="26" t="s">
        <v>38</v>
      </c>
      <c r="B14" s="27" t="s">
        <v>39</v>
      </c>
      <c r="C14" s="28">
        <v>242510</v>
      </c>
      <c r="D14" s="28">
        <v>141541</v>
      </c>
      <c r="E14" s="28">
        <v>110688</v>
      </c>
      <c r="F14" s="28">
        <v>42441</v>
      </c>
      <c r="G14" s="28">
        <v>0</v>
      </c>
      <c r="H14" s="28">
        <v>274675</v>
      </c>
      <c r="I14" s="28">
        <v>790</v>
      </c>
      <c r="J14" s="28">
        <v>143974</v>
      </c>
      <c r="K14" s="28">
        <v>18676</v>
      </c>
      <c r="L14" s="28">
        <v>65066</v>
      </c>
      <c r="M14" s="28">
        <v>54816</v>
      </c>
      <c r="N14" s="28">
        <v>85</v>
      </c>
      <c r="O14" s="32">
        <f t="shared" si="0"/>
        <v>1095262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1095262</v>
      </c>
    </row>
    <row r="15" spans="1:26" s="9" customFormat="1" ht="14.25" customHeight="1" x14ac:dyDescent="0.25">
      <c r="A15" s="26" t="s">
        <v>40</v>
      </c>
      <c r="B15" s="27" t="s">
        <v>41</v>
      </c>
      <c r="C15" s="28">
        <v>387796</v>
      </c>
      <c r="D15" s="28">
        <v>207703</v>
      </c>
      <c r="E15" s="28">
        <v>168510</v>
      </c>
      <c r="F15" s="28">
        <v>78140</v>
      </c>
      <c r="G15" s="28">
        <v>0</v>
      </c>
      <c r="H15" s="28">
        <v>745402</v>
      </c>
      <c r="I15" s="28">
        <v>2888</v>
      </c>
      <c r="J15" s="28">
        <v>177066</v>
      </c>
      <c r="K15" s="28">
        <v>53770</v>
      </c>
      <c r="L15" s="28">
        <v>109511</v>
      </c>
      <c r="M15" s="28">
        <v>95606</v>
      </c>
      <c r="N15" s="28">
        <v>180</v>
      </c>
      <c r="O15" s="32">
        <f t="shared" si="0"/>
        <v>2026572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2026572</v>
      </c>
    </row>
    <row r="16" spans="1:26" s="9" customFormat="1" ht="14.25" customHeight="1" x14ac:dyDescent="0.25">
      <c r="A16" s="36" t="s">
        <v>42</v>
      </c>
      <c r="B16" s="37" t="s">
        <v>43</v>
      </c>
      <c r="C16" s="38">
        <v>22874</v>
      </c>
      <c r="D16" s="38">
        <v>53481</v>
      </c>
      <c r="E16" s="38">
        <v>75240</v>
      </c>
      <c r="F16" s="38">
        <v>38703</v>
      </c>
      <c r="G16" s="38">
        <v>0</v>
      </c>
      <c r="H16" s="38">
        <v>21818</v>
      </c>
      <c r="I16" s="38">
        <v>1356</v>
      </c>
      <c r="J16" s="38">
        <v>7603</v>
      </c>
      <c r="K16" s="38">
        <v>8621</v>
      </c>
      <c r="L16" s="38">
        <v>6359</v>
      </c>
      <c r="M16" s="38">
        <v>30315</v>
      </c>
      <c r="N16" s="38">
        <v>72</v>
      </c>
      <c r="O16" s="39">
        <f t="shared" si="0"/>
        <v>266442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266442</v>
      </c>
    </row>
    <row r="17" spans="1:26" s="10" customFormat="1" ht="14.25" customHeight="1" x14ac:dyDescent="0.25">
      <c r="A17" s="43" t="s">
        <v>44</v>
      </c>
      <c r="B17" s="44" t="s">
        <v>45</v>
      </c>
      <c r="C17" s="38">
        <v>364922</v>
      </c>
      <c r="D17" s="38">
        <v>154222</v>
      </c>
      <c r="E17" s="38">
        <v>93270</v>
      </c>
      <c r="F17" s="38">
        <v>39437</v>
      </c>
      <c r="G17" s="38">
        <v>0</v>
      </c>
      <c r="H17" s="38">
        <v>723584</v>
      </c>
      <c r="I17" s="38">
        <v>1533</v>
      </c>
      <c r="J17" s="38">
        <v>169463</v>
      </c>
      <c r="K17" s="38">
        <v>45149</v>
      </c>
      <c r="L17" s="38">
        <v>103152</v>
      </c>
      <c r="M17" s="38">
        <v>65291</v>
      </c>
      <c r="N17" s="38">
        <v>108</v>
      </c>
      <c r="O17" s="39">
        <f t="shared" si="0"/>
        <v>1760131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1760131</v>
      </c>
      <c r="Z17" s="6"/>
    </row>
    <row r="18" spans="1:26" s="10" customFormat="1" ht="14.25" customHeight="1" x14ac:dyDescent="0.25">
      <c r="A18" s="45" t="s">
        <v>46</v>
      </c>
      <c r="B18" s="46" t="s">
        <v>47</v>
      </c>
      <c r="C18" s="28">
        <v>422767</v>
      </c>
      <c r="D18" s="28">
        <v>232889</v>
      </c>
      <c r="E18" s="28">
        <v>282799</v>
      </c>
      <c r="F18" s="28">
        <v>193322</v>
      </c>
      <c r="G18" s="28">
        <v>0</v>
      </c>
      <c r="H18" s="28">
        <v>237219</v>
      </c>
      <c r="I18" s="28">
        <v>298904</v>
      </c>
      <c r="J18" s="28">
        <v>517623</v>
      </c>
      <c r="K18" s="28">
        <v>273698</v>
      </c>
      <c r="L18" s="28">
        <v>184481</v>
      </c>
      <c r="M18" s="28">
        <v>324555</v>
      </c>
      <c r="N18" s="28">
        <v>29130</v>
      </c>
      <c r="O18" s="32">
        <f t="shared" si="0"/>
        <v>2997387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2997387</v>
      </c>
      <c r="Z18" s="6"/>
    </row>
    <row r="19" spans="1:26" s="10" customFormat="1" ht="14.25" customHeight="1" x14ac:dyDescent="0.25">
      <c r="A19" s="43" t="s">
        <v>48</v>
      </c>
      <c r="B19" s="44" t="s">
        <v>49</v>
      </c>
      <c r="C19" s="38">
        <v>307096</v>
      </c>
      <c r="D19" s="38">
        <v>159947</v>
      </c>
      <c r="E19" s="38">
        <v>195256</v>
      </c>
      <c r="F19" s="38">
        <v>104208</v>
      </c>
      <c r="G19" s="38">
        <v>0</v>
      </c>
      <c r="H19" s="38">
        <v>169566</v>
      </c>
      <c r="I19" s="38">
        <v>222952</v>
      </c>
      <c r="J19" s="38">
        <v>389402</v>
      </c>
      <c r="K19" s="38">
        <v>203336</v>
      </c>
      <c r="L19" s="38">
        <v>127595</v>
      </c>
      <c r="M19" s="38">
        <v>244291</v>
      </c>
      <c r="N19" s="38">
        <v>22484</v>
      </c>
      <c r="O19" s="39">
        <f t="shared" si="0"/>
        <v>2146133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2146133</v>
      </c>
      <c r="Z19" s="6"/>
    </row>
    <row r="20" spans="1:26" s="10" customFormat="1" ht="14.25" customHeight="1" x14ac:dyDescent="0.25">
      <c r="A20" s="43" t="s">
        <v>50</v>
      </c>
      <c r="B20" s="44" t="s">
        <v>51</v>
      </c>
      <c r="C20" s="38">
        <v>98755</v>
      </c>
      <c r="D20" s="38">
        <v>61619</v>
      </c>
      <c r="E20" s="38">
        <v>73327</v>
      </c>
      <c r="F20" s="38">
        <v>34715</v>
      </c>
      <c r="G20" s="38">
        <v>0</v>
      </c>
      <c r="H20" s="38">
        <v>61869</v>
      </c>
      <c r="I20" s="38">
        <v>68402</v>
      </c>
      <c r="J20" s="38">
        <v>121544</v>
      </c>
      <c r="K20" s="38">
        <v>63961</v>
      </c>
      <c r="L20" s="38">
        <v>45834</v>
      </c>
      <c r="M20" s="38">
        <v>75171</v>
      </c>
      <c r="N20" s="38">
        <v>5596</v>
      </c>
      <c r="O20" s="39">
        <f t="shared" si="0"/>
        <v>710793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710793</v>
      </c>
      <c r="Z20" s="6"/>
    </row>
    <row r="21" spans="1:26" s="10" customFormat="1" ht="14.25" customHeight="1" x14ac:dyDescent="0.25">
      <c r="A21" s="43" t="s">
        <v>52</v>
      </c>
      <c r="B21" s="44" t="s">
        <v>53</v>
      </c>
      <c r="C21" s="38">
        <v>1788</v>
      </c>
      <c r="D21" s="38">
        <v>682</v>
      </c>
      <c r="E21" s="38">
        <v>744</v>
      </c>
      <c r="F21" s="38">
        <v>51049</v>
      </c>
      <c r="G21" s="38">
        <v>0</v>
      </c>
      <c r="H21" s="38">
        <v>794</v>
      </c>
      <c r="I21" s="38">
        <v>6978</v>
      </c>
      <c r="J21" s="38">
        <v>1944</v>
      </c>
      <c r="K21" s="38">
        <v>383</v>
      </c>
      <c r="L21" s="38">
        <v>6056</v>
      </c>
      <c r="M21" s="38">
        <v>510</v>
      </c>
      <c r="N21" s="38">
        <v>974</v>
      </c>
      <c r="O21" s="39">
        <f t="shared" si="0"/>
        <v>71902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71902</v>
      </c>
      <c r="Z21" s="6"/>
    </row>
    <row r="22" spans="1:26" s="10" customFormat="1" ht="14.25" customHeight="1" x14ac:dyDescent="0.25">
      <c r="A22" s="45" t="s">
        <v>54</v>
      </c>
      <c r="B22" s="46" t="s">
        <v>55</v>
      </c>
      <c r="C22" s="28">
        <v>54</v>
      </c>
      <c r="D22" s="28">
        <v>354</v>
      </c>
      <c r="E22" s="28">
        <v>0</v>
      </c>
      <c r="F22" s="28">
        <v>0</v>
      </c>
      <c r="G22" s="28">
        <v>0</v>
      </c>
      <c r="H22" s="28">
        <v>8186</v>
      </c>
      <c r="I22" s="28">
        <v>0</v>
      </c>
      <c r="J22" s="28">
        <v>0</v>
      </c>
      <c r="K22" s="28">
        <v>1158</v>
      </c>
      <c r="L22" s="28">
        <v>0</v>
      </c>
      <c r="M22" s="28">
        <v>567</v>
      </c>
      <c r="N22" s="28">
        <v>0</v>
      </c>
      <c r="O22" s="32">
        <f t="shared" si="0"/>
        <v>10319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10319</v>
      </c>
      <c r="Z22" s="6"/>
    </row>
    <row r="23" spans="1:26" s="10" customFormat="1" ht="14.25" customHeight="1" x14ac:dyDescent="0.25">
      <c r="A23" s="45" t="s">
        <v>56</v>
      </c>
      <c r="B23" s="46" t="s">
        <v>57</v>
      </c>
      <c r="C23" s="28">
        <v>400</v>
      </c>
      <c r="D23" s="28">
        <v>141</v>
      </c>
      <c r="E23" s="28">
        <v>588</v>
      </c>
      <c r="F23" s="28">
        <v>29</v>
      </c>
      <c r="G23" s="28">
        <v>0</v>
      </c>
      <c r="H23" s="28">
        <v>413</v>
      </c>
      <c r="I23" s="28">
        <v>0</v>
      </c>
      <c r="J23" s="28">
        <v>220</v>
      </c>
      <c r="K23" s="28">
        <v>259</v>
      </c>
      <c r="L23" s="28">
        <v>193</v>
      </c>
      <c r="M23" s="28">
        <v>69</v>
      </c>
      <c r="N23" s="28">
        <v>0</v>
      </c>
      <c r="O23" s="32">
        <f t="shared" si="0"/>
        <v>2312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2312</v>
      </c>
      <c r="Z23" s="6"/>
    </row>
    <row r="24" spans="1:26" s="10" customFormat="1" ht="14.25" customHeight="1" x14ac:dyDescent="0.25">
      <c r="A24" s="45" t="s">
        <v>58</v>
      </c>
      <c r="B24" s="46" t="s">
        <v>59</v>
      </c>
      <c r="C24" s="28">
        <v>23326</v>
      </c>
      <c r="D24" s="28">
        <v>35239</v>
      </c>
      <c r="E24" s="28">
        <v>13456</v>
      </c>
      <c r="F24" s="28">
        <v>4150</v>
      </c>
      <c r="G24" s="28">
        <v>0</v>
      </c>
      <c r="H24" s="28">
        <v>125667</v>
      </c>
      <c r="I24" s="28">
        <v>502</v>
      </c>
      <c r="J24" s="28">
        <v>34410</v>
      </c>
      <c r="K24" s="28">
        <v>12321</v>
      </c>
      <c r="L24" s="28">
        <v>43233</v>
      </c>
      <c r="M24" s="28">
        <v>11554</v>
      </c>
      <c r="N24" s="28">
        <v>49</v>
      </c>
      <c r="O24" s="32">
        <f t="shared" si="0"/>
        <v>303907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303907</v>
      </c>
      <c r="Z24" s="6"/>
    </row>
    <row r="25" spans="1:26" s="10" customFormat="1" ht="14.25" customHeight="1" x14ac:dyDescent="0.25">
      <c r="A25" s="45" t="s">
        <v>60</v>
      </c>
      <c r="B25" s="46" t="s">
        <v>61</v>
      </c>
      <c r="C25" s="28">
        <v>8236</v>
      </c>
      <c r="D25" s="28">
        <v>39671</v>
      </c>
      <c r="E25" s="28">
        <v>4501</v>
      </c>
      <c r="F25" s="28">
        <v>1023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43701</v>
      </c>
      <c r="M25" s="28">
        <v>2794</v>
      </c>
      <c r="N25" s="28">
        <v>0</v>
      </c>
      <c r="O25" s="32">
        <f t="shared" si="0"/>
        <v>99926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99926</v>
      </c>
      <c r="Z25" s="6"/>
    </row>
    <row r="26" spans="1:26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375</v>
      </c>
      <c r="G26" s="28">
        <v>0</v>
      </c>
      <c r="H26" s="28">
        <v>5</v>
      </c>
      <c r="I26" s="28">
        <v>0</v>
      </c>
      <c r="J26" s="28">
        <v>0</v>
      </c>
      <c r="K26" s="28">
        <v>0</v>
      </c>
      <c r="L26" s="28">
        <v>107</v>
      </c>
      <c r="M26" s="28">
        <v>0</v>
      </c>
      <c r="N26" s="28">
        <v>0</v>
      </c>
      <c r="O26" s="32">
        <f t="shared" si="0"/>
        <v>487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487</v>
      </c>
      <c r="Z26" s="6"/>
    </row>
    <row r="27" spans="1:26" s="10" customFormat="1" ht="14.25" customHeight="1" x14ac:dyDescent="0.25">
      <c r="A27" s="45" t="s">
        <v>64</v>
      </c>
      <c r="B27" s="46" t="s">
        <v>65</v>
      </c>
      <c r="C27" s="28">
        <v>2380</v>
      </c>
      <c r="D27" s="28">
        <v>23201</v>
      </c>
      <c r="E27" s="28">
        <v>7273</v>
      </c>
      <c r="F27" s="28">
        <v>45</v>
      </c>
      <c r="G27" s="28">
        <v>0</v>
      </c>
      <c r="H27" s="28">
        <v>612</v>
      </c>
      <c r="I27" s="28">
        <v>0</v>
      </c>
      <c r="J27" s="28">
        <v>7542</v>
      </c>
      <c r="K27" s="28">
        <v>0</v>
      </c>
      <c r="L27" s="28">
        <v>14970</v>
      </c>
      <c r="M27" s="28">
        <v>473</v>
      </c>
      <c r="N27" s="28">
        <v>0</v>
      </c>
      <c r="O27" s="32">
        <f t="shared" si="0"/>
        <v>56496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56496</v>
      </c>
      <c r="Z27" s="6"/>
    </row>
    <row r="28" spans="1:26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68</v>
      </c>
      <c r="B29" s="48" t="s">
        <v>69</v>
      </c>
      <c r="C29" s="28">
        <v>10695</v>
      </c>
      <c r="D29" s="28">
        <v>30527</v>
      </c>
      <c r="E29" s="28">
        <v>25245</v>
      </c>
      <c r="F29" s="28">
        <v>4627</v>
      </c>
      <c r="G29" s="28">
        <v>0</v>
      </c>
      <c r="H29" s="28">
        <v>23822</v>
      </c>
      <c r="I29" s="28">
        <v>2062</v>
      </c>
      <c r="J29" s="28">
        <v>11477</v>
      </c>
      <c r="K29" s="28">
        <v>11334</v>
      </c>
      <c r="L29" s="28">
        <v>8048</v>
      </c>
      <c r="M29" s="28">
        <v>13568</v>
      </c>
      <c r="N29" s="28">
        <v>170</v>
      </c>
      <c r="O29" s="49">
        <f t="shared" si="0"/>
        <v>141575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141575</v>
      </c>
      <c r="Z29" s="6"/>
    </row>
    <row r="30" spans="1:26" s="10" customFormat="1" ht="14.25" customHeight="1" x14ac:dyDescent="0.25">
      <c r="A30" s="53" t="s">
        <v>70</v>
      </c>
      <c r="B30" s="54" t="s">
        <v>71</v>
      </c>
      <c r="C30" s="55">
        <f t="shared" ref="C30:N30" si="3">SUM(C6:C14)+C18+SUM(C22:C29)</f>
        <v>1201861</v>
      </c>
      <c r="D30" s="55">
        <f t="shared" si="3"/>
        <v>961001</v>
      </c>
      <c r="E30" s="55">
        <f t="shared" si="3"/>
        <v>768412</v>
      </c>
      <c r="F30" s="55">
        <f t="shared" si="3"/>
        <v>384831</v>
      </c>
      <c r="G30" s="55">
        <f t="shared" si="3"/>
        <v>0</v>
      </c>
      <c r="H30" s="55">
        <f t="shared" si="3"/>
        <v>1523397</v>
      </c>
      <c r="I30" s="55">
        <f t="shared" si="3"/>
        <v>330360</v>
      </c>
      <c r="J30" s="55">
        <f t="shared" si="3"/>
        <v>932076</v>
      </c>
      <c r="K30" s="55">
        <f t="shared" si="3"/>
        <v>450316</v>
      </c>
      <c r="L30" s="55">
        <f t="shared" si="3"/>
        <v>615566</v>
      </c>
      <c r="M30" s="55">
        <f t="shared" si="3"/>
        <v>797694</v>
      </c>
      <c r="N30" s="55">
        <f t="shared" si="3"/>
        <v>33832</v>
      </c>
      <c r="O30" s="56">
        <f t="shared" si="0"/>
        <v>7999346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7999346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345123</v>
      </c>
      <c r="Q31" s="28">
        <v>205617</v>
      </c>
      <c r="R31" s="28">
        <v>126076</v>
      </c>
      <c r="S31" s="28">
        <v>103687</v>
      </c>
      <c r="T31" s="28">
        <v>298281</v>
      </c>
      <c r="U31" s="30">
        <v>14893</v>
      </c>
      <c r="V31" s="29">
        <f t="shared" si="1"/>
        <v>1093677</v>
      </c>
      <c r="W31" s="31">
        <f t="shared" si="2"/>
        <v>1093677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303965</v>
      </c>
      <c r="Q32" s="40">
        <v>186425</v>
      </c>
      <c r="R32" s="40">
        <v>122103</v>
      </c>
      <c r="S32" s="40">
        <v>94045</v>
      </c>
      <c r="T32" s="40">
        <v>295175</v>
      </c>
      <c r="U32" s="41">
        <v>10893</v>
      </c>
      <c r="V32" s="39">
        <f t="shared" si="1"/>
        <v>1012606</v>
      </c>
      <c r="W32" s="42">
        <f t="shared" si="2"/>
        <v>1012606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41158</v>
      </c>
      <c r="Q33" s="40">
        <v>19192</v>
      </c>
      <c r="R33" s="40">
        <v>3973</v>
      </c>
      <c r="S33" s="40">
        <v>9642</v>
      </c>
      <c r="T33" s="40">
        <v>3106</v>
      </c>
      <c r="U33" s="41">
        <v>4001</v>
      </c>
      <c r="V33" s="39">
        <f t="shared" si="1"/>
        <v>81072</v>
      </c>
      <c r="W33" s="42">
        <f t="shared" si="2"/>
        <v>81072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110684</v>
      </c>
      <c r="Q36" s="33">
        <v>44140</v>
      </c>
      <c r="R36" s="33">
        <v>189773</v>
      </c>
      <c r="S36" s="33">
        <v>45535</v>
      </c>
      <c r="T36" s="33">
        <v>74334</v>
      </c>
      <c r="U36" s="34">
        <v>7677</v>
      </c>
      <c r="V36" s="32">
        <f t="shared" si="1"/>
        <v>472143</v>
      </c>
      <c r="W36" s="35">
        <f t="shared" si="2"/>
        <v>472143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20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455807</v>
      </c>
      <c r="Q41" s="55">
        <f t="shared" si="6"/>
        <v>249757</v>
      </c>
      <c r="R41" s="55">
        <f t="shared" si="6"/>
        <v>315849</v>
      </c>
      <c r="S41" s="55">
        <f t="shared" si="6"/>
        <v>149222</v>
      </c>
      <c r="T41" s="55">
        <f t="shared" si="6"/>
        <v>372615</v>
      </c>
      <c r="U41" s="55">
        <f t="shared" si="6"/>
        <v>22570</v>
      </c>
      <c r="V41" s="56">
        <f t="shared" si="1"/>
        <v>1565820</v>
      </c>
      <c r="W41" s="57">
        <f t="shared" si="2"/>
        <v>1565820</v>
      </c>
      <c r="Z41" s="6"/>
    </row>
    <row r="42" spans="1:26" s="10" customFormat="1" ht="14.25" customHeight="1" thickBot="1" x14ac:dyDescent="0.3">
      <c r="A42" s="64" t="s">
        <v>21</v>
      </c>
      <c r="B42" s="65" t="s">
        <v>93</v>
      </c>
      <c r="C42" s="66">
        <f t="shared" ref="C42:W42" si="7">C30+C41</f>
        <v>1201861</v>
      </c>
      <c r="D42" s="66">
        <f t="shared" si="7"/>
        <v>961001</v>
      </c>
      <c r="E42" s="66">
        <f t="shared" si="7"/>
        <v>768412</v>
      </c>
      <c r="F42" s="66">
        <f t="shared" si="7"/>
        <v>384831</v>
      </c>
      <c r="G42" s="66">
        <f t="shared" si="7"/>
        <v>0</v>
      </c>
      <c r="H42" s="66">
        <f t="shared" si="7"/>
        <v>1523397</v>
      </c>
      <c r="I42" s="66">
        <f t="shared" si="7"/>
        <v>330360</v>
      </c>
      <c r="J42" s="66">
        <f t="shared" si="7"/>
        <v>932076</v>
      </c>
      <c r="K42" s="66">
        <f t="shared" si="7"/>
        <v>450316</v>
      </c>
      <c r="L42" s="66">
        <f t="shared" si="7"/>
        <v>615566</v>
      </c>
      <c r="M42" s="66">
        <f t="shared" si="7"/>
        <v>797694</v>
      </c>
      <c r="N42" s="66">
        <f t="shared" si="7"/>
        <v>33832</v>
      </c>
      <c r="O42" s="66">
        <f t="shared" si="7"/>
        <v>7999346</v>
      </c>
      <c r="P42" s="66">
        <f t="shared" si="7"/>
        <v>455807</v>
      </c>
      <c r="Q42" s="66">
        <f t="shared" si="7"/>
        <v>249757</v>
      </c>
      <c r="R42" s="66">
        <f t="shared" si="7"/>
        <v>315849</v>
      </c>
      <c r="S42" s="66">
        <f t="shared" si="7"/>
        <v>149222</v>
      </c>
      <c r="T42" s="66">
        <f t="shared" si="7"/>
        <v>372615</v>
      </c>
      <c r="U42" s="66">
        <f t="shared" si="7"/>
        <v>22570</v>
      </c>
      <c r="V42" s="66">
        <f t="shared" si="7"/>
        <v>1565820</v>
      </c>
      <c r="W42" s="67">
        <f t="shared" si="7"/>
        <v>9565166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51"/>
      <c r="B45" s="152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53" t="s">
        <v>94</v>
      </c>
      <c r="B46" s="154"/>
      <c r="C46" s="71">
        <f>C42/$O$42</f>
        <v>0.15024490752118985</v>
      </c>
      <c r="D46" s="71">
        <f t="shared" ref="D46:N46" si="10">D42/$O$42</f>
        <v>0.12013494603183811</v>
      </c>
      <c r="E46" s="71">
        <f t="shared" si="10"/>
        <v>9.6059352852095659E-2</v>
      </c>
      <c r="F46" s="71">
        <f t="shared" si="10"/>
        <v>4.8107807813288737E-2</v>
      </c>
      <c r="G46" s="71">
        <f t="shared" si="10"/>
        <v>0</v>
      </c>
      <c r="H46" s="71">
        <f t="shared" si="10"/>
        <v>0.19044019348581748</v>
      </c>
      <c r="I46" s="71">
        <f t="shared" si="10"/>
        <v>4.1298376142249626E-2</v>
      </c>
      <c r="J46" s="71">
        <f t="shared" si="10"/>
        <v>0.11651902543032892</v>
      </c>
      <c r="K46" s="71">
        <f t="shared" si="10"/>
        <v>5.6294102042841999E-2</v>
      </c>
      <c r="L46" s="71">
        <f t="shared" si="10"/>
        <v>7.6952040829337792E-2</v>
      </c>
      <c r="M46" s="71">
        <f t="shared" si="10"/>
        <v>9.9719902101996841E-2</v>
      </c>
      <c r="N46" s="71">
        <f t="shared" si="10"/>
        <v>4.2293457490149818E-3</v>
      </c>
      <c r="O46" s="72"/>
      <c r="P46" s="71">
        <f>P42/$V$42</f>
        <v>0.29109795506507774</v>
      </c>
      <c r="Q46" s="71">
        <f t="shared" ref="Q46:U46" si="11">Q42/$V$42</f>
        <v>0.15950556258062867</v>
      </c>
      <c r="R46" s="71">
        <f t="shared" si="11"/>
        <v>0.20171475648541978</v>
      </c>
      <c r="S46" s="71">
        <f t="shared" si="11"/>
        <v>9.529958743661468E-2</v>
      </c>
      <c r="T46" s="71">
        <f t="shared" si="11"/>
        <v>0.23796796566655171</v>
      </c>
      <c r="U46" s="71">
        <f t="shared" si="11"/>
        <v>1.4414172765707426E-2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86B-F8B9-4248-8C4E-F237D00F68D4}">
  <dimension ref="A1:R55"/>
  <sheetViews>
    <sheetView showGridLines="0" zoomScale="80" zoomScaleNormal="80" workbookViewId="0">
      <selection activeCell="C20" sqref="C20:F25"/>
    </sheetView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42578125" style="74" customWidth="1"/>
    <col min="5" max="6" width="21.42578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5" customHeight="1" x14ac:dyDescent="0.25">
      <c r="B1" s="75"/>
      <c r="C1" s="75"/>
      <c r="D1" s="75"/>
      <c r="E1" s="75"/>
      <c r="F1" s="75"/>
    </row>
    <row r="2" spans="1:6" s="9" customFormat="1" ht="15" customHeight="1" x14ac:dyDescent="0.25">
      <c r="A2" s="76" t="s">
        <v>147</v>
      </c>
    </row>
    <row r="3" spans="1:6" s="9" customFormat="1" ht="15" customHeight="1" thickBot="1" x14ac:dyDescent="0.3">
      <c r="A3" s="77"/>
      <c r="B3" s="78"/>
      <c r="C3" s="79"/>
      <c r="D3" s="79"/>
      <c r="E3" s="79"/>
      <c r="F3" s="80" t="s">
        <v>95</v>
      </c>
    </row>
    <row r="4" spans="1:6" s="9" customFormat="1" ht="66.75" customHeight="1" x14ac:dyDescent="0.25">
      <c r="A4" s="81" t="s">
        <v>96</v>
      </c>
      <c r="B4" s="82" t="s">
        <v>97</v>
      </c>
      <c r="C4" s="82" t="s">
        <v>98</v>
      </c>
      <c r="D4" s="82" t="s">
        <v>99</v>
      </c>
      <c r="E4" s="82" t="s">
        <v>100</v>
      </c>
      <c r="F4" s="83" t="s">
        <v>101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102</v>
      </c>
      <c r="B6" s="89">
        <f t="shared" ref="B6:B26" si="0">ROW()-ROW($A$5)</f>
        <v>1</v>
      </c>
      <c r="C6" s="90">
        <f>SUM(C7:C18)</f>
        <v>7999343</v>
      </c>
      <c r="D6" s="90">
        <f>SUM(D7:D18)</f>
        <v>2368004</v>
      </c>
      <c r="E6" s="90">
        <f>SUM(E7:E18)</f>
        <v>5935973</v>
      </c>
      <c r="F6" s="91">
        <f>SUM(F7:F18)</f>
        <v>2063370</v>
      </c>
    </row>
    <row r="7" spans="1:6" x14ac:dyDescent="0.25">
      <c r="A7" s="92" t="s">
        <v>1</v>
      </c>
      <c r="B7" s="89">
        <f t="shared" si="0"/>
        <v>2</v>
      </c>
      <c r="C7" s="93">
        <v>1201861</v>
      </c>
      <c r="D7" s="93">
        <v>429836</v>
      </c>
      <c r="E7" s="93">
        <v>843642</v>
      </c>
      <c r="F7" s="94">
        <v>358219</v>
      </c>
    </row>
    <row r="8" spans="1:6" s="9" customFormat="1" ht="15" customHeight="1" x14ac:dyDescent="0.25">
      <c r="A8" s="92" t="s">
        <v>2</v>
      </c>
      <c r="B8" s="89">
        <f t="shared" si="0"/>
        <v>3</v>
      </c>
      <c r="C8" s="93">
        <v>961000</v>
      </c>
      <c r="D8" s="93">
        <v>280570</v>
      </c>
      <c r="E8" s="93">
        <v>680464</v>
      </c>
      <c r="F8" s="94">
        <v>280536</v>
      </c>
    </row>
    <row r="9" spans="1:6" s="9" customFormat="1" ht="15" customHeight="1" x14ac:dyDescent="0.25">
      <c r="A9" s="92" t="s">
        <v>3</v>
      </c>
      <c r="B9" s="89">
        <f t="shared" si="0"/>
        <v>4</v>
      </c>
      <c r="C9" s="93">
        <v>768411</v>
      </c>
      <c r="D9" s="93">
        <v>117430</v>
      </c>
      <c r="E9" s="93">
        <v>608328</v>
      </c>
      <c r="F9" s="94">
        <v>160083</v>
      </c>
    </row>
    <row r="10" spans="1:6" s="9" customFormat="1" ht="15" customHeight="1" x14ac:dyDescent="0.25">
      <c r="A10" s="92" t="s">
        <v>4</v>
      </c>
      <c r="B10" s="89">
        <f t="shared" si="0"/>
        <v>5</v>
      </c>
      <c r="C10" s="93">
        <v>384831</v>
      </c>
      <c r="D10" s="93">
        <v>49550</v>
      </c>
      <c r="E10" s="93">
        <v>264163</v>
      </c>
      <c r="F10" s="94">
        <v>120668</v>
      </c>
    </row>
    <row r="11" spans="1:6" s="9" customFormat="1" ht="15" customHeight="1" x14ac:dyDescent="0.25">
      <c r="A11" s="92" t="s">
        <v>5</v>
      </c>
      <c r="B11" s="89">
        <f t="shared" si="0"/>
        <v>6</v>
      </c>
      <c r="C11" s="93">
        <v>0</v>
      </c>
      <c r="D11" s="93">
        <v>0</v>
      </c>
      <c r="E11" s="93">
        <v>0</v>
      </c>
      <c r="F11" s="94">
        <v>0</v>
      </c>
    </row>
    <row r="12" spans="1:6" s="9" customFormat="1" ht="15" customHeight="1" x14ac:dyDescent="0.25">
      <c r="A12" s="92" t="s">
        <v>6</v>
      </c>
      <c r="B12" s="89">
        <f t="shared" si="0"/>
        <v>7</v>
      </c>
      <c r="C12" s="93">
        <v>1523397</v>
      </c>
      <c r="D12" s="93">
        <v>925183</v>
      </c>
      <c r="E12" s="93">
        <v>1249576</v>
      </c>
      <c r="F12" s="94">
        <v>273821</v>
      </c>
    </row>
    <row r="13" spans="1:6" s="9" customFormat="1" ht="15" customHeight="1" x14ac:dyDescent="0.25">
      <c r="A13" s="92" t="s">
        <v>7</v>
      </c>
      <c r="B13" s="89">
        <f t="shared" si="0"/>
        <v>8</v>
      </c>
      <c r="C13" s="93">
        <v>330360</v>
      </c>
      <c r="D13" s="93">
        <v>30888</v>
      </c>
      <c r="E13" s="93">
        <v>234797</v>
      </c>
      <c r="F13" s="94">
        <v>95563</v>
      </c>
    </row>
    <row r="14" spans="1:6" s="9" customFormat="1" ht="15" customHeight="1" x14ac:dyDescent="0.25">
      <c r="A14" s="92" t="s">
        <v>8</v>
      </c>
      <c r="B14" s="89">
        <f t="shared" si="0"/>
        <v>9</v>
      </c>
      <c r="C14" s="93">
        <v>932076</v>
      </c>
      <c r="D14" s="93">
        <v>195626</v>
      </c>
      <c r="E14" s="93">
        <v>688276</v>
      </c>
      <c r="F14" s="94">
        <v>243800</v>
      </c>
    </row>
    <row r="15" spans="1:6" s="9" customFormat="1" ht="15" customHeight="1" x14ac:dyDescent="0.25">
      <c r="A15" s="92" t="s">
        <v>9</v>
      </c>
      <c r="B15" s="89">
        <f t="shared" si="0"/>
        <v>10</v>
      </c>
      <c r="C15" s="93">
        <v>450316</v>
      </c>
      <c r="D15" s="93">
        <v>77570</v>
      </c>
      <c r="E15" s="93">
        <v>318984</v>
      </c>
      <c r="F15" s="94">
        <v>131332</v>
      </c>
    </row>
    <row r="16" spans="1:6" s="9" customFormat="1" ht="15" customHeight="1" x14ac:dyDescent="0.25">
      <c r="A16" s="92" t="s">
        <v>10</v>
      </c>
      <c r="B16" s="89">
        <f t="shared" si="0"/>
        <v>11</v>
      </c>
      <c r="C16" s="93">
        <v>615565</v>
      </c>
      <c r="D16" s="93">
        <v>146253</v>
      </c>
      <c r="E16" s="93">
        <v>443572</v>
      </c>
      <c r="F16" s="94">
        <v>171993</v>
      </c>
    </row>
    <row r="17" spans="1:6" s="9" customFormat="1" ht="15" customHeight="1" x14ac:dyDescent="0.25">
      <c r="A17" s="92" t="s">
        <v>11</v>
      </c>
      <c r="B17" s="89">
        <f t="shared" si="0"/>
        <v>12</v>
      </c>
      <c r="C17" s="93">
        <v>797694</v>
      </c>
      <c r="D17" s="93">
        <v>95240</v>
      </c>
      <c r="E17" s="93">
        <v>578252</v>
      </c>
      <c r="F17" s="94">
        <v>219442</v>
      </c>
    </row>
    <row r="18" spans="1:6" x14ac:dyDescent="0.25">
      <c r="A18" s="92" t="s">
        <v>12</v>
      </c>
      <c r="B18" s="89">
        <f t="shared" si="0"/>
        <v>13</v>
      </c>
      <c r="C18" s="93">
        <v>33832</v>
      </c>
      <c r="D18" s="93">
        <v>19858</v>
      </c>
      <c r="E18" s="93">
        <v>25919</v>
      </c>
      <c r="F18" s="94">
        <v>7913</v>
      </c>
    </row>
    <row r="19" spans="1:6" s="9" customFormat="1" ht="15.6" customHeight="1" x14ac:dyDescent="0.25">
      <c r="A19" s="88" t="s">
        <v>103</v>
      </c>
      <c r="B19" s="89">
        <f t="shared" si="0"/>
        <v>14</v>
      </c>
      <c r="C19" s="90">
        <f>SUM(C20:C25)</f>
        <v>1565820</v>
      </c>
      <c r="D19" s="90">
        <f>SUM(D20:D25)</f>
        <v>25499</v>
      </c>
      <c r="E19" s="90">
        <f>SUM(E20:E25)</f>
        <v>1222286</v>
      </c>
      <c r="F19" s="91">
        <f>SUM(F20:F25)</f>
        <v>343534</v>
      </c>
    </row>
    <row r="20" spans="1:6" x14ac:dyDescent="0.25">
      <c r="A20" s="92" t="s">
        <v>14</v>
      </c>
      <c r="B20" s="89">
        <f t="shared" si="0"/>
        <v>15</v>
      </c>
      <c r="C20" s="93">
        <v>455807</v>
      </c>
      <c r="D20" s="93">
        <v>3567</v>
      </c>
      <c r="E20" s="93">
        <v>300095</v>
      </c>
      <c r="F20" s="94">
        <v>155712</v>
      </c>
    </row>
    <row r="21" spans="1:6" s="9" customFormat="1" ht="15" customHeight="1" x14ac:dyDescent="0.25">
      <c r="A21" s="92" t="s">
        <v>15</v>
      </c>
      <c r="B21" s="89">
        <f t="shared" si="0"/>
        <v>16</v>
      </c>
      <c r="C21" s="93">
        <v>249757</v>
      </c>
      <c r="D21" s="93">
        <v>13946</v>
      </c>
      <c r="E21" s="93">
        <v>199156</v>
      </c>
      <c r="F21" s="94">
        <v>50601</v>
      </c>
    </row>
    <row r="22" spans="1:6" s="9" customFormat="1" ht="15" customHeight="1" x14ac:dyDescent="0.25">
      <c r="A22" s="92" t="s">
        <v>16</v>
      </c>
      <c r="B22" s="89">
        <f t="shared" si="0"/>
        <v>17</v>
      </c>
      <c r="C22" s="93">
        <v>315849</v>
      </c>
      <c r="D22" s="93">
        <v>5117</v>
      </c>
      <c r="E22" s="93">
        <v>252085</v>
      </c>
      <c r="F22" s="94">
        <v>63764</v>
      </c>
    </row>
    <row r="23" spans="1:6" s="9" customFormat="1" ht="15" customHeight="1" x14ac:dyDescent="0.25">
      <c r="A23" s="92" t="s">
        <v>17</v>
      </c>
      <c r="B23" s="89">
        <f t="shared" si="0"/>
        <v>18</v>
      </c>
      <c r="C23" s="93">
        <v>149222</v>
      </c>
      <c r="D23" s="93">
        <v>731</v>
      </c>
      <c r="E23" s="93">
        <v>199982</v>
      </c>
      <c r="F23" s="94">
        <v>-50760</v>
      </c>
    </row>
    <row r="24" spans="1:6" s="9" customFormat="1" ht="15" customHeight="1" x14ac:dyDescent="0.25">
      <c r="A24" s="92" t="s">
        <v>18</v>
      </c>
      <c r="B24" s="89">
        <f t="shared" si="0"/>
        <v>19</v>
      </c>
      <c r="C24" s="93">
        <v>372615</v>
      </c>
      <c r="D24" s="93">
        <v>1833</v>
      </c>
      <c r="E24" s="93">
        <v>261957</v>
      </c>
      <c r="F24" s="94">
        <v>110658</v>
      </c>
    </row>
    <row r="25" spans="1:6" x14ac:dyDescent="0.25">
      <c r="A25" s="92" t="s">
        <v>19</v>
      </c>
      <c r="B25" s="89">
        <f t="shared" si="0"/>
        <v>20</v>
      </c>
      <c r="C25" s="93">
        <v>22570</v>
      </c>
      <c r="D25" s="93">
        <v>305</v>
      </c>
      <c r="E25" s="93">
        <v>9011</v>
      </c>
      <c r="F25" s="94">
        <v>13559</v>
      </c>
    </row>
    <row r="26" spans="1:6" s="9" customFormat="1" ht="16.149999999999999" customHeight="1" thickBot="1" x14ac:dyDescent="0.3">
      <c r="A26" s="88" t="s">
        <v>104</v>
      </c>
      <c r="B26" s="95">
        <f t="shared" si="0"/>
        <v>21</v>
      </c>
      <c r="C26" s="96">
        <f>C6+C19</f>
        <v>9565163</v>
      </c>
      <c r="D26" s="96">
        <f>D6+D19</f>
        <v>2393503</v>
      </c>
      <c r="E26" s="96">
        <f>E6+E19</f>
        <v>7158259</v>
      </c>
      <c r="F26" s="97">
        <f>F6+F19</f>
        <v>2406904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scale="82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AE05E-A9A4-4264-9B17-0CAB29C9101A}">
  <dimension ref="A1:F35"/>
  <sheetViews>
    <sheetView showGridLines="0" zoomScale="80" zoomScaleNormal="80" workbookViewId="0">
      <selection activeCell="C6" sqref="C6:F30"/>
    </sheetView>
  </sheetViews>
  <sheetFormatPr defaultColWidth="9.140625" defaultRowHeight="15" x14ac:dyDescent="0.25"/>
  <cols>
    <col min="1" max="1" width="40.425781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3.5" customHeight="1" x14ac:dyDescent="0.25">
      <c r="A1" s="98"/>
      <c r="B1" s="98"/>
      <c r="C1" s="98"/>
      <c r="D1" s="98"/>
      <c r="E1" s="98"/>
      <c r="F1" s="98"/>
    </row>
    <row r="2" spans="1:6" s="9" customFormat="1" ht="13.5" customHeight="1" x14ac:dyDescent="0.25">
      <c r="A2" s="76" t="s">
        <v>148</v>
      </c>
      <c r="B2" s="99"/>
      <c r="C2" s="99"/>
      <c r="D2" s="99"/>
      <c r="E2" s="99"/>
      <c r="F2" s="99"/>
    </row>
    <row r="3" spans="1:6" s="9" customFormat="1" ht="13.5" customHeight="1" thickBot="1" x14ac:dyDescent="0.3">
      <c r="A3" s="100"/>
      <c r="B3" s="78"/>
      <c r="C3" s="79"/>
      <c r="D3" s="79"/>
      <c r="E3" s="79"/>
      <c r="F3" s="80" t="s">
        <v>95</v>
      </c>
    </row>
    <row r="4" spans="1:6" s="9" customFormat="1" ht="66.75" customHeight="1" x14ac:dyDescent="0.25">
      <c r="A4" s="81" t="s">
        <v>105</v>
      </c>
      <c r="B4" s="82" t="s">
        <v>106</v>
      </c>
      <c r="C4" s="82" t="s">
        <v>98</v>
      </c>
      <c r="D4" s="82" t="s">
        <v>107</v>
      </c>
      <c r="E4" s="82" t="s">
        <v>100</v>
      </c>
      <c r="F4" s="83" t="s">
        <v>101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" customHeight="1" x14ac:dyDescent="0.25">
      <c r="A6" s="101" t="s">
        <v>22</v>
      </c>
      <c r="B6" s="89">
        <v>1</v>
      </c>
      <c r="C6" s="102">
        <v>523819</v>
      </c>
      <c r="D6" s="102">
        <v>16827</v>
      </c>
      <c r="E6" s="102">
        <v>371501</v>
      </c>
      <c r="F6" s="103">
        <v>152318</v>
      </c>
    </row>
    <row r="7" spans="1:6" s="9" customFormat="1" ht="15" customHeight="1" x14ac:dyDescent="0.25">
      <c r="A7" s="101" t="s">
        <v>24</v>
      </c>
      <c r="B7" s="89">
        <v>2</v>
      </c>
      <c r="C7" s="102">
        <v>947512</v>
      </c>
      <c r="D7" s="102">
        <v>31705</v>
      </c>
      <c r="E7" s="102">
        <v>698715</v>
      </c>
      <c r="F7" s="103">
        <v>248797</v>
      </c>
    </row>
    <row r="8" spans="1:6" s="9" customFormat="1" ht="15" customHeight="1" x14ac:dyDescent="0.25">
      <c r="A8" s="101" t="s">
        <v>26</v>
      </c>
      <c r="B8" s="89">
        <v>3</v>
      </c>
      <c r="C8" s="102">
        <v>746285</v>
      </c>
      <c r="D8" s="102">
        <v>43995</v>
      </c>
      <c r="E8" s="102">
        <v>541261</v>
      </c>
      <c r="F8" s="103">
        <v>205024</v>
      </c>
    </row>
    <row r="9" spans="1:6" s="9" customFormat="1" ht="15" customHeight="1" x14ac:dyDescent="0.25">
      <c r="A9" s="101" t="s">
        <v>28</v>
      </c>
      <c r="B9" s="89">
        <v>4</v>
      </c>
      <c r="C9" s="102">
        <v>0</v>
      </c>
      <c r="D9" s="102">
        <v>0</v>
      </c>
      <c r="E9" s="102">
        <v>0</v>
      </c>
      <c r="F9" s="103">
        <v>0</v>
      </c>
    </row>
    <row r="10" spans="1:6" s="9" customFormat="1" ht="15" customHeight="1" x14ac:dyDescent="0.25">
      <c r="A10" s="101" t="s">
        <v>30</v>
      </c>
      <c r="B10" s="89">
        <v>5</v>
      </c>
      <c r="C10" s="102">
        <v>77634</v>
      </c>
      <c r="D10" s="102">
        <v>77296</v>
      </c>
      <c r="E10" s="102">
        <v>58147</v>
      </c>
      <c r="F10" s="103">
        <v>19487</v>
      </c>
    </row>
    <row r="11" spans="1:6" s="9" customFormat="1" ht="15" customHeight="1" x14ac:dyDescent="0.25">
      <c r="A11" s="101" t="s">
        <v>32</v>
      </c>
      <c r="B11" s="89">
        <v>6</v>
      </c>
      <c r="C11" s="102">
        <v>1306</v>
      </c>
      <c r="D11" s="102">
        <v>37</v>
      </c>
      <c r="E11" s="102">
        <v>1008</v>
      </c>
      <c r="F11" s="103">
        <v>298</v>
      </c>
    </row>
    <row r="12" spans="1:6" s="9" customFormat="1" ht="15" customHeight="1" x14ac:dyDescent="0.25">
      <c r="A12" s="101" t="s">
        <v>34</v>
      </c>
      <c r="B12" s="89">
        <v>7</v>
      </c>
      <c r="C12" s="102">
        <v>63808</v>
      </c>
      <c r="D12" s="102">
        <v>36610</v>
      </c>
      <c r="E12" s="102">
        <v>46367</v>
      </c>
      <c r="F12" s="103">
        <v>17441</v>
      </c>
    </row>
    <row r="13" spans="1:6" s="9" customFormat="1" ht="15" customHeight="1" x14ac:dyDescent="0.25">
      <c r="A13" s="101" t="s">
        <v>36</v>
      </c>
      <c r="B13" s="89">
        <v>8</v>
      </c>
      <c r="C13" s="102">
        <v>931310</v>
      </c>
      <c r="D13" s="102">
        <v>728086</v>
      </c>
      <c r="E13" s="102">
        <v>701927</v>
      </c>
      <c r="F13" s="103">
        <v>229383</v>
      </c>
    </row>
    <row r="14" spans="1:6" s="9" customFormat="1" ht="15" customHeight="1" x14ac:dyDescent="0.25">
      <c r="A14" s="101" t="s">
        <v>38</v>
      </c>
      <c r="B14" s="89">
        <v>9</v>
      </c>
      <c r="C14" s="102">
        <v>1095262</v>
      </c>
      <c r="D14" s="102">
        <v>690162</v>
      </c>
      <c r="E14" s="102">
        <v>798126</v>
      </c>
      <c r="F14" s="103">
        <v>297136</v>
      </c>
    </row>
    <row r="15" spans="1:6" s="9" customFormat="1" ht="15" customHeight="1" x14ac:dyDescent="0.25">
      <c r="A15" s="101" t="s">
        <v>108</v>
      </c>
      <c r="B15" s="89">
        <v>10</v>
      </c>
      <c r="C15" s="102">
        <v>2997387</v>
      </c>
      <c r="D15" s="102">
        <v>438243</v>
      </c>
      <c r="E15" s="102">
        <v>2276875</v>
      </c>
      <c r="F15" s="103">
        <v>720512</v>
      </c>
    </row>
    <row r="16" spans="1:6" s="9" customFormat="1" ht="15" customHeight="1" x14ac:dyDescent="0.25">
      <c r="A16" s="101" t="s">
        <v>54</v>
      </c>
      <c r="B16" s="89">
        <v>11</v>
      </c>
      <c r="C16" s="102">
        <v>10319</v>
      </c>
      <c r="D16" s="102">
        <v>9718</v>
      </c>
      <c r="E16" s="102">
        <v>7793</v>
      </c>
      <c r="F16" s="103">
        <v>2526</v>
      </c>
    </row>
    <row r="17" spans="1:6" s="9" customFormat="1" ht="15" customHeight="1" x14ac:dyDescent="0.25">
      <c r="A17" s="101" t="s">
        <v>56</v>
      </c>
      <c r="B17" s="89">
        <v>12</v>
      </c>
      <c r="C17" s="102">
        <v>2312</v>
      </c>
      <c r="D17" s="102">
        <v>21</v>
      </c>
      <c r="E17" s="102">
        <v>1734</v>
      </c>
      <c r="F17" s="103">
        <v>578</v>
      </c>
    </row>
    <row r="18" spans="1:6" s="9" customFormat="1" ht="15" customHeight="1" x14ac:dyDescent="0.25">
      <c r="A18" s="101" t="s">
        <v>58</v>
      </c>
      <c r="B18" s="89">
        <v>13</v>
      </c>
      <c r="C18" s="102">
        <v>303906</v>
      </c>
      <c r="D18" s="102">
        <v>226406</v>
      </c>
      <c r="E18" s="102">
        <v>236232</v>
      </c>
      <c r="F18" s="103">
        <v>67674</v>
      </c>
    </row>
    <row r="19" spans="1:6" s="9" customFormat="1" ht="15" customHeight="1" x14ac:dyDescent="0.25">
      <c r="A19" s="101" t="s">
        <v>60</v>
      </c>
      <c r="B19" s="89">
        <v>14</v>
      </c>
      <c r="C19" s="102">
        <v>99925</v>
      </c>
      <c r="D19" s="102">
        <v>12262</v>
      </c>
      <c r="E19" s="102">
        <v>66809</v>
      </c>
      <c r="F19" s="103">
        <v>33116</v>
      </c>
    </row>
    <row r="20" spans="1:6" s="9" customFormat="1" ht="15" customHeight="1" x14ac:dyDescent="0.25">
      <c r="A20" s="101" t="s">
        <v>62</v>
      </c>
      <c r="B20" s="89">
        <v>15</v>
      </c>
      <c r="C20" s="102">
        <v>487</v>
      </c>
      <c r="D20" s="102">
        <v>-32</v>
      </c>
      <c r="E20" s="102">
        <v>332</v>
      </c>
      <c r="F20" s="103">
        <v>155</v>
      </c>
    </row>
    <row r="21" spans="1:6" s="9" customFormat="1" ht="15" customHeight="1" x14ac:dyDescent="0.25">
      <c r="A21" s="101" t="s">
        <v>64</v>
      </c>
      <c r="B21" s="89">
        <v>16</v>
      </c>
      <c r="C21" s="102">
        <v>56496</v>
      </c>
      <c r="D21" s="102">
        <v>52252</v>
      </c>
      <c r="E21" s="102">
        <v>43850</v>
      </c>
      <c r="F21" s="103">
        <v>12646</v>
      </c>
    </row>
    <row r="22" spans="1:6" s="9" customFormat="1" ht="15" customHeight="1" x14ac:dyDescent="0.25">
      <c r="A22" s="101" t="s">
        <v>66</v>
      </c>
      <c r="B22" s="89">
        <v>17</v>
      </c>
      <c r="C22" s="102">
        <v>0</v>
      </c>
      <c r="D22" s="102">
        <v>0</v>
      </c>
      <c r="E22" s="102">
        <v>0</v>
      </c>
      <c r="F22" s="103">
        <v>0</v>
      </c>
    </row>
    <row r="23" spans="1:6" s="9" customFormat="1" ht="15" customHeight="1" x14ac:dyDescent="0.25">
      <c r="A23" s="101" t="s">
        <v>68</v>
      </c>
      <c r="B23" s="89">
        <v>18</v>
      </c>
      <c r="C23" s="102">
        <v>141574</v>
      </c>
      <c r="D23" s="102">
        <v>4416</v>
      </c>
      <c r="E23" s="102">
        <v>85294</v>
      </c>
      <c r="F23" s="103">
        <v>56280</v>
      </c>
    </row>
    <row r="24" spans="1:6" s="9" customFormat="1" ht="15" customHeight="1" x14ac:dyDescent="0.25">
      <c r="A24" s="101" t="s">
        <v>72</v>
      </c>
      <c r="B24" s="89">
        <v>19</v>
      </c>
      <c r="C24" s="102">
        <v>1093678</v>
      </c>
      <c r="D24" s="102">
        <v>21896</v>
      </c>
      <c r="E24" s="102">
        <v>879830</v>
      </c>
      <c r="F24" s="103">
        <v>213848</v>
      </c>
    </row>
    <row r="25" spans="1:6" s="9" customFormat="1" ht="15" customHeight="1" x14ac:dyDescent="0.25">
      <c r="A25" s="101" t="s">
        <v>80</v>
      </c>
      <c r="B25" s="89">
        <v>20</v>
      </c>
      <c r="C25" s="102">
        <v>0</v>
      </c>
      <c r="D25" s="102">
        <v>0</v>
      </c>
      <c r="E25" s="102">
        <v>1562</v>
      </c>
      <c r="F25" s="103">
        <v>-1562</v>
      </c>
    </row>
    <row r="26" spans="1:6" s="9" customFormat="1" ht="27.75" customHeight="1" x14ac:dyDescent="0.25">
      <c r="A26" s="101" t="s">
        <v>82</v>
      </c>
      <c r="B26" s="89">
        <v>21</v>
      </c>
      <c r="C26" s="102">
        <v>472143</v>
      </c>
      <c r="D26" s="102">
        <v>3603</v>
      </c>
      <c r="E26" s="102">
        <v>340894</v>
      </c>
      <c r="F26" s="103">
        <v>131249</v>
      </c>
    </row>
    <row r="27" spans="1:6" s="9" customFormat="1" ht="15" customHeight="1" x14ac:dyDescent="0.25">
      <c r="A27" s="101" t="s">
        <v>84</v>
      </c>
      <c r="B27" s="89">
        <v>22</v>
      </c>
      <c r="C27" s="102">
        <v>0</v>
      </c>
      <c r="D27" s="102">
        <v>0</v>
      </c>
      <c r="E27" s="102">
        <v>0</v>
      </c>
      <c r="F27" s="103">
        <v>0</v>
      </c>
    </row>
    <row r="28" spans="1:6" s="9" customFormat="1" ht="15" customHeight="1" x14ac:dyDescent="0.25">
      <c r="A28" s="101" t="s">
        <v>86</v>
      </c>
      <c r="B28" s="89">
        <v>23</v>
      </c>
      <c r="C28" s="102">
        <v>0</v>
      </c>
      <c r="D28" s="102">
        <v>0</v>
      </c>
      <c r="E28" s="102">
        <v>0</v>
      </c>
      <c r="F28" s="103">
        <v>0</v>
      </c>
    </row>
    <row r="29" spans="1:6" s="9" customFormat="1" ht="15" customHeight="1" x14ac:dyDescent="0.25">
      <c r="A29" s="101" t="s">
        <v>88</v>
      </c>
      <c r="B29" s="89">
        <v>24</v>
      </c>
      <c r="C29" s="102">
        <v>0</v>
      </c>
      <c r="D29" s="102">
        <v>0</v>
      </c>
      <c r="E29" s="102">
        <v>0</v>
      </c>
      <c r="F29" s="103">
        <v>0</v>
      </c>
    </row>
    <row r="30" spans="1:6" s="9" customFormat="1" ht="15" customHeight="1" x14ac:dyDescent="0.25">
      <c r="A30" s="101" t="s">
        <v>109</v>
      </c>
      <c r="B30" s="89">
        <v>25</v>
      </c>
      <c r="C30" s="102">
        <v>0</v>
      </c>
      <c r="D30" s="102">
        <v>0</v>
      </c>
      <c r="E30" s="102">
        <v>0</v>
      </c>
      <c r="F30" s="103">
        <v>0</v>
      </c>
    </row>
    <row r="31" spans="1:6" s="9" customFormat="1" ht="16.149999999999999" customHeight="1" thickBot="1" x14ac:dyDescent="0.3">
      <c r="A31" s="104" t="s">
        <v>21</v>
      </c>
      <c r="B31" s="95" t="s">
        <v>93</v>
      </c>
      <c r="C31" s="96">
        <f>SUM(C6:C30)</f>
        <v>9565163</v>
      </c>
      <c r="D31" s="96">
        <f>SUM(D6:D30)</f>
        <v>2393503</v>
      </c>
      <c r="E31" s="96">
        <f>SUM(E6:E30)</f>
        <v>7158257</v>
      </c>
      <c r="F31" s="97">
        <f>SUM(F6:F30)</f>
        <v>2406906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79B7-BC8E-4DEE-A4E2-81B74C12CE2D}">
  <dimension ref="A1:Z59"/>
  <sheetViews>
    <sheetView showGridLines="0" zoomScale="80" zoomScaleNormal="80" workbookViewId="0">
      <selection activeCell="P31" sqref="P31:U41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149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0</v>
      </c>
      <c r="B4" s="17"/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7" t="s">
        <v>18</v>
      </c>
      <c r="U4" s="17" t="s">
        <v>19</v>
      </c>
      <c r="V4" s="18" t="s">
        <v>20</v>
      </c>
      <c r="W4" s="19" t="s">
        <v>21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22</v>
      </c>
      <c r="B6" s="27" t="s">
        <v>23</v>
      </c>
      <c r="C6" s="28">
        <v>49361</v>
      </c>
      <c r="D6" s="28">
        <v>25267</v>
      </c>
      <c r="E6" s="28">
        <v>73924</v>
      </c>
      <c r="F6" s="28">
        <v>13987</v>
      </c>
      <c r="G6" s="28">
        <v>0</v>
      </c>
      <c r="H6" s="28">
        <v>28506</v>
      </c>
      <c r="I6" s="28">
        <v>34291</v>
      </c>
      <c r="J6" s="28">
        <v>51394</v>
      </c>
      <c r="K6" s="28">
        <v>32469</v>
      </c>
      <c r="L6" s="28">
        <v>33468</v>
      </c>
      <c r="M6" s="28">
        <v>64452</v>
      </c>
      <c r="N6" s="28">
        <v>3444</v>
      </c>
      <c r="O6" s="29">
        <f t="shared" ref="O6:O41" si="0">SUM(C6:N6)</f>
        <v>410563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410563</v>
      </c>
      <c r="X6" s="10"/>
      <c r="Y6" s="20"/>
      <c r="Z6" s="6"/>
    </row>
    <row r="7" spans="1:26" s="9" customFormat="1" ht="14.25" customHeight="1" x14ac:dyDescent="0.25">
      <c r="A7" s="26" t="s">
        <v>24</v>
      </c>
      <c r="B7" s="27" t="s">
        <v>25</v>
      </c>
      <c r="C7" s="28">
        <v>723</v>
      </c>
      <c r="D7" s="28">
        <v>13464</v>
      </c>
      <c r="E7" s="28">
        <v>8663</v>
      </c>
      <c r="F7" s="28">
        <v>64</v>
      </c>
      <c r="G7" s="28">
        <v>0</v>
      </c>
      <c r="H7" s="28">
        <v>750</v>
      </c>
      <c r="I7" s="28">
        <v>0</v>
      </c>
      <c r="J7" s="28">
        <v>458</v>
      </c>
      <c r="K7" s="28">
        <v>0</v>
      </c>
      <c r="L7" s="28">
        <v>4044</v>
      </c>
      <c r="M7" s="28">
        <v>1340</v>
      </c>
      <c r="N7" s="28">
        <v>0</v>
      </c>
      <c r="O7" s="32">
        <f t="shared" si="0"/>
        <v>29506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29506</v>
      </c>
    </row>
    <row r="8" spans="1:26" s="9" customFormat="1" ht="14.25" customHeight="1" x14ac:dyDescent="0.25">
      <c r="A8" s="26" t="s">
        <v>26</v>
      </c>
      <c r="B8" s="27" t="s">
        <v>27</v>
      </c>
      <c r="C8" s="28">
        <v>3629</v>
      </c>
      <c r="D8" s="28">
        <v>3737</v>
      </c>
      <c r="E8" s="28">
        <v>4787</v>
      </c>
      <c r="F8" s="28">
        <v>5747</v>
      </c>
      <c r="G8" s="28">
        <v>0</v>
      </c>
      <c r="H8" s="28">
        <v>2927</v>
      </c>
      <c r="I8" s="28">
        <v>623</v>
      </c>
      <c r="J8" s="28">
        <v>2000</v>
      </c>
      <c r="K8" s="28">
        <v>3124</v>
      </c>
      <c r="L8" s="28">
        <v>2301</v>
      </c>
      <c r="M8" s="28">
        <v>2484</v>
      </c>
      <c r="N8" s="28">
        <v>112</v>
      </c>
      <c r="O8" s="32">
        <f t="shared" si="0"/>
        <v>31471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31471</v>
      </c>
    </row>
    <row r="9" spans="1:26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4</v>
      </c>
      <c r="I10" s="28">
        <v>0</v>
      </c>
      <c r="J10" s="28">
        <v>0</v>
      </c>
      <c r="K10" s="28">
        <v>2</v>
      </c>
      <c r="L10" s="28">
        <v>0</v>
      </c>
      <c r="M10" s="28">
        <v>1</v>
      </c>
      <c r="N10" s="28">
        <v>0</v>
      </c>
      <c r="O10" s="32">
        <f t="shared" si="0"/>
        <v>7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</v>
      </c>
    </row>
    <row r="11" spans="1:26" s="9" customFormat="1" ht="14.25" customHeight="1" x14ac:dyDescent="0.25">
      <c r="A11" s="26" t="s">
        <v>32</v>
      </c>
      <c r="B11" s="27" t="s">
        <v>33</v>
      </c>
      <c r="C11" s="28">
        <v>2</v>
      </c>
      <c r="D11" s="28">
        <v>2</v>
      </c>
      <c r="E11" s="28">
        <v>17</v>
      </c>
      <c r="F11" s="28">
        <v>0</v>
      </c>
      <c r="G11" s="28">
        <v>0</v>
      </c>
      <c r="H11" s="28">
        <v>0</v>
      </c>
      <c r="I11" s="28">
        <v>0</v>
      </c>
      <c r="J11" s="28">
        <v>1</v>
      </c>
      <c r="K11" s="28">
        <v>5</v>
      </c>
      <c r="L11" s="28">
        <v>1</v>
      </c>
      <c r="M11" s="28">
        <v>0</v>
      </c>
      <c r="N11" s="28">
        <v>0</v>
      </c>
      <c r="O11" s="32">
        <f t="shared" si="0"/>
        <v>28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28</v>
      </c>
    </row>
    <row r="12" spans="1:26" s="9" customFormat="1" ht="14.25" customHeight="1" x14ac:dyDescent="0.25">
      <c r="A12" s="26" t="s">
        <v>34</v>
      </c>
      <c r="B12" s="27" t="s">
        <v>35</v>
      </c>
      <c r="C12" s="28">
        <v>116</v>
      </c>
      <c r="D12" s="28">
        <v>348</v>
      </c>
      <c r="E12" s="28">
        <v>129</v>
      </c>
      <c r="F12" s="28">
        <v>142</v>
      </c>
      <c r="G12" s="28">
        <v>0</v>
      </c>
      <c r="H12" s="28">
        <v>302</v>
      </c>
      <c r="I12" s="28">
        <v>0</v>
      </c>
      <c r="J12" s="28">
        <v>101</v>
      </c>
      <c r="K12" s="28">
        <v>100</v>
      </c>
      <c r="L12" s="28">
        <v>95</v>
      </c>
      <c r="M12" s="28">
        <v>15</v>
      </c>
      <c r="N12" s="28">
        <v>0</v>
      </c>
      <c r="O12" s="32">
        <f t="shared" si="0"/>
        <v>1348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1348</v>
      </c>
    </row>
    <row r="13" spans="1:26" s="9" customFormat="1" ht="14.25" customHeight="1" x14ac:dyDescent="0.25">
      <c r="A13" s="26" t="s">
        <v>36</v>
      </c>
      <c r="B13" s="27" t="s">
        <v>37</v>
      </c>
      <c r="C13" s="28">
        <v>7956</v>
      </c>
      <c r="D13" s="28">
        <v>10778</v>
      </c>
      <c r="E13" s="28">
        <v>13474</v>
      </c>
      <c r="F13" s="28">
        <v>2892</v>
      </c>
      <c r="G13" s="28">
        <v>0</v>
      </c>
      <c r="H13" s="28">
        <v>7157</v>
      </c>
      <c r="I13" s="28">
        <v>548</v>
      </c>
      <c r="J13" s="28">
        <v>2858</v>
      </c>
      <c r="K13" s="28">
        <v>3780</v>
      </c>
      <c r="L13" s="28">
        <v>3802</v>
      </c>
      <c r="M13" s="28">
        <v>11046</v>
      </c>
      <c r="N13" s="28">
        <v>22</v>
      </c>
      <c r="O13" s="32">
        <f t="shared" si="0"/>
        <v>64313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64313</v>
      </c>
    </row>
    <row r="14" spans="1:26" s="9" customFormat="1" ht="14.25" customHeight="1" x14ac:dyDescent="0.25">
      <c r="A14" s="26" t="s">
        <v>38</v>
      </c>
      <c r="B14" s="27" t="s">
        <v>39</v>
      </c>
      <c r="C14" s="28">
        <v>8816</v>
      </c>
      <c r="D14" s="28">
        <v>12640</v>
      </c>
      <c r="E14" s="28">
        <v>23013</v>
      </c>
      <c r="F14" s="28">
        <v>1123</v>
      </c>
      <c r="G14" s="28">
        <v>0</v>
      </c>
      <c r="H14" s="28">
        <v>6184</v>
      </c>
      <c r="I14" s="28">
        <v>335</v>
      </c>
      <c r="J14" s="28">
        <v>1614</v>
      </c>
      <c r="K14" s="28">
        <v>1817</v>
      </c>
      <c r="L14" s="28">
        <v>4065</v>
      </c>
      <c r="M14" s="28">
        <v>10185</v>
      </c>
      <c r="N14" s="28">
        <v>16</v>
      </c>
      <c r="O14" s="32">
        <f t="shared" si="0"/>
        <v>69808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69808</v>
      </c>
    </row>
    <row r="15" spans="1:26" s="9" customFormat="1" ht="14.25" customHeight="1" x14ac:dyDescent="0.25">
      <c r="A15" s="26" t="s">
        <v>40</v>
      </c>
      <c r="B15" s="27" t="s">
        <v>41</v>
      </c>
      <c r="C15" s="28">
        <v>8817</v>
      </c>
      <c r="D15" s="28">
        <v>12640</v>
      </c>
      <c r="E15" s="28">
        <v>23214</v>
      </c>
      <c r="F15" s="28">
        <v>3147</v>
      </c>
      <c r="G15" s="28">
        <v>0</v>
      </c>
      <c r="H15" s="28">
        <v>7403</v>
      </c>
      <c r="I15" s="28">
        <v>883</v>
      </c>
      <c r="J15" s="28">
        <v>3380</v>
      </c>
      <c r="K15" s="28">
        <v>4192</v>
      </c>
      <c r="L15" s="28">
        <v>4097</v>
      </c>
      <c r="M15" s="28">
        <v>11712</v>
      </c>
      <c r="N15" s="28">
        <v>25</v>
      </c>
      <c r="O15" s="32">
        <f t="shared" si="0"/>
        <v>79510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79510</v>
      </c>
    </row>
    <row r="16" spans="1:26" s="9" customFormat="1" ht="14.25" customHeight="1" x14ac:dyDescent="0.25">
      <c r="A16" s="36" t="s">
        <v>42</v>
      </c>
      <c r="B16" s="37" t="s">
        <v>43</v>
      </c>
      <c r="C16" s="38">
        <v>6045</v>
      </c>
      <c r="D16" s="38">
        <v>10168</v>
      </c>
      <c r="E16" s="38">
        <v>20189</v>
      </c>
      <c r="F16" s="38">
        <v>2359</v>
      </c>
      <c r="G16" s="38">
        <v>0</v>
      </c>
      <c r="H16" s="38">
        <v>5793</v>
      </c>
      <c r="I16" s="38">
        <v>608</v>
      </c>
      <c r="J16" s="38">
        <v>1868</v>
      </c>
      <c r="K16" s="38">
        <v>2800</v>
      </c>
      <c r="L16" s="38">
        <v>1565</v>
      </c>
      <c r="M16" s="38">
        <v>10299</v>
      </c>
      <c r="N16" s="38">
        <v>18</v>
      </c>
      <c r="O16" s="39">
        <f t="shared" si="0"/>
        <v>61712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61712</v>
      </c>
    </row>
    <row r="17" spans="1:26" s="10" customFormat="1" ht="14.25" customHeight="1" x14ac:dyDescent="0.25">
      <c r="A17" s="43" t="s">
        <v>44</v>
      </c>
      <c r="B17" s="44" t="s">
        <v>45</v>
      </c>
      <c r="C17" s="38">
        <v>2772</v>
      </c>
      <c r="D17" s="38">
        <v>2472</v>
      </c>
      <c r="E17" s="38">
        <v>3025</v>
      </c>
      <c r="F17" s="38">
        <v>788</v>
      </c>
      <c r="G17" s="38">
        <v>0</v>
      </c>
      <c r="H17" s="38">
        <v>1610</v>
      </c>
      <c r="I17" s="38">
        <v>275</v>
      </c>
      <c r="J17" s="38">
        <v>1512</v>
      </c>
      <c r="K17" s="38">
        <v>1392</v>
      </c>
      <c r="L17" s="38">
        <v>2532</v>
      </c>
      <c r="M17" s="38">
        <v>1413</v>
      </c>
      <c r="N17" s="38">
        <v>7</v>
      </c>
      <c r="O17" s="39">
        <f t="shared" si="0"/>
        <v>17798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17798</v>
      </c>
      <c r="Z17" s="6"/>
    </row>
    <row r="18" spans="1:26" s="10" customFormat="1" ht="14.25" customHeight="1" x14ac:dyDescent="0.25">
      <c r="A18" s="45" t="s">
        <v>46</v>
      </c>
      <c r="B18" s="46" t="s">
        <v>47</v>
      </c>
      <c r="C18" s="28">
        <v>71884</v>
      </c>
      <c r="D18" s="28">
        <v>40418</v>
      </c>
      <c r="E18" s="28">
        <v>46459</v>
      </c>
      <c r="F18" s="28">
        <v>39740</v>
      </c>
      <c r="G18" s="28">
        <v>0</v>
      </c>
      <c r="H18" s="28">
        <v>43796</v>
      </c>
      <c r="I18" s="28">
        <v>56057</v>
      </c>
      <c r="J18" s="28">
        <v>91113</v>
      </c>
      <c r="K18" s="28">
        <v>48790</v>
      </c>
      <c r="L18" s="28">
        <v>31465</v>
      </c>
      <c r="M18" s="28">
        <v>61061</v>
      </c>
      <c r="N18" s="28">
        <v>5272</v>
      </c>
      <c r="O18" s="32">
        <f t="shared" si="0"/>
        <v>536055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536055</v>
      </c>
      <c r="Z18" s="6"/>
    </row>
    <row r="19" spans="1:26" s="10" customFormat="1" ht="14.25" customHeight="1" x14ac:dyDescent="0.25">
      <c r="A19" s="43" t="s">
        <v>48</v>
      </c>
      <c r="B19" s="44" t="s">
        <v>49</v>
      </c>
      <c r="C19" s="38">
        <v>53305</v>
      </c>
      <c r="D19" s="38">
        <v>28375</v>
      </c>
      <c r="E19" s="38">
        <v>31834</v>
      </c>
      <c r="F19" s="38">
        <v>17539</v>
      </c>
      <c r="G19" s="38">
        <v>0</v>
      </c>
      <c r="H19" s="38">
        <v>31121</v>
      </c>
      <c r="I19" s="38">
        <v>40004</v>
      </c>
      <c r="J19" s="38">
        <v>66147</v>
      </c>
      <c r="K19" s="38">
        <v>36233</v>
      </c>
      <c r="L19" s="38">
        <v>21404</v>
      </c>
      <c r="M19" s="38">
        <v>45615</v>
      </c>
      <c r="N19" s="38">
        <v>3864</v>
      </c>
      <c r="O19" s="39">
        <f t="shared" si="0"/>
        <v>375441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375441</v>
      </c>
      <c r="Z19" s="6"/>
    </row>
    <row r="20" spans="1:26" s="10" customFormat="1" ht="14.25" customHeight="1" x14ac:dyDescent="0.25">
      <c r="A20" s="43" t="s">
        <v>50</v>
      </c>
      <c r="B20" s="44" t="s">
        <v>51</v>
      </c>
      <c r="C20" s="38">
        <v>17965</v>
      </c>
      <c r="D20" s="38">
        <v>11533</v>
      </c>
      <c r="E20" s="38">
        <v>13962</v>
      </c>
      <c r="F20" s="38">
        <v>6441</v>
      </c>
      <c r="G20" s="38">
        <v>0</v>
      </c>
      <c r="H20" s="38">
        <v>12350</v>
      </c>
      <c r="I20" s="38">
        <v>14174</v>
      </c>
      <c r="J20" s="38">
        <v>24499</v>
      </c>
      <c r="K20" s="38">
        <v>12272</v>
      </c>
      <c r="L20" s="38">
        <v>8061</v>
      </c>
      <c r="M20" s="38">
        <v>15228</v>
      </c>
      <c r="N20" s="38">
        <v>1087</v>
      </c>
      <c r="O20" s="39">
        <f t="shared" si="0"/>
        <v>137572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137572</v>
      </c>
      <c r="Z20" s="6"/>
    </row>
    <row r="21" spans="1:26" s="10" customFormat="1" ht="14.25" customHeight="1" x14ac:dyDescent="0.25">
      <c r="A21" s="43" t="s">
        <v>52</v>
      </c>
      <c r="B21" s="44" t="s">
        <v>53</v>
      </c>
      <c r="C21" s="38">
        <v>304</v>
      </c>
      <c r="D21" s="38">
        <v>78</v>
      </c>
      <c r="E21" s="38">
        <v>120</v>
      </c>
      <c r="F21" s="38">
        <v>15622</v>
      </c>
      <c r="G21" s="38">
        <v>0</v>
      </c>
      <c r="H21" s="38">
        <v>119</v>
      </c>
      <c r="I21" s="38">
        <v>1848</v>
      </c>
      <c r="J21" s="38">
        <v>302</v>
      </c>
      <c r="K21" s="38">
        <v>51</v>
      </c>
      <c r="L21" s="38">
        <v>1795</v>
      </c>
      <c r="M21" s="38">
        <v>60</v>
      </c>
      <c r="N21" s="38">
        <v>317</v>
      </c>
      <c r="O21" s="39">
        <f t="shared" si="0"/>
        <v>20616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20616</v>
      </c>
      <c r="Z21" s="6"/>
    </row>
    <row r="22" spans="1:26" s="10" customFormat="1" ht="14.25" customHeight="1" x14ac:dyDescent="0.25">
      <c r="A22" s="45" t="s">
        <v>54</v>
      </c>
      <c r="B22" s="46" t="s">
        <v>55</v>
      </c>
      <c r="C22" s="28">
        <v>10</v>
      </c>
      <c r="D22" s="28">
        <v>128</v>
      </c>
      <c r="E22" s="28">
        <v>0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43</v>
      </c>
      <c r="L22" s="28">
        <v>0</v>
      </c>
      <c r="M22" s="28">
        <v>2</v>
      </c>
      <c r="N22" s="28">
        <v>0</v>
      </c>
      <c r="O22" s="32">
        <f t="shared" si="0"/>
        <v>185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185</v>
      </c>
      <c r="Z22" s="6"/>
    </row>
    <row r="23" spans="1:26" s="10" customFormat="1" ht="14.25" customHeight="1" x14ac:dyDescent="0.25">
      <c r="A23" s="45" t="s">
        <v>56</v>
      </c>
      <c r="B23" s="46" t="s">
        <v>57</v>
      </c>
      <c r="C23" s="28">
        <v>87</v>
      </c>
      <c r="D23" s="28">
        <v>22</v>
      </c>
      <c r="E23" s="28">
        <v>156</v>
      </c>
      <c r="F23" s="28">
        <v>5</v>
      </c>
      <c r="G23" s="28">
        <v>0</v>
      </c>
      <c r="H23" s="28">
        <v>108</v>
      </c>
      <c r="I23" s="28">
        <v>0</v>
      </c>
      <c r="J23" s="28">
        <v>52</v>
      </c>
      <c r="K23" s="28">
        <v>78</v>
      </c>
      <c r="L23" s="28">
        <v>45</v>
      </c>
      <c r="M23" s="28">
        <v>17</v>
      </c>
      <c r="N23" s="28">
        <v>0</v>
      </c>
      <c r="O23" s="32">
        <f t="shared" si="0"/>
        <v>570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570</v>
      </c>
      <c r="Z23" s="6"/>
    </row>
    <row r="24" spans="1:26" s="10" customFormat="1" ht="14.25" customHeight="1" x14ac:dyDescent="0.25">
      <c r="A24" s="45" t="s">
        <v>58</v>
      </c>
      <c r="B24" s="46" t="s">
        <v>59</v>
      </c>
      <c r="C24" s="28">
        <v>3079</v>
      </c>
      <c r="D24" s="28">
        <v>4720</v>
      </c>
      <c r="E24" s="28">
        <v>8781</v>
      </c>
      <c r="F24" s="28">
        <v>745</v>
      </c>
      <c r="G24" s="28">
        <v>0</v>
      </c>
      <c r="H24" s="28">
        <v>7088</v>
      </c>
      <c r="I24" s="28">
        <v>183</v>
      </c>
      <c r="J24" s="28">
        <v>1473</v>
      </c>
      <c r="K24" s="28">
        <v>2371</v>
      </c>
      <c r="L24" s="28">
        <v>1681</v>
      </c>
      <c r="M24" s="28">
        <v>10030</v>
      </c>
      <c r="N24" s="28">
        <v>16</v>
      </c>
      <c r="O24" s="32">
        <f t="shared" si="0"/>
        <v>40167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40167</v>
      </c>
      <c r="Z24" s="6"/>
    </row>
    <row r="25" spans="1:26" s="10" customFormat="1" ht="14.25" customHeight="1" x14ac:dyDescent="0.25">
      <c r="A25" s="45" t="s">
        <v>60</v>
      </c>
      <c r="B25" s="46" t="s">
        <v>61</v>
      </c>
      <c r="C25" s="28">
        <v>918</v>
      </c>
      <c r="D25" s="28">
        <v>8458</v>
      </c>
      <c r="E25" s="28">
        <v>25</v>
      </c>
      <c r="F25" s="28">
        <v>39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2013</v>
      </c>
      <c r="M25" s="28">
        <v>412</v>
      </c>
      <c r="N25" s="28">
        <v>0</v>
      </c>
      <c r="O25" s="32">
        <f t="shared" si="0"/>
        <v>11865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11865</v>
      </c>
      <c r="Z25" s="6"/>
    </row>
    <row r="26" spans="1:26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7</v>
      </c>
      <c r="G26" s="28">
        <v>0</v>
      </c>
      <c r="H26" s="28">
        <v>3</v>
      </c>
      <c r="I26" s="28">
        <v>0</v>
      </c>
      <c r="J26" s="28">
        <v>0</v>
      </c>
      <c r="K26" s="28">
        <v>0</v>
      </c>
      <c r="L26" s="28">
        <v>3</v>
      </c>
      <c r="M26" s="28">
        <v>0</v>
      </c>
      <c r="N26" s="28">
        <v>0</v>
      </c>
      <c r="O26" s="32">
        <f t="shared" si="0"/>
        <v>13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13</v>
      </c>
      <c r="Z26" s="6"/>
    </row>
    <row r="27" spans="1:26" s="10" customFormat="1" ht="14.25" customHeight="1" x14ac:dyDescent="0.25">
      <c r="A27" s="45" t="s">
        <v>64</v>
      </c>
      <c r="B27" s="46" t="s">
        <v>65</v>
      </c>
      <c r="C27" s="28">
        <v>18</v>
      </c>
      <c r="D27" s="28">
        <v>36</v>
      </c>
      <c r="E27" s="28">
        <v>186</v>
      </c>
      <c r="F27" s="28">
        <v>2</v>
      </c>
      <c r="G27" s="28">
        <v>0</v>
      </c>
      <c r="H27" s="28">
        <v>538</v>
      </c>
      <c r="I27" s="28">
        <v>0</v>
      </c>
      <c r="J27" s="28">
        <v>12</v>
      </c>
      <c r="K27" s="28">
        <v>0</v>
      </c>
      <c r="L27" s="28">
        <v>18</v>
      </c>
      <c r="M27" s="28">
        <v>10</v>
      </c>
      <c r="N27" s="28">
        <v>0</v>
      </c>
      <c r="O27" s="32">
        <f t="shared" si="0"/>
        <v>820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820</v>
      </c>
      <c r="Z27" s="6"/>
    </row>
    <row r="28" spans="1:26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68</v>
      </c>
      <c r="B29" s="48" t="s">
        <v>69</v>
      </c>
      <c r="C29" s="28">
        <v>15493</v>
      </c>
      <c r="D29" s="28">
        <v>48171</v>
      </c>
      <c r="E29" s="28">
        <v>40904</v>
      </c>
      <c r="F29" s="28">
        <v>6845</v>
      </c>
      <c r="G29" s="28">
        <v>0</v>
      </c>
      <c r="H29" s="28">
        <v>45895</v>
      </c>
      <c r="I29" s="28">
        <v>3603</v>
      </c>
      <c r="J29" s="28">
        <v>19999</v>
      </c>
      <c r="K29" s="28">
        <v>14606</v>
      </c>
      <c r="L29" s="28">
        <v>9827</v>
      </c>
      <c r="M29" s="28">
        <v>16365</v>
      </c>
      <c r="N29" s="28">
        <v>86</v>
      </c>
      <c r="O29" s="49">
        <f t="shared" si="0"/>
        <v>221794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221794</v>
      </c>
      <c r="Z29" s="6"/>
    </row>
    <row r="30" spans="1:26" s="10" customFormat="1" ht="14.25" customHeight="1" x14ac:dyDescent="0.25">
      <c r="A30" s="53" t="s">
        <v>70</v>
      </c>
      <c r="B30" s="54" t="s">
        <v>71</v>
      </c>
      <c r="C30" s="55">
        <v>105425</v>
      </c>
      <c r="D30" s="55">
        <v>127663</v>
      </c>
      <c r="E30" s="55">
        <v>127981</v>
      </c>
      <c r="F30" s="55">
        <v>56409</v>
      </c>
      <c r="G30" s="55">
        <v>0</v>
      </c>
      <c r="H30" s="55">
        <v>102293</v>
      </c>
      <c r="I30" s="55">
        <v>60767</v>
      </c>
      <c r="J30" s="55">
        <v>116825</v>
      </c>
      <c r="K30" s="55">
        <v>72360</v>
      </c>
      <c r="L30" s="55">
        <v>67185</v>
      </c>
      <c r="M30" s="55">
        <v>118268</v>
      </c>
      <c r="N30" s="55">
        <v>5494</v>
      </c>
      <c r="O30" s="56">
        <f t="shared" si="0"/>
        <v>960670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960670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2273</v>
      </c>
      <c r="Q31" s="28">
        <v>443</v>
      </c>
      <c r="R31" s="28">
        <v>302</v>
      </c>
      <c r="S31" s="28">
        <v>4805</v>
      </c>
      <c r="T31" s="28">
        <v>3160</v>
      </c>
      <c r="U31" s="30">
        <v>380</v>
      </c>
      <c r="V31" s="29">
        <f t="shared" si="1"/>
        <v>11363</v>
      </c>
      <c r="W31" s="31">
        <f t="shared" si="2"/>
        <v>11363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2273</v>
      </c>
      <c r="Q32" s="40">
        <v>443</v>
      </c>
      <c r="R32" s="40">
        <v>302</v>
      </c>
      <c r="S32" s="40">
        <v>4805</v>
      </c>
      <c r="T32" s="40">
        <v>3160</v>
      </c>
      <c r="U32" s="41">
        <v>380</v>
      </c>
      <c r="V32" s="39">
        <f t="shared" si="1"/>
        <v>11363</v>
      </c>
      <c r="W32" s="42">
        <f t="shared" si="2"/>
        <v>11363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654</v>
      </c>
      <c r="Q33" s="40">
        <v>413</v>
      </c>
      <c r="R33" s="40">
        <v>95</v>
      </c>
      <c r="S33" s="40">
        <v>3294</v>
      </c>
      <c r="T33" s="40">
        <v>423</v>
      </c>
      <c r="U33" s="41">
        <v>181</v>
      </c>
      <c r="V33" s="39">
        <f t="shared" si="1"/>
        <v>5060</v>
      </c>
      <c r="W33" s="42">
        <f t="shared" si="2"/>
        <v>5060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558</v>
      </c>
      <c r="Q36" s="33">
        <v>291</v>
      </c>
      <c r="R36" s="33">
        <v>940</v>
      </c>
      <c r="S36" s="33">
        <v>160</v>
      </c>
      <c r="T36" s="33">
        <v>297</v>
      </c>
      <c r="U36" s="34">
        <v>206</v>
      </c>
      <c r="V36" s="32">
        <f t="shared" si="1"/>
        <v>2452</v>
      </c>
      <c r="W36" s="35">
        <f t="shared" si="2"/>
        <v>2452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20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2831</v>
      </c>
      <c r="Q41" s="55">
        <v>734</v>
      </c>
      <c r="R41" s="55">
        <v>1242</v>
      </c>
      <c r="S41" s="55">
        <v>4965</v>
      </c>
      <c r="T41" s="55">
        <v>3457</v>
      </c>
      <c r="U41" s="55">
        <v>586</v>
      </c>
      <c r="V41" s="56">
        <f t="shared" si="1"/>
        <v>13815</v>
      </c>
      <c r="W41" s="57">
        <f t="shared" si="2"/>
        <v>13815</v>
      </c>
      <c r="Z41" s="6"/>
    </row>
    <row r="42" spans="1:26" s="10" customFormat="1" ht="14.25" customHeight="1" thickBot="1" x14ac:dyDescent="0.3">
      <c r="A42" s="64" t="s">
        <v>21</v>
      </c>
      <c r="B42" s="65" t="s">
        <v>93</v>
      </c>
      <c r="C42" s="66">
        <f t="shared" ref="C42:W42" si="3">C30+C41</f>
        <v>105425</v>
      </c>
      <c r="D42" s="66">
        <f t="shared" si="3"/>
        <v>127663</v>
      </c>
      <c r="E42" s="66">
        <f t="shared" si="3"/>
        <v>127981</v>
      </c>
      <c r="F42" s="66">
        <f t="shared" si="3"/>
        <v>56409</v>
      </c>
      <c r="G42" s="66">
        <f t="shared" si="3"/>
        <v>0</v>
      </c>
      <c r="H42" s="66">
        <f t="shared" si="3"/>
        <v>102293</v>
      </c>
      <c r="I42" s="66">
        <f t="shared" si="3"/>
        <v>60767</v>
      </c>
      <c r="J42" s="66">
        <f t="shared" si="3"/>
        <v>116825</v>
      </c>
      <c r="K42" s="66">
        <f t="shared" si="3"/>
        <v>72360</v>
      </c>
      <c r="L42" s="66">
        <f t="shared" si="3"/>
        <v>67185</v>
      </c>
      <c r="M42" s="66">
        <f t="shared" si="3"/>
        <v>118268</v>
      </c>
      <c r="N42" s="66">
        <f t="shared" si="3"/>
        <v>5494</v>
      </c>
      <c r="O42" s="66">
        <f t="shared" si="3"/>
        <v>960670</v>
      </c>
      <c r="P42" s="66">
        <f t="shared" si="3"/>
        <v>2831</v>
      </c>
      <c r="Q42" s="66">
        <f t="shared" si="3"/>
        <v>734</v>
      </c>
      <c r="R42" s="66">
        <f t="shared" si="3"/>
        <v>1242</v>
      </c>
      <c r="S42" s="66">
        <f t="shared" si="3"/>
        <v>4965</v>
      </c>
      <c r="T42" s="66">
        <f t="shared" si="3"/>
        <v>3457</v>
      </c>
      <c r="U42" s="66">
        <f t="shared" si="3"/>
        <v>586</v>
      </c>
      <c r="V42" s="66">
        <f t="shared" si="3"/>
        <v>13815</v>
      </c>
      <c r="W42" s="67">
        <f t="shared" si="3"/>
        <v>974485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51"/>
      <c r="B45" s="152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53" t="s">
        <v>94</v>
      </c>
      <c r="B46" s="154"/>
      <c r="C46" s="71">
        <f>C42/$O$42</f>
        <v>0.10974111817793832</v>
      </c>
      <c r="D46" s="71">
        <f t="shared" ref="D46:N46" si="6">D42/$O$42</f>
        <v>0.13288954583780069</v>
      </c>
      <c r="E46" s="71">
        <f t="shared" si="6"/>
        <v>0.13322056481414013</v>
      </c>
      <c r="F46" s="71">
        <f t="shared" si="6"/>
        <v>5.8718394453870733E-2</v>
      </c>
      <c r="G46" s="71">
        <f t="shared" si="6"/>
        <v>0</v>
      </c>
      <c r="H46" s="71">
        <f t="shared" si="6"/>
        <v>0.10648089354304809</v>
      </c>
      <c r="I46" s="71">
        <f t="shared" si="6"/>
        <v>6.3254811745968961E-2</v>
      </c>
      <c r="J46" s="71">
        <f t="shared" si="6"/>
        <v>0.12160783619765372</v>
      </c>
      <c r="K46" s="71">
        <f t="shared" si="6"/>
        <v>7.5322431219877792E-2</v>
      </c>
      <c r="L46" s="71">
        <f t="shared" si="6"/>
        <v>6.9935565803033298E-2</v>
      </c>
      <c r="M46" s="71">
        <f t="shared" si="6"/>
        <v>0.12310991287330716</v>
      </c>
      <c r="N46" s="71">
        <f t="shared" si="6"/>
        <v>5.7189253333610919E-3</v>
      </c>
      <c r="O46" s="72"/>
      <c r="P46" s="71">
        <f>P42/$V$42</f>
        <v>0.20492218602967788</v>
      </c>
      <c r="Q46" s="71">
        <f t="shared" ref="Q46:U46" si="7">Q42/$V$42</f>
        <v>5.3130655085052478E-2</v>
      </c>
      <c r="R46" s="71">
        <f t="shared" si="7"/>
        <v>8.9902280130293166E-2</v>
      </c>
      <c r="S46" s="71">
        <f t="shared" si="7"/>
        <v>0.35939196525515743</v>
      </c>
      <c r="T46" s="71">
        <f t="shared" si="7"/>
        <v>0.25023525153818316</v>
      </c>
      <c r="U46" s="71">
        <f t="shared" si="7"/>
        <v>4.2417661961635905E-2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0918E-B6C9-4C87-BEE4-BC7747832CC0}">
  <dimension ref="A1:Z59"/>
  <sheetViews>
    <sheetView showGridLines="0" zoomScale="80" zoomScaleNormal="80" workbookViewId="0">
      <selection activeCell="P31" sqref="P31:U40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150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0</v>
      </c>
      <c r="B4" s="17"/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7" t="s">
        <v>18</v>
      </c>
      <c r="U4" s="17" t="s">
        <v>19</v>
      </c>
      <c r="V4" s="18" t="s">
        <v>20</v>
      </c>
      <c r="W4" s="19" t="s">
        <v>21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22</v>
      </c>
      <c r="B6" s="27" t="s">
        <v>23</v>
      </c>
      <c r="C6" s="28">
        <v>30875</v>
      </c>
      <c r="D6" s="28">
        <v>22288</v>
      </c>
      <c r="E6" s="28">
        <v>10606</v>
      </c>
      <c r="F6" s="28">
        <v>3790</v>
      </c>
      <c r="G6" s="28">
        <v>0</v>
      </c>
      <c r="H6" s="28">
        <v>39435</v>
      </c>
      <c r="I6" s="28">
        <v>4582</v>
      </c>
      <c r="J6" s="28">
        <v>13695</v>
      </c>
      <c r="K6" s="28">
        <v>13574</v>
      </c>
      <c r="L6" s="28">
        <v>12278</v>
      </c>
      <c r="M6" s="28">
        <v>38656</v>
      </c>
      <c r="N6" s="28">
        <v>0</v>
      </c>
      <c r="O6" s="29">
        <f t="shared" ref="O6:O41" si="0">SUM(C6:N6)</f>
        <v>189779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189779</v>
      </c>
      <c r="X6" s="10"/>
      <c r="Y6" s="20"/>
      <c r="Z6" s="6"/>
    </row>
    <row r="7" spans="1:26" s="9" customFormat="1" ht="14.25" customHeight="1" x14ac:dyDescent="0.25">
      <c r="A7" s="26" t="s">
        <v>24</v>
      </c>
      <c r="B7" s="27" t="s">
        <v>25</v>
      </c>
      <c r="C7" s="28">
        <v>100304</v>
      </c>
      <c r="D7" s="28">
        <v>84893</v>
      </c>
      <c r="E7" s="28">
        <v>49238</v>
      </c>
      <c r="F7" s="28">
        <v>6219</v>
      </c>
      <c r="G7" s="28">
        <v>0</v>
      </c>
      <c r="H7" s="28">
        <v>79142</v>
      </c>
      <c r="I7" s="28">
        <v>0</v>
      </c>
      <c r="J7" s="28">
        <v>37153</v>
      </c>
      <c r="K7" s="28">
        <v>0</v>
      </c>
      <c r="L7" s="28">
        <v>34730</v>
      </c>
      <c r="M7" s="28">
        <v>77986</v>
      </c>
      <c r="N7" s="28">
        <v>0</v>
      </c>
      <c r="O7" s="32">
        <f t="shared" si="0"/>
        <v>469665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469665</v>
      </c>
    </row>
    <row r="8" spans="1:26" s="9" customFormat="1" ht="14.25" customHeight="1" x14ac:dyDescent="0.25">
      <c r="A8" s="26" t="s">
        <v>26</v>
      </c>
      <c r="B8" s="27" t="s">
        <v>27</v>
      </c>
      <c r="C8" s="28">
        <v>54117</v>
      </c>
      <c r="D8" s="28">
        <v>47783</v>
      </c>
      <c r="E8" s="28">
        <v>82132</v>
      </c>
      <c r="F8" s="28">
        <v>15990</v>
      </c>
      <c r="G8" s="28">
        <v>0</v>
      </c>
      <c r="H8" s="28">
        <v>25257</v>
      </c>
      <c r="I8" s="28">
        <v>6587</v>
      </c>
      <c r="J8" s="28">
        <v>29307</v>
      </c>
      <c r="K8" s="28">
        <v>28642</v>
      </c>
      <c r="L8" s="28">
        <v>40645</v>
      </c>
      <c r="M8" s="28">
        <v>31843</v>
      </c>
      <c r="N8" s="28">
        <v>1129</v>
      </c>
      <c r="O8" s="32">
        <f t="shared" si="0"/>
        <v>363432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363432</v>
      </c>
    </row>
    <row r="9" spans="1:26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66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66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66</v>
      </c>
    </row>
    <row r="11" spans="1:26" s="9" customFormat="1" ht="14.25" customHeight="1" x14ac:dyDescent="0.25">
      <c r="A11" s="26" t="s">
        <v>32</v>
      </c>
      <c r="B11" s="27" t="s">
        <v>33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1854</v>
      </c>
      <c r="M11" s="28">
        <v>0</v>
      </c>
      <c r="N11" s="28">
        <v>0</v>
      </c>
      <c r="O11" s="32">
        <f t="shared" si="0"/>
        <v>1854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1854</v>
      </c>
    </row>
    <row r="12" spans="1:26" s="9" customFormat="1" ht="14.25" customHeight="1" x14ac:dyDescent="0.25">
      <c r="A12" s="26" t="s">
        <v>34</v>
      </c>
      <c r="B12" s="27" t="s">
        <v>35</v>
      </c>
      <c r="C12" s="28">
        <v>158</v>
      </c>
      <c r="D12" s="28">
        <v>50907</v>
      </c>
      <c r="E12" s="28">
        <v>0</v>
      </c>
      <c r="F12" s="28">
        <v>36</v>
      </c>
      <c r="G12" s="28">
        <v>0</v>
      </c>
      <c r="H12" s="28">
        <v>0</v>
      </c>
      <c r="I12" s="28">
        <v>0</v>
      </c>
      <c r="J12" s="28">
        <v>152</v>
      </c>
      <c r="K12" s="28">
        <v>0</v>
      </c>
      <c r="L12" s="28">
        <v>0</v>
      </c>
      <c r="M12" s="28">
        <v>744</v>
      </c>
      <c r="N12" s="28">
        <v>0</v>
      </c>
      <c r="O12" s="32">
        <f t="shared" si="0"/>
        <v>51997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51997</v>
      </c>
    </row>
    <row r="13" spans="1:26" s="9" customFormat="1" ht="14.25" customHeight="1" x14ac:dyDescent="0.25">
      <c r="A13" s="26" t="s">
        <v>36</v>
      </c>
      <c r="B13" s="27" t="s">
        <v>37</v>
      </c>
      <c r="C13" s="28">
        <v>58024</v>
      </c>
      <c r="D13" s="28">
        <v>5020</v>
      </c>
      <c r="E13" s="28">
        <v>114131</v>
      </c>
      <c r="F13" s="28">
        <v>401</v>
      </c>
      <c r="G13" s="28">
        <v>0</v>
      </c>
      <c r="H13" s="28">
        <v>9210</v>
      </c>
      <c r="I13" s="28">
        <v>55</v>
      </c>
      <c r="J13" s="28">
        <v>13922</v>
      </c>
      <c r="K13" s="28">
        <v>4227</v>
      </c>
      <c r="L13" s="28">
        <v>3271</v>
      </c>
      <c r="M13" s="28">
        <v>2448</v>
      </c>
      <c r="N13" s="28">
        <v>0</v>
      </c>
      <c r="O13" s="32">
        <f t="shared" si="0"/>
        <v>210709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210709</v>
      </c>
    </row>
    <row r="14" spans="1:26" s="9" customFormat="1" ht="14.25" customHeight="1" x14ac:dyDescent="0.25">
      <c r="A14" s="26" t="s">
        <v>38</v>
      </c>
      <c r="B14" s="27" t="s">
        <v>39</v>
      </c>
      <c r="C14" s="28">
        <v>50079</v>
      </c>
      <c r="D14" s="28">
        <v>13655</v>
      </c>
      <c r="E14" s="28">
        <v>34517</v>
      </c>
      <c r="F14" s="28">
        <v>3696</v>
      </c>
      <c r="G14" s="28">
        <v>0</v>
      </c>
      <c r="H14" s="28">
        <v>1670</v>
      </c>
      <c r="I14" s="28">
        <v>29</v>
      </c>
      <c r="J14" s="28">
        <v>5285</v>
      </c>
      <c r="K14" s="28">
        <v>3909</v>
      </c>
      <c r="L14" s="28">
        <v>3043</v>
      </c>
      <c r="M14" s="28">
        <v>6835</v>
      </c>
      <c r="N14" s="28">
        <v>55</v>
      </c>
      <c r="O14" s="32">
        <f t="shared" si="0"/>
        <v>122773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122773</v>
      </c>
    </row>
    <row r="15" spans="1:26" s="9" customFormat="1" ht="14.25" customHeight="1" x14ac:dyDescent="0.25">
      <c r="A15" s="26" t="s">
        <v>40</v>
      </c>
      <c r="B15" s="27" t="s">
        <v>41</v>
      </c>
      <c r="C15" s="28">
        <v>108104</v>
      </c>
      <c r="D15" s="28">
        <v>18675</v>
      </c>
      <c r="E15" s="28">
        <v>148648</v>
      </c>
      <c r="F15" s="28">
        <v>4097</v>
      </c>
      <c r="G15" s="28">
        <v>0</v>
      </c>
      <c r="H15" s="28">
        <v>10880</v>
      </c>
      <c r="I15" s="28">
        <v>84</v>
      </c>
      <c r="J15" s="28">
        <v>19207</v>
      </c>
      <c r="K15" s="28">
        <v>8136</v>
      </c>
      <c r="L15" s="28">
        <v>6314</v>
      </c>
      <c r="M15" s="28">
        <v>9283</v>
      </c>
      <c r="N15" s="28">
        <v>55</v>
      </c>
      <c r="O15" s="32">
        <f t="shared" si="0"/>
        <v>333483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333483</v>
      </c>
    </row>
    <row r="16" spans="1:26" s="9" customFormat="1" ht="14.25" customHeight="1" x14ac:dyDescent="0.25">
      <c r="A16" s="36" t="s">
        <v>42</v>
      </c>
      <c r="B16" s="37" t="s">
        <v>43</v>
      </c>
      <c r="C16" s="38">
        <v>2579</v>
      </c>
      <c r="D16" s="38">
        <v>11681</v>
      </c>
      <c r="E16" s="38">
        <v>19635</v>
      </c>
      <c r="F16" s="38">
        <v>678</v>
      </c>
      <c r="G16" s="38">
        <v>0</v>
      </c>
      <c r="H16" s="38">
        <v>6134</v>
      </c>
      <c r="I16" s="38">
        <v>24</v>
      </c>
      <c r="J16" s="38">
        <v>1246</v>
      </c>
      <c r="K16" s="38">
        <v>635</v>
      </c>
      <c r="L16" s="38">
        <v>1822</v>
      </c>
      <c r="M16" s="38">
        <v>2411</v>
      </c>
      <c r="N16" s="38">
        <v>0</v>
      </c>
      <c r="O16" s="39">
        <f t="shared" si="0"/>
        <v>46845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46845</v>
      </c>
    </row>
    <row r="17" spans="1:26" s="10" customFormat="1" ht="14.25" customHeight="1" x14ac:dyDescent="0.25">
      <c r="A17" s="43" t="s">
        <v>44</v>
      </c>
      <c r="B17" s="44" t="s">
        <v>45</v>
      </c>
      <c r="C17" s="38">
        <v>105524</v>
      </c>
      <c r="D17" s="38">
        <v>6994</v>
      </c>
      <c r="E17" s="38">
        <v>129013</v>
      </c>
      <c r="F17" s="38">
        <v>3419</v>
      </c>
      <c r="G17" s="38">
        <v>0</v>
      </c>
      <c r="H17" s="38">
        <v>4746</v>
      </c>
      <c r="I17" s="38">
        <v>60</v>
      </c>
      <c r="J17" s="38">
        <v>17961</v>
      </c>
      <c r="K17" s="38">
        <v>7501</v>
      </c>
      <c r="L17" s="38">
        <v>4492</v>
      </c>
      <c r="M17" s="38">
        <v>6872</v>
      </c>
      <c r="N17" s="38">
        <v>55</v>
      </c>
      <c r="O17" s="39">
        <f t="shared" si="0"/>
        <v>286637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286637</v>
      </c>
      <c r="Z17" s="6"/>
    </row>
    <row r="18" spans="1:26" s="10" customFormat="1" ht="14.25" customHeight="1" x14ac:dyDescent="0.25">
      <c r="A18" s="45" t="s">
        <v>46</v>
      </c>
      <c r="B18" s="46" t="s">
        <v>47</v>
      </c>
      <c r="C18" s="28">
        <v>237230</v>
      </c>
      <c r="D18" s="28">
        <v>106527</v>
      </c>
      <c r="E18" s="28">
        <v>104215</v>
      </c>
      <c r="F18" s="28">
        <v>77318</v>
      </c>
      <c r="G18" s="28">
        <v>0</v>
      </c>
      <c r="H18" s="28">
        <v>100339</v>
      </c>
      <c r="I18" s="28">
        <v>120211</v>
      </c>
      <c r="J18" s="28">
        <v>206076</v>
      </c>
      <c r="K18" s="28">
        <v>96390</v>
      </c>
      <c r="L18" s="28">
        <v>106762</v>
      </c>
      <c r="M18" s="28">
        <v>110989</v>
      </c>
      <c r="N18" s="28">
        <v>5687</v>
      </c>
      <c r="O18" s="32">
        <f t="shared" si="0"/>
        <v>1271744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1271744</v>
      </c>
      <c r="Z18" s="6"/>
    </row>
    <row r="19" spans="1:26" s="10" customFormat="1" ht="14.25" customHeight="1" x14ac:dyDescent="0.25">
      <c r="A19" s="43" t="s">
        <v>48</v>
      </c>
      <c r="B19" s="44" t="s">
        <v>49</v>
      </c>
      <c r="C19" s="38">
        <v>204778</v>
      </c>
      <c r="D19" s="38">
        <v>73477</v>
      </c>
      <c r="E19" s="38">
        <v>82773</v>
      </c>
      <c r="F19" s="38">
        <v>57425</v>
      </c>
      <c r="G19" s="38">
        <v>0</v>
      </c>
      <c r="H19" s="38">
        <v>82831</v>
      </c>
      <c r="I19" s="38">
        <v>105471</v>
      </c>
      <c r="J19" s="38">
        <v>187663</v>
      </c>
      <c r="K19" s="38">
        <v>78529</v>
      </c>
      <c r="L19" s="38">
        <v>78654</v>
      </c>
      <c r="M19" s="38">
        <v>97750</v>
      </c>
      <c r="N19" s="38">
        <v>5687</v>
      </c>
      <c r="O19" s="39">
        <f t="shared" si="0"/>
        <v>1055038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1055038</v>
      </c>
      <c r="Z19" s="6"/>
    </row>
    <row r="20" spans="1:26" s="10" customFormat="1" ht="14.25" customHeight="1" x14ac:dyDescent="0.25">
      <c r="A20" s="43" t="s">
        <v>50</v>
      </c>
      <c r="B20" s="44" t="s">
        <v>51</v>
      </c>
      <c r="C20" s="38">
        <v>31532</v>
      </c>
      <c r="D20" s="38">
        <v>32726</v>
      </c>
      <c r="E20" s="38">
        <v>18497</v>
      </c>
      <c r="F20" s="38">
        <v>11538</v>
      </c>
      <c r="G20" s="38">
        <v>0</v>
      </c>
      <c r="H20" s="38">
        <v>17508</v>
      </c>
      <c r="I20" s="38">
        <v>14678</v>
      </c>
      <c r="J20" s="38">
        <v>14703</v>
      </c>
      <c r="K20" s="38">
        <v>16769</v>
      </c>
      <c r="L20" s="38">
        <v>27646</v>
      </c>
      <c r="M20" s="38">
        <v>12328</v>
      </c>
      <c r="N20" s="38">
        <v>0</v>
      </c>
      <c r="O20" s="39">
        <f t="shared" si="0"/>
        <v>197925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197925</v>
      </c>
      <c r="Z20" s="6"/>
    </row>
    <row r="21" spans="1:26" s="10" customFormat="1" ht="14.25" customHeight="1" x14ac:dyDescent="0.25">
      <c r="A21" s="43" t="s">
        <v>52</v>
      </c>
      <c r="B21" s="44" t="s">
        <v>53</v>
      </c>
      <c r="C21" s="38">
        <v>220</v>
      </c>
      <c r="D21" s="38">
        <v>0</v>
      </c>
      <c r="E21" s="38">
        <v>142</v>
      </c>
      <c r="F21" s="38">
        <v>8295</v>
      </c>
      <c r="G21" s="38">
        <v>0</v>
      </c>
      <c r="H21" s="38">
        <v>0</v>
      </c>
      <c r="I21" s="38">
        <v>62</v>
      </c>
      <c r="J21" s="38">
        <v>0</v>
      </c>
      <c r="K21" s="38">
        <v>0</v>
      </c>
      <c r="L21" s="38">
        <v>313</v>
      </c>
      <c r="M21" s="38">
        <v>0</v>
      </c>
      <c r="N21" s="38">
        <v>0</v>
      </c>
      <c r="O21" s="39">
        <f t="shared" si="0"/>
        <v>9032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9032</v>
      </c>
      <c r="Z21" s="6"/>
    </row>
    <row r="22" spans="1:26" s="10" customFormat="1" ht="14.25" customHeight="1" x14ac:dyDescent="0.25">
      <c r="A22" s="45" t="s">
        <v>54</v>
      </c>
      <c r="B22" s="46" t="s">
        <v>55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56</v>
      </c>
      <c r="B23" s="46" t="s">
        <v>57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58</v>
      </c>
      <c r="B24" s="46" t="s">
        <v>59</v>
      </c>
      <c r="C24" s="28">
        <v>3780</v>
      </c>
      <c r="D24" s="28">
        <v>383</v>
      </c>
      <c r="E24" s="28">
        <v>1707</v>
      </c>
      <c r="F24" s="28">
        <v>123</v>
      </c>
      <c r="G24" s="28">
        <v>0</v>
      </c>
      <c r="H24" s="28">
        <v>654</v>
      </c>
      <c r="I24" s="28">
        <v>24</v>
      </c>
      <c r="J24" s="28">
        <v>719</v>
      </c>
      <c r="K24" s="28">
        <v>678</v>
      </c>
      <c r="L24" s="28">
        <v>176</v>
      </c>
      <c r="M24" s="28">
        <v>860</v>
      </c>
      <c r="N24" s="28">
        <v>0</v>
      </c>
      <c r="O24" s="32">
        <f t="shared" si="0"/>
        <v>9104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9104</v>
      </c>
      <c r="Z24" s="6"/>
    </row>
    <row r="25" spans="1:26" s="10" customFormat="1" ht="14.25" customHeight="1" x14ac:dyDescent="0.25">
      <c r="A25" s="45" t="s">
        <v>60</v>
      </c>
      <c r="B25" s="46" t="s">
        <v>61</v>
      </c>
      <c r="C25" s="28">
        <v>288</v>
      </c>
      <c r="D25" s="28">
        <v>717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</v>
      </c>
      <c r="M25" s="28">
        <v>9</v>
      </c>
      <c r="N25" s="28">
        <v>0</v>
      </c>
      <c r="O25" s="32">
        <f t="shared" si="0"/>
        <v>1015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1015</v>
      </c>
      <c r="Z25" s="6"/>
    </row>
    <row r="26" spans="1:26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64</v>
      </c>
      <c r="B27" s="46" t="s">
        <v>65</v>
      </c>
      <c r="C27" s="28">
        <v>19</v>
      </c>
      <c r="D27" s="28">
        <v>0</v>
      </c>
      <c r="E27" s="28">
        <v>463</v>
      </c>
      <c r="F27" s="28">
        <v>0</v>
      </c>
      <c r="G27" s="28">
        <v>0</v>
      </c>
      <c r="H27" s="28">
        <v>0</v>
      </c>
      <c r="I27" s="28">
        <v>0</v>
      </c>
      <c r="J27" s="28">
        <v>11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493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493</v>
      </c>
      <c r="Z27" s="6"/>
    </row>
    <row r="28" spans="1:26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68</v>
      </c>
      <c r="B29" s="48" t="s">
        <v>69</v>
      </c>
      <c r="C29" s="28">
        <v>3237</v>
      </c>
      <c r="D29" s="28">
        <v>9314</v>
      </c>
      <c r="E29" s="28">
        <v>9817</v>
      </c>
      <c r="F29" s="28">
        <v>1151</v>
      </c>
      <c r="G29" s="28">
        <v>0</v>
      </c>
      <c r="H29" s="28">
        <v>6058</v>
      </c>
      <c r="I29" s="28">
        <v>653</v>
      </c>
      <c r="J29" s="28">
        <v>2057</v>
      </c>
      <c r="K29" s="28">
        <v>1851</v>
      </c>
      <c r="L29" s="28">
        <v>619</v>
      </c>
      <c r="M29" s="28">
        <v>2858</v>
      </c>
      <c r="N29" s="28">
        <v>0</v>
      </c>
      <c r="O29" s="49">
        <f t="shared" si="0"/>
        <v>37615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37615</v>
      </c>
      <c r="Z29" s="6"/>
    </row>
    <row r="30" spans="1:26" s="10" customFormat="1" ht="14.25" customHeight="1" x14ac:dyDescent="0.25">
      <c r="A30" s="53" t="s">
        <v>70</v>
      </c>
      <c r="B30" s="54" t="s">
        <v>71</v>
      </c>
      <c r="C30" s="55">
        <f t="shared" ref="C30:N30" si="3">SUM(C6:C14)+C18+SUM(C22:C29)</f>
        <v>538111</v>
      </c>
      <c r="D30" s="55">
        <f t="shared" si="3"/>
        <v>341553</v>
      </c>
      <c r="E30" s="55">
        <f t="shared" si="3"/>
        <v>406826</v>
      </c>
      <c r="F30" s="55">
        <f t="shared" si="3"/>
        <v>108724</v>
      </c>
      <c r="G30" s="55">
        <f t="shared" si="3"/>
        <v>0</v>
      </c>
      <c r="H30" s="55">
        <f t="shared" si="3"/>
        <v>261765</v>
      </c>
      <c r="I30" s="55">
        <f t="shared" si="3"/>
        <v>132141</v>
      </c>
      <c r="J30" s="55">
        <f t="shared" si="3"/>
        <v>308377</v>
      </c>
      <c r="K30" s="55">
        <f t="shared" si="3"/>
        <v>149271</v>
      </c>
      <c r="L30" s="55">
        <f t="shared" si="3"/>
        <v>203379</v>
      </c>
      <c r="M30" s="55">
        <f t="shared" si="3"/>
        <v>273228</v>
      </c>
      <c r="N30" s="55">
        <f t="shared" si="3"/>
        <v>6871</v>
      </c>
      <c r="O30" s="56">
        <f t="shared" si="0"/>
        <v>2730246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2730246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202353</v>
      </c>
      <c r="Q31" s="28">
        <v>132507</v>
      </c>
      <c r="R31" s="28">
        <v>45484</v>
      </c>
      <c r="S31" s="28">
        <v>34484</v>
      </c>
      <c r="T31" s="28">
        <v>89833</v>
      </c>
      <c r="U31" s="30">
        <v>767</v>
      </c>
      <c r="V31" s="29">
        <f t="shared" si="1"/>
        <v>505428</v>
      </c>
      <c r="W31" s="31">
        <f t="shared" si="2"/>
        <v>505428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196626</v>
      </c>
      <c r="Q32" s="40">
        <v>129071</v>
      </c>
      <c r="R32" s="40">
        <v>43899</v>
      </c>
      <c r="S32" s="40">
        <v>31498</v>
      </c>
      <c r="T32" s="40">
        <v>88988</v>
      </c>
      <c r="U32" s="41">
        <v>0</v>
      </c>
      <c r="V32" s="39">
        <f t="shared" si="1"/>
        <v>490082</v>
      </c>
      <c r="W32" s="42">
        <f t="shared" si="2"/>
        <v>490082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5569</v>
      </c>
      <c r="Q33" s="40">
        <v>3244</v>
      </c>
      <c r="R33" s="40">
        <v>1490</v>
      </c>
      <c r="S33" s="40">
        <v>2986</v>
      </c>
      <c r="T33" s="40">
        <v>844</v>
      </c>
      <c r="U33" s="41">
        <v>767</v>
      </c>
      <c r="V33" s="39">
        <f t="shared" si="1"/>
        <v>14900</v>
      </c>
      <c r="W33" s="42">
        <f t="shared" si="2"/>
        <v>14900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158</v>
      </c>
      <c r="Q34" s="40">
        <v>192</v>
      </c>
      <c r="R34" s="40">
        <v>95</v>
      </c>
      <c r="S34" s="40">
        <v>0</v>
      </c>
      <c r="T34" s="40">
        <v>0</v>
      </c>
      <c r="U34" s="41">
        <v>0</v>
      </c>
      <c r="V34" s="39">
        <f t="shared" si="1"/>
        <v>445</v>
      </c>
      <c r="W34" s="42">
        <f t="shared" si="2"/>
        <v>445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579</v>
      </c>
      <c r="T35" s="33">
        <v>0</v>
      </c>
      <c r="U35" s="34">
        <v>0</v>
      </c>
      <c r="V35" s="32">
        <f t="shared" si="1"/>
        <v>579</v>
      </c>
      <c r="W35" s="35">
        <f t="shared" si="2"/>
        <v>579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41321</v>
      </c>
      <c r="Q36" s="33">
        <v>996</v>
      </c>
      <c r="R36" s="33">
        <v>29803</v>
      </c>
      <c r="S36" s="33">
        <v>4760</v>
      </c>
      <c r="T36" s="33">
        <v>6002</v>
      </c>
      <c r="U36" s="34">
        <v>27</v>
      </c>
      <c r="V36" s="32">
        <f t="shared" si="1"/>
        <v>82909</v>
      </c>
      <c r="W36" s="35">
        <f t="shared" si="2"/>
        <v>82909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20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243674</v>
      </c>
      <c r="Q41" s="55">
        <f t="shared" si="6"/>
        <v>133503</v>
      </c>
      <c r="R41" s="55">
        <f t="shared" si="6"/>
        <v>75287</v>
      </c>
      <c r="S41" s="55">
        <f t="shared" si="6"/>
        <v>39823</v>
      </c>
      <c r="T41" s="55">
        <f t="shared" si="6"/>
        <v>95835</v>
      </c>
      <c r="U41" s="55">
        <f t="shared" si="6"/>
        <v>794</v>
      </c>
      <c r="V41" s="56">
        <f t="shared" si="1"/>
        <v>588916</v>
      </c>
      <c r="W41" s="57">
        <f t="shared" si="2"/>
        <v>588916</v>
      </c>
      <c r="Z41" s="6"/>
    </row>
    <row r="42" spans="1:26" s="10" customFormat="1" ht="14.25" customHeight="1" thickBot="1" x14ac:dyDescent="0.3">
      <c r="A42" s="64" t="s">
        <v>21</v>
      </c>
      <c r="B42" s="65" t="s">
        <v>93</v>
      </c>
      <c r="C42" s="66">
        <f t="shared" ref="C42:W42" si="7">C30+C41</f>
        <v>538111</v>
      </c>
      <c r="D42" s="66">
        <f t="shared" si="7"/>
        <v>341553</v>
      </c>
      <c r="E42" s="66">
        <f t="shared" si="7"/>
        <v>406826</v>
      </c>
      <c r="F42" s="66">
        <f t="shared" si="7"/>
        <v>108724</v>
      </c>
      <c r="G42" s="66">
        <f t="shared" si="7"/>
        <v>0</v>
      </c>
      <c r="H42" s="66">
        <f t="shared" si="7"/>
        <v>261765</v>
      </c>
      <c r="I42" s="66">
        <f t="shared" si="7"/>
        <v>132141</v>
      </c>
      <c r="J42" s="66">
        <f t="shared" si="7"/>
        <v>308377</v>
      </c>
      <c r="K42" s="66">
        <f t="shared" si="7"/>
        <v>149271</v>
      </c>
      <c r="L42" s="66">
        <f t="shared" si="7"/>
        <v>203379</v>
      </c>
      <c r="M42" s="66">
        <f t="shared" si="7"/>
        <v>273228</v>
      </c>
      <c r="N42" s="66">
        <f t="shared" si="7"/>
        <v>6871</v>
      </c>
      <c r="O42" s="66">
        <f t="shared" si="7"/>
        <v>2730246</v>
      </c>
      <c r="P42" s="66">
        <f t="shared" si="7"/>
        <v>243674</v>
      </c>
      <c r="Q42" s="66">
        <f t="shared" si="7"/>
        <v>133503</v>
      </c>
      <c r="R42" s="66">
        <f t="shared" si="7"/>
        <v>75287</v>
      </c>
      <c r="S42" s="66">
        <f t="shared" si="7"/>
        <v>39823</v>
      </c>
      <c r="T42" s="66">
        <f t="shared" si="7"/>
        <v>95835</v>
      </c>
      <c r="U42" s="66">
        <f t="shared" si="7"/>
        <v>794</v>
      </c>
      <c r="V42" s="66">
        <f t="shared" si="7"/>
        <v>588916</v>
      </c>
      <c r="W42" s="67">
        <f t="shared" si="7"/>
        <v>3319162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51"/>
      <c r="B45" s="152"/>
      <c r="C45" s="68" t="str">
        <f t="shared" ref="C45:N45" si="8">C4</f>
        <v>MAКEDONIA</v>
      </c>
      <c r="D45" s="68" t="str">
        <f t="shared" si="8"/>
        <v>TRIGLAV</v>
      </c>
      <c r="E45" s="68" t="str">
        <f t="shared" si="8"/>
        <v>SAVA</v>
      </c>
      <c r="F45" s="68" t="str">
        <f t="shared" si="8"/>
        <v>EUROINS</v>
      </c>
      <c r="G45" s="68" t="str">
        <f t="shared" si="8"/>
        <v>VINER</v>
      </c>
      <c r="H45" s="68" t="str">
        <f t="shared" si="8"/>
        <v>EUROLINK</v>
      </c>
      <c r="I45" s="68" t="str">
        <f t="shared" si="8"/>
        <v>GRAWE JO-JETË</v>
      </c>
      <c r="J45" s="68" t="str">
        <f t="shared" si="8"/>
        <v>UNIKA</v>
      </c>
      <c r="K45" s="68" t="str">
        <f t="shared" si="8"/>
        <v>OSIGURITELNA POLISA</v>
      </c>
      <c r="L45" s="68" t="str">
        <f t="shared" si="8"/>
        <v>HALK OSIGURUVANJE</v>
      </c>
      <c r="M45" s="68" t="str">
        <f t="shared" si="8"/>
        <v>KROACIJA JO-JETË</v>
      </c>
      <c r="N45" s="68" t="str">
        <f t="shared" si="8"/>
        <v>ZOIL MAKEDONIJA, sh.a, Manastrir</v>
      </c>
      <c r="O45" s="69"/>
      <c r="P45" s="68" t="str">
        <f t="shared" ref="P45:U45" si="9">P4</f>
        <v>KROACIA JETË</v>
      </c>
      <c r="Q45" s="68" t="str">
        <f t="shared" si="9"/>
        <v>GRAVE</v>
      </c>
      <c r="R45" s="68" t="str">
        <f t="shared" si="9"/>
        <v>VINER JETË</v>
      </c>
      <c r="S45" s="68" t="str">
        <f t="shared" si="9"/>
        <v>UNIKA JETË</v>
      </c>
      <c r="T45" s="68" t="str">
        <f t="shared" si="9"/>
        <v>TRIGLAV JETË</v>
      </c>
      <c r="U45" s="68" t="str">
        <f t="shared" si="9"/>
        <v>PRVA JETË</v>
      </c>
      <c r="V45" s="70"/>
      <c r="W45" s="6"/>
      <c r="Z45" s="6"/>
    </row>
    <row r="46" spans="1:26" s="10" customFormat="1" ht="17.45" customHeight="1" thickBot="1" x14ac:dyDescent="0.3">
      <c r="A46" s="153" t="s">
        <v>94</v>
      </c>
      <c r="B46" s="154"/>
      <c r="C46" s="71">
        <f>C42/$O$42</f>
        <v>0.19709249642706189</v>
      </c>
      <c r="D46" s="71">
        <f t="shared" ref="D46:N46" si="10">D42/$O$42</f>
        <v>0.12509971628930142</v>
      </c>
      <c r="E46" s="71">
        <f t="shared" si="10"/>
        <v>0.14900708580838504</v>
      </c>
      <c r="F46" s="71">
        <f t="shared" si="10"/>
        <v>3.9822052664851448E-2</v>
      </c>
      <c r="G46" s="71">
        <f t="shared" si="10"/>
        <v>0</v>
      </c>
      <c r="H46" s="71">
        <f t="shared" si="10"/>
        <v>9.5875976010952865E-2</v>
      </c>
      <c r="I46" s="71">
        <f t="shared" si="10"/>
        <v>4.8398935480539119E-2</v>
      </c>
      <c r="J46" s="71">
        <f t="shared" si="10"/>
        <v>0.11294843028796672</v>
      </c>
      <c r="K46" s="71">
        <f t="shared" si="10"/>
        <v>5.4673095391404289E-2</v>
      </c>
      <c r="L46" s="71">
        <f t="shared" si="10"/>
        <v>7.44910898138849E-2</v>
      </c>
      <c r="M46" s="71">
        <f t="shared" si="10"/>
        <v>0.10007449878142849</v>
      </c>
      <c r="N46" s="71">
        <f t="shared" si="10"/>
        <v>2.5166230442238537E-3</v>
      </c>
      <c r="O46" s="72"/>
      <c r="P46" s="71">
        <f>P42/$V$42</f>
        <v>0.41376698884051377</v>
      </c>
      <c r="Q46" s="71">
        <f t="shared" ref="Q46:U46" si="11">Q42/$V$42</f>
        <v>0.22669277112525385</v>
      </c>
      <c r="R46" s="71">
        <f t="shared" si="11"/>
        <v>0.12783996359412889</v>
      </c>
      <c r="S46" s="71">
        <f t="shared" si="11"/>
        <v>6.7620849153359738E-2</v>
      </c>
      <c r="T46" s="71">
        <f t="shared" si="11"/>
        <v>0.16273118746985987</v>
      </c>
      <c r="U46" s="71">
        <f t="shared" si="11"/>
        <v>1.3482398168839019E-3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3BE6-178C-44DC-8184-439B877C346C}">
  <dimension ref="A1:Z59"/>
  <sheetViews>
    <sheetView showGridLines="0" zoomScale="80" zoomScaleNormal="80" workbookViewId="0">
      <selection activeCell="P31" sqref="P31:U41"/>
    </sheetView>
  </sheetViews>
  <sheetFormatPr defaultColWidth="9.140625" defaultRowHeight="15" x14ac:dyDescent="0.25"/>
  <cols>
    <col min="1" max="1" width="61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151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0</v>
      </c>
      <c r="B4" s="17"/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  <c r="P4" s="17" t="s">
        <v>14</v>
      </c>
      <c r="Q4" s="17" t="s">
        <v>15</v>
      </c>
      <c r="R4" s="17" t="s">
        <v>16</v>
      </c>
      <c r="S4" s="17" t="s">
        <v>17</v>
      </c>
      <c r="T4" s="17" t="s">
        <v>18</v>
      </c>
      <c r="U4" s="17" t="s">
        <v>19</v>
      </c>
      <c r="V4" s="18" t="s">
        <v>20</v>
      </c>
      <c r="W4" s="19" t="s">
        <v>21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22</v>
      </c>
      <c r="B6" s="27" t="s">
        <v>23</v>
      </c>
      <c r="C6" s="28">
        <v>621</v>
      </c>
      <c r="D6" s="28">
        <v>448</v>
      </c>
      <c r="E6" s="28">
        <v>501</v>
      </c>
      <c r="F6" s="28">
        <v>105</v>
      </c>
      <c r="G6" s="28">
        <v>0</v>
      </c>
      <c r="H6" s="28">
        <v>668</v>
      </c>
      <c r="I6" s="28">
        <v>308</v>
      </c>
      <c r="J6" s="28">
        <v>357</v>
      </c>
      <c r="K6" s="28">
        <v>230</v>
      </c>
      <c r="L6" s="28">
        <v>233</v>
      </c>
      <c r="M6" s="28">
        <v>639</v>
      </c>
      <c r="N6" s="28">
        <v>0</v>
      </c>
      <c r="O6" s="29">
        <f t="shared" ref="O6:O41" si="0">SUM(C6:N6)</f>
        <v>4110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4110</v>
      </c>
      <c r="X6" s="10"/>
      <c r="Y6" s="20"/>
      <c r="Z6" s="6"/>
    </row>
    <row r="7" spans="1:26" s="9" customFormat="1" ht="14.25" customHeight="1" x14ac:dyDescent="0.25">
      <c r="A7" s="26" t="s">
        <v>24</v>
      </c>
      <c r="B7" s="27" t="s">
        <v>25</v>
      </c>
      <c r="C7" s="28">
        <v>10951</v>
      </c>
      <c r="D7" s="28">
        <v>8034</v>
      </c>
      <c r="E7" s="28">
        <v>3344</v>
      </c>
      <c r="F7" s="28">
        <v>789</v>
      </c>
      <c r="G7" s="28">
        <v>0</v>
      </c>
      <c r="H7" s="28">
        <v>6829</v>
      </c>
      <c r="I7" s="28">
        <v>0</v>
      </c>
      <c r="J7" s="28">
        <v>3235</v>
      </c>
      <c r="K7" s="28">
        <v>0</v>
      </c>
      <c r="L7" s="28">
        <v>3309</v>
      </c>
      <c r="M7" s="28">
        <v>8414</v>
      </c>
      <c r="N7" s="28">
        <v>0</v>
      </c>
      <c r="O7" s="32">
        <f t="shared" si="0"/>
        <v>44905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44905</v>
      </c>
    </row>
    <row r="8" spans="1:26" s="9" customFormat="1" ht="14.25" customHeight="1" x14ac:dyDescent="0.25">
      <c r="A8" s="26" t="s">
        <v>26</v>
      </c>
      <c r="B8" s="27" t="s">
        <v>27</v>
      </c>
      <c r="C8" s="28">
        <v>539</v>
      </c>
      <c r="D8" s="28">
        <v>516</v>
      </c>
      <c r="E8" s="28">
        <v>695</v>
      </c>
      <c r="F8" s="28">
        <v>283</v>
      </c>
      <c r="G8" s="28">
        <v>0</v>
      </c>
      <c r="H8" s="28">
        <v>328</v>
      </c>
      <c r="I8" s="28">
        <v>70</v>
      </c>
      <c r="J8" s="28">
        <v>326</v>
      </c>
      <c r="K8" s="28">
        <v>334</v>
      </c>
      <c r="L8" s="28">
        <v>414</v>
      </c>
      <c r="M8" s="28">
        <v>351</v>
      </c>
      <c r="N8" s="28">
        <v>11</v>
      </c>
      <c r="O8" s="32">
        <f t="shared" si="0"/>
        <v>3867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3867</v>
      </c>
    </row>
    <row r="9" spans="1:26" s="9" customFormat="1" ht="14.25" customHeight="1" x14ac:dyDescent="0.25">
      <c r="A9" s="26" t="s">
        <v>28</v>
      </c>
      <c r="B9" s="27" t="s">
        <v>29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30</v>
      </c>
      <c r="B10" s="27" t="s">
        <v>31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32</v>
      </c>
      <c r="B11" s="27" t="s">
        <v>33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32">
        <f t="shared" si="0"/>
        <v>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</v>
      </c>
    </row>
    <row r="12" spans="1:26" s="9" customFormat="1" ht="14.25" customHeight="1" x14ac:dyDescent="0.25">
      <c r="A12" s="26" t="s">
        <v>34</v>
      </c>
      <c r="B12" s="27" t="s">
        <v>35</v>
      </c>
      <c r="C12" s="28">
        <v>4</v>
      </c>
      <c r="D12" s="28">
        <v>1</v>
      </c>
      <c r="E12" s="28">
        <v>0</v>
      </c>
      <c r="F12" s="28">
        <v>1</v>
      </c>
      <c r="G12" s="28">
        <v>0</v>
      </c>
      <c r="H12" s="28">
        <v>0</v>
      </c>
      <c r="I12" s="28">
        <v>0</v>
      </c>
      <c r="J12" s="28">
        <v>9</v>
      </c>
      <c r="K12" s="28">
        <v>0</v>
      </c>
      <c r="L12" s="28">
        <v>0</v>
      </c>
      <c r="M12" s="28">
        <v>1</v>
      </c>
      <c r="N12" s="28">
        <v>0</v>
      </c>
      <c r="O12" s="32">
        <f t="shared" si="0"/>
        <v>16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16</v>
      </c>
    </row>
    <row r="13" spans="1:26" s="9" customFormat="1" ht="14.25" customHeight="1" x14ac:dyDescent="0.25">
      <c r="A13" s="26" t="s">
        <v>36</v>
      </c>
      <c r="B13" s="27" t="s">
        <v>37</v>
      </c>
      <c r="C13" s="28">
        <v>41</v>
      </c>
      <c r="D13" s="28">
        <v>18</v>
      </c>
      <c r="E13" s="28">
        <v>72</v>
      </c>
      <c r="F13" s="28">
        <v>6</v>
      </c>
      <c r="G13" s="28">
        <v>0</v>
      </c>
      <c r="H13" s="28">
        <v>219</v>
      </c>
      <c r="I13" s="28">
        <v>2</v>
      </c>
      <c r="J13" s="28">
        <v>12</v>
      </c>
      <c r="K13" s="28">
        <v>34</v>
      </c>
      <c r="L13" s="28">
        <v>12</v>
      </c>
      <c r="M13" s="28">
        <v>18</v>
      </c>
      <c r="N13" s="28">
        <v>0</v>
      </c>
      <c r="O13" s="32">
        <f t="shared" si="0"/>
        <v>434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434</v>
      </c>
    </row>
    <row r="14" spans="1:26" s="9" customFormat="1" ht="14.25" customHeight="1" x14ac:dyDescent="0.25">
      <c r="A14" s="26" t="s">
        <v>38</v>
      </c>
      <c r="B14" s="27" t="s">
        <v>39</v>
      </c>
      <c r="C14" s="28">
        <v>608</v>
      </c>
      <c r="D14" s="28">
        <v>416</v>
      </c>
      <c r="E14" s="28">
        <v>494</v>
      </c>
      <c r="F14" s="28">
        <v>112</v>
      </c>
      <c r="G14" s="28">
        <v>0</v>
      </c>
      <c r="H14" s="28">
        <v>56</v>
      </c>
      <c r="I14" s="28">
        <v>3</v>
      </c>
      <c r="J14" s="28">
        <v>179</v>
      </c>
      <c r="K14" s="28">
        <v>65</v>
      </c>
      <c r="L14" s="28">
        <v>71</v>
      </c>
      <c r="M14" s="28">
        <v>149</v>
      </c>
      <c r="N14" s="28">
        <v>3</v>
      </c>
      <c r="O14" s="32">
        <f t="shared" si="0"/>
        <v>2156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2156</v>
      </c>
    </row>
    <row r="15" spans="1:26" s="9" customFormat="1" ht="14.25" customHeight="1" x14ac:dyDescent="0.25">
      <c r="A15" s="26" t="s">
        <v>40</v>
      </c>
      <c r="B15" s="27" t="s">
        <v>41</v>
      </c>
      <c r="C15" s="28">
        <v>649</v>
      </c>
      <c r="D15" s="28">
        <v>434</v>
      </c>
      <c r="E15" s="28">
        <v>566</v>
      </c>
      <c r="F15" s="28">
        <v>118</v>
      </c>
      <c r="G15" s="28">
        <v>0</v>
      </c>
      <c r="H15" s="28">
        <v>275</v>
      </c>
      <c r="I15" s="28">
        <v>5</v>
      </c>
      <c r="J15" s="28">
        <v>191</v>
      </c>
      <c r="K15" s="28">
        <v>99</v>
      </c>
      <c r="L15" s="28">
        <v>83</v>
      </c>
      <c r="M15" s="28">
        <v>167</v>
      </c>
      <c r="N15" s="28">
        <v>3</v>
      </c>
      <c r="O15" s="32">
        <f t="shared" si="0"/>
        <v>2590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2590</v>
      </c>
    </row>
    <row r="16" spans="1:26" s="9" customFormat="1" ht="14.25" customHeight="1" x14ac:dyDescent="0.25">
      <c r="A16" s="36" t="s">
        <v>42</v>
      </c>
      <c r="B16" s="37" t="s">
        <v>43</v>
      </c>
      <c r="C16" s="38">
        <v>98</v>
      </c>
      <c r="D16" s="38">
        <v>218</v>
      </c>
      <c r="E16" s="38">
        <v>424</v>
      </c>
      <c r="F16" s="38">
        <v>19</v>
      </c>
      <c r="G16" s="38">
        <v>0</v>
      </c>
      <c r="H16" s="38">
        <v>203</v>
      </c>
      <c r="I16" s="38">
        <v>2</v>
      </c>
      <c r="J16" s="38">
        <v>29</v>
      </c>
      <c r="K16" s="38">
        <v>24</v>
      </c>
      <c r="L16" s="38">
        <v>25</v>
      </c>
      <c r="M16" s="38">
        <v>96</v>
      </c>
      <c r="N16" s="38">
        <v>0</v>
      </c>
      <c r="O16" s="39">
        <f t="shared" si="0"/>
        <v>1138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1138</v>
      </c>
    </row>
    <row r="17" spans="1:26" s="10" customFormat="1" ht="14.25" customHeight="1" x14ac:dyDescent="0.25">
      <c r="A17" s="43" t="s">
        <v>44</v>
      </c>
      <c r="B17" s="44" t="s">
        <v>45</v>
      </c>
      <c r="C17" s="38">
        <v>551</v>
      </c>
      <c r="D17" s="38">
        <v>216</v>
      </c>
      <c r="E17" s="38">
        <v>142</v>
      </c>
      <c r="F17" s="38">
        <v>99</v>
      </c>
      <c r="G17" s="38">
        <v>0</v>
      </c>
      <c r="H17" s="38">
        <v>72</v>
      </c>
      <c r="I17" s="38">
        <v>3</v>
      </c>
      <c r="J17" s="38">
        <v>162</v>
      </c>
      <c r="K17" s="38">
        <v>75</v>
      </c>
      <c r="L17" s="38">
        <v>58</v>
      </c>
      <c r="M17" s="38">
        <v>71</v>
      </c>
      <c r="N17" s="38">
        <v>3</v>
      </c>
      <c r="O17" s="39">
        <f t="shared" si="0"/>
        <v>1452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1452</v>
      </c>
      <c r="Z17" s="6"/>
    </row>
    <row r="18" spans="1:26" s="10" customFormat="1" ht="14.25" customHeight="1" x14ac:dyDescent="0.25">
      <c r="A18" s="45" t="s">
        <v>46</v>
      </c>
      <c r="B18" s="46" t="s">
        <v>47</v>
      </c>
      <c r="C18" s="28">
        <v>2671</v>
      </c>
      <c r="D18" s="28">
        <v>1297</v>
      </c>
      <c r="E18" s="28">
        <v>1318</v>
      </c>
      <c r="F18" s="28">
        <v>986</v>
      </c>
      <c r="G18" s="28">
        <v>0</v>
      </c>
      <c r="H18" s="28">
        <v>1175</v>
      </c>
      <c r="I18" s="28">
        <v>2094</v>
      </c>
      <c r="J18" s="28">
        <v>2662</v>
      </c>
      <c r="K18" s="28">
        <v>1340</v>
      </c>
      <c r="L18" s="28">
        <v>1036</v>
      </c>
      <c r="M18" s="28">
        <v>1493</v>
      </c>
      <c r="N18" s="28">
        <v>108</v>
      </c>
      <c r="O18" s="32">
        <f t="shared" si="0"/>
        <v>16180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16180</v>
      </c>
      <c r="Z18" s="6"/>
    </row>
    <row r="19" spans="1:26" s="10" customFormat="1" ht="14.25" customHeight="1" x14ac:dyDescent="0.25">
      <c r="A19" s="43" t="s">
        <v>48</v>
      </c>
      <c r="B19" s="44" t="s">
        <v>49</v>
      </c>
      <c r="C19" s="38">
        <v>2541</v>
      </c>
      <c r="D19" s="38">
        <v>1166</v>
      </c>
      <c r="E19" s="38">
        <v>1205</v>
      </c>
      <c r="F19" s="38">
        <v>942</v>
      </c>
      <c r="G19" s="38">
        <v>0</v>
      </c>
      <c r="H19" s="38">
        <v>1122</v>
      </c>
      <c r="I19" s="38">
        <v>2021</v>
      </c>
      <c r="J19" s="38">
        <v>2578</v>
      </c>
      <c r="K19" s="38">
        <v>1297</v>
      </c>
      <c r="L19" s="38">
        <v>962</v>
      </c>
      <c r="M19" s="38">
        <v>1446</v>
      </c>
      <c r="N19" s="38">
        <v>108</v>
      </c>
      <c r="O19" s="39">
        <f t="shared" si="0"/>
        <v>15388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15388</v>
      </c>
      <c r="Z19" s="6"/>
    </row>
    <row r="20" spans="1:26" s="10" customFormat="1" ht="14.25" customHeight="1" x14ac:dyDescent="0.25">
      <c r="A20" s="43" t="s">
        <v>50</v>
      </c>
      <c r="B20" s="44" t="s">
        <v>51</v>
      </c>
      <c r="C20" s="38">
        <v>122</v>
      </c>
      <c r="D20" s="38">
        <v>126</v>
      </c>
      <c r="E20" s="38">
        <v>86</v>
      </c>
      <c r="F20" s="38">
        <v>36</v>
      </c>
      <c r="G20" s="38">
        <v>0</v>
      </c>
      <c r="H20" s="38">
        <v>53</v>
      </c>
      <c r="I20" s="38">
        <v>72</v>
      </c>
      <c r="J20" s="38">
        <v>80</v>
      </c>
      <c r="K20" s="38">
        <v>42</v>
      </c>
      <c r="L20" s="38">
        <v>71</v>
      </c>
      <c r="M20" s="38">
        <v>43</v>
      </c>
      <c r="N20" s="38">
        <v>0</v>
      </c>
      <c r="O20" s="39">
        <f t="shared" si="0"/>
        <v>731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731</v>
      </c>
      <c r="Z20" s="6"/>
    </row>
    <row r="21" spans="1:26" s="10" customFormat="1" ht="14.25" customHeight="1" x14ac:dyDescent="0.25">
      <c r="A21" s="43" t="s">
        <v>52</v>
      </c>
      <c r="B21" s="44" t="s">
        <v>53</v>
      </c>
      <c r="C21" s="38">
        <v>2</v>
      </c>
      <c r="D21" s="38">
        <v>0</v>
      </c>
      <c r="E21" s="38">
        <v>1</v>
      </c>
      <c r="F21" s="38">
        <v>4</v>
      </c>
      <c r="G21" s="38">
        <v>0</v>
      </c>
      <c r="H21" s="38">
        <v>0</v>
      </c>
      <c r="I21" s="38">
        <v>1</v>
      </c>
      <c r="J21" s="38">
        <v>0</v>
      </c>
      <c r="K21" s="38">
        <v>0</v>
      </c>
      <c r="L21" s="38">
        <v>2</v>
      </c>
      <c r="M21" s="38">
        <v>0</v>
      </c>
      <c r="N21" s="38">
        <v>0</v>
      </c>
      <c r="O21" s="39">
        <f t="shared" si="0"/>
        <v>10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10</v>
      </c>
      <c r="Z21" s="6"/>
    </row>
    <row r="22" spans="1:26" s="10" customFormat="1" ht="14.25" customHeight="1" x14ac:dyDescent="0.25">
      <c r="A22" s="45" t="s">
        <v>54</v>
      </c>
      <c r="B22" s="46" t="s">
        <v>55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56</v>
      </c>
      <c r="B23" s="46" t="s">
        <v>57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58</v>
      </c>
      <c r="B24" s="46" t="s">
        <v>59</v>
      </c>
      <c r="C24" s="28">
        <v>77</v>
      </c>
      <c r="D24" s="28">
        <v>7</v>
      </c>
      <c r="E24" s="28">
        <v>16</v>
      </c>
      <c r="F24" s="28">
        <v>11</v>
      </c>
      <c r="G24" s="28">
        <v>0</v>
      </c>
      <c r="H24" s="28">
        <v>33</v>
      </c>
      <c r="I24" s="28">
        <v>1</v>
      </c>
      <c r="J24" s="28">
        <v>4</v>
      </c>
      <c r="K24" s="28">
        <v>27</v>
      </c>
      <c r="L24" s="28">
        <v>4</v>
      </c>
      <c r="M24" s="28">
        <v>10</v>
      </c>
      <c r="N24" s="28">
        <v>0</v>
      </c>
      <c r="O24" s="32">
        <f t="shared" si="0"/>
        <v>190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190</v>
      </c>
      <c r="Z24" s="6"/>
    </row>
    <row r="25" spans="1:26" s="10" customFormat="1" ht="14.25" customHeight="1" x14ac:dyDescent="0.25">
      <c r="A25" s="45" t="s">
        <v>60</v>
      </c>
      <c r="B25" s="46" t="s">
        <v>61</v>
      </c>
      <c r="C25" s="28">
        <v>1</v>
      </c>
      <c r="D25" s="28">
        <v>18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20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20</v>
      </c>
      <c r="Z25" s="6"/>
    </row>
    <row r="26" spans="1:26" s="10" customFormat="1" ht="14.25" customHeight="1" x14ac:dyDescent="0.25">
      <c r="A26" s="45" t="s">
        <v>62</v>
      </c>
      <c r="B26" s="46" t="s">
        <v>63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64</v>
      </c>
      <c r="B27" s="46" t="s">
        <v>65</v>
      </c>
      <c r="C27" s="28">
        <v>13</v>
      </c>
      <c r="D27" s="28">
        <v>0</v>
      </c>
      <c r="E27" s="28">
        <v>2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15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15</v>
      </c>
      <c r="Z27" s="6"/>
    </row>
    <row r="28" spans="1:26" s="10" customFormat="1" ht="14.25" customHeight="1" x14ac:dyDescent="0.25">
      <c r="A28" s="45" t="s">
        <v>66</v>
      </c>
      <c r="B28" s="46" t="s">
        <v>67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68</v>
      </c>
      <c r="B29" s="48" t="s">
        <v>69</v>
      </c>
      <c r="C29" s="28">
        <v>138</v>
      </c>
      <c r="D29" s="28">
        <v>369</v>
      </c>
      <c r="E29" s="28">
        <v>221</v>
      </c>
      <c r="F29" s="28">
        <v>27</v>
      </c>
      <c r="G29" s="28">
        <v>0</v>
      </c>
      <c r="H29" s="28">
        <v>181</v>
      </c>
      <c r="I29" s="28">
        <v>23</v>
      </c>
      <c r="J29" s="28">
        <v>74</v>
      </c>
      <c r="K29" s="28">
        <v>164</v>
      </c>
      <c r="L29" s="28">
        <v>27</v>
      </c>
      <c r="M29" s="28">
        <v>97</v>
      </c>
      <c r="N29" s="28">
        <v>0</v>
      </c>
      <c r="O29" s="49">
        <f t="shared" si="0"/>
        <v>1321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1321</v>
      </c>
      <c r="Z29" s="6"/>
    </row>
    <row r="30" spans="1:26" s="10" customFormat="1" ht="14.25" customHeight="1" x14ac:dyDescent="0.25">
      <c r="A30" s="53" t="s">
        <v>70</v>
      </c>
      <c r="B30" s="54" t="s">
        <v>71</v>
      </c>
      <c r="C30" s="55">
        <v>15664</v>
      </c>
      <c r="D30" s="55">
        <v>11124</v>
      </c>
      <c r="E30" s="55">
        <v>6663</v>
      </c>
      <c r="F30" s="55">
        <v>2320</v>
      </c>
      <c r="G30" s="55">
        <v>0</v>
      </c>
      <c r="H30" s="55">
        <v>9489</v>
      </c>
      <c r="I30" s="55">
        <v>2501</v>
      </c>
      <c r="J30" s="55">
        <v>6858</v>
      </c>
      <c r="K30" s="55">
        <v>2194</v>
      </c>
      <c r="L30" s="55">
        <v>5107</v>
      </c>
      <c r="M30" s="55">
        <v>11173</v>
      </c>
      <c r="N30" s="55">
        <v>122</v>
      </c>
      <c r="O30" s="56">
        <f t="shared" si="0"/>
        <v>73215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73215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1129</v>
      </c>
      <c r="Q31" s="28">
        <v>594</v>
      </c>
      <c r="R31" s="28">
        <v>197</v>
      </c>
      <c r="S31" s="28">
        <v>211</v>
      </c>
      <c r="T31" s="28">
        <v>341</v>
      </c>
      <c r="U31" s="30">
        <v>3</v>
      </c>
      <c r="V31" s="29">
        <f t="shared" si="1"/>
        <v>2475</v>
      </c>
      <c r="W31" s="31">
        <f t="shared" si="2"/>
        <v>2475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957</v>
      </c>
      <c r="Q32" s="40">
        <v>529</v>
      </c>
      <c r="R32" s="40">
        <v>175</v>
      </c>
      <c r="S32" s="40">
        <v>155</v>
      </c>
      <c r="T32" s="40">
        <v>324</v>
      </c>
      <c r="U32" s="41">
        <v>0</v>
      </c>
      <c r="V32" s="39">
        <f t="shared" si="1"/>
        <v>2140</v>
      </c>
      <c r="W32" s="42">
        <f t="shared" si="2"/>
        <v>2140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171</v>
      </c>
      <c r="Q33" s="40">
        <v>65</v>
      </c>
      <c r="R33" s="40">
        <v>22</v>
      </c>
      <c r="S33" s="40">
        <v>56</v>
      </c>
      <c r="T33" s="40">
        <v>17</v>
      </c>
      <c r="U33" s="41">
        <v>3</v>
      </c>
      <c r="V33" s="39">
        <f t="shared" si="1"/>
        <v>334</v>
      </c>
      <c r="W33" s="42">
        <f t="shared" si="2"/>
        <v>334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1</v>
      </c>
      <c r="W34" s="42">
        <f t="shared" si="2"/>
        <v>1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1</v>
      </c>
      <c r="T35" s="33">
        <v>0</v>
      </c>
      <c r="U35" s="34">
        <v>0</v>
      </c>
      <c r="V35" s="32">
        <f t="shared" si="1"/>
        <v>1</v>
      </c>
      <c r="W35" s="35">
        <f t="shared" si="2"/>
        <v>1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102</v>
      </c>
      <c r="Q36" s="33">
        <v>20</v>
      </c>
      <c r="R36" s="33">
        <v>186</v>
      </c>
      <c r="S36" s="33">
        <v>32</v>
      </c>
      <c r="T36" s="33">
        <v>5</v>
      </c>
      <c r="U36" s="34">
        <v>1</v>
      </c>
      <c r="V36" s="32">
        <f t="shared" si="1"/>
        <v>346</v>
      </c>
      <c r="W36" s="35">
        <f t="shared" si="2"/>
        <v>346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20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1231</v>
      </c>
      <c r="Q41" s="55">
        <v>614</v>
      </c>
      <c r="R41" s="55">
        <v>383</v>
      </c>
      <c r="S41" s="55">
        <v>244</v>
      </c>
      <c r="T41" s="55">
        <v>346</v>
      </c>
      <c r="U41" s="55">
        <v>4</v>
      </c>
      <c r="V41" s="56">
        <f t="shared" si="1"/>
        <v>2822</v>
      </c>
      <c r="W41" s="57">
        <f t="shared" si="2"/>
        <v>2822</v>
      </c>
      <c r="Z41" s="6"/>
    </row>
    <row r="42" spans="1:26" s="10" customFormat="1" ht="14.25" customHeight="1" thickBot="1" x14ac:dyDescent="0.3">
      <c r="A42" s="64" t="s">
        <v>21</v>
      </c>
      <c r="B42" s="65" t="s">
        <v>93</v>
      </c>
      <c r="C42" s="66">
        <f t="shared" ref="C42:W42" si="3">C30+C41</f>
        <v>15664</v>
      </c>
      <c r="D42" s="66">
        <f t="shared" si="3"/>
        <v>11124</v>
      </c>
      <c r="E42" s="66">
        <f t="shared" si="3"/>
        <v>6663</v>
      </c>
      <c r="F42" s="66">
        <f t="shared" si="3"/>
        <v>2320</v>
      </c>
      <c r="G42" s="66">
        <f t="shared" si="3"/>
        <v>0</v>
      </c>
      <c r="H42" s="66">
        <f t="shared" si="3"/>
        <v>9489</v>
      </c>
      <c r="I42" s="66">
        <f t="shared" si="3"/>
        <v>2501</v>
      </c>
      <c r="J42" s="66">
        <f t="shared" si="3"/>
        <v>6858</v>
      </c>
      <c r="K42" s="66">
        <f t="shared" si="3"/>
        <v>2194</v>
      </c>
      <c r="L42" s="66">
        <f t="shared" si="3"/>
        <v>5107</v>
      </c>
      <c r="M42" s="66">
        <f t="shared" si="3"/>
        <v>11173</v>
      </c>
      <c r="N42" s="66">
        <f t="shared" si="3"/>
        <v>122</v>
      </c>
      <c r="O42" s="66">
        <f t="shared" si="3"/>
        <v>73215</v>
      </c>
      <c r="P42" s="66">
        <f t="shared" si="3"/>
        <v>1231</v>
      </c>
      <c r="Q42" s="66">
        <f t="shared" si="3"/>
        <v>614</v>
      </c>
      <c r="R42" s="66">
        <f t="shared" si="3"/>
        <v>383</v>
      </c>
      <c r="S42" s="66">
        <f t="shared" si="3"/>
        <v>244</v>
      </c>
      <c r="T42" s="66">
        <f t="shared" si="3"/>
        <v>346</v>
      </c>
      <c r="U42" s="66">
        <f t="shared" si="3"/>
        <v>4</v>
      </c>
      <c r="V42" s="66">
        <f t="shared" si="3"/>
        <v>2822</v>
      </c>
      <c r="W42" s="67">
        <f t="shared" si="3"/>
        <v>76037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51"/>
      <c r="B45" s="152"/>
      <c r="C45" s="68" t="str">
        <f t="shared" ref="C45:N45" si="4">C4</f>
        <v>MAКEDONIA</v>
      </c>
      <c r="D45" s="68" t="str">
        <f t="shared" si="4"/>
        <v>TRIGLAV</v>
      </c>
      <c r="E45" s="68" t="str">
        <f t="shared" si="4"/>
        <v>SAVA</v>
      </c>
      <c r="F45" s="68" t="str">
        <f t="shared" si="4"/>
        <v>EUROINS</v>
      </c>
      <c r="G45" s="68" t="str">
        <f t="shared" si="4"/>
        <v>VINER</v>
      </c>
      <c r="H45" s="68" t="str">
        <f t="shared" si="4"/>
        <v>EUROLINK</v>
      </c>
      <c r="I45" s="68" t="str">
        <f t="shared" si="4"/>
        <v>GRAWE JO-JETË</v>
      </c>
      <c r="J45" s="68" t="str">
        <f t="shared" si="4"/>
        <v>UNIKA</v>
      </c>
      <c r="K45" s="68" t="str">
        <f t="shared" si="4"/>
        <v>OSIGURITELNA POLISA</v>
      </c>
      <c r="L45" s="68" t="str">
        <f t="shared" si="4"/>
        <v>HALK OSIGURUVANJE</v>
      </c>
      <c r="M45" s="68" t="str">
        <f t="shared" si="4"/>
        <v>KROACIJA JO-JETË</v>
      </c>
      <c r="N45" s="68" t="str">
        <f t="shared" si="4"/>
        <v>ZOIL MAKEDONIJA, sh.a, Manastrir</v>
      </c>
      <c r="O45" s="69"/>
      <c r="P45" s="68" t="str">
        <f t="shared" ref="P45:U45" si="5">P4</f>
        <v>KROACIA JETË</v>
      </c>
      <c r="Q45" s="68" t="str">
        <f t="shared" si="5"/>
        <v>GRAVE</v>
      </c>
      <c r="R45" s="68" t="str">
        <f t="shared" si="5"/>
        <v>VINER JETË</v>
      </c>
      <c r="S45" s="68" t="str">
        <f t="shared" si="5"/>
        <v>UNIKA JETË</v>
      </c>
      <c r="T45" s="68" t="str">
        <f t="shared" si="5"/>
        <v>TRIGLAV JETË</v>
      </c>
      <c r="U45" s="68" t="str">
        <f t="shared" si="5"/>
        <v>PRVA JETË</v>
      </c>
      <c r="V45" s="70"/>
      <c r="W45" s="6"/>
      <c r="Z45" s="6"/>
    </row>
    <row r="46" spans="1:26" s="10" customFormat="1" ht="17.45" customHeight="1" thickBot="1" x14ac:dyDescent="0.3">
      <c r="A46" s="153" t="s">
        <v>94</v>
      </c>
      <c r="B46" s="154"/>
      <c r="C46" s="71">
        <f>C42/$O$42</f>
        <v>0.21394522980263608</v>
      </c>
      <c r="D46" s="71">
        <f t="shared" ref="D46:N46" si="6">D42/$O$42</f>
        <v>0.15193607867240319</v>
      </c>
      <c r="E46" s="71">
        <f t="shared" si="6"/>
        <v>9.1005941405449708E-2</v>
      </c>
      <c r="F46" s="71">
        <f t="shared" si="6"/>
        <v>3.1687495731748956E-2</v>
      </c>
      <c r="G46" s="71">
        <f t="shared" si="6"/>
        <v>0</v>
      </c>
      <c r="H46" s="71">
        <f t="shared" si="6"/>
        <v>0.12960458922351978</v>
      </c>
      <c r="I46" s="71">
        <f t="shared" si="6"/>
        <v>3.4159666734958682E-2</v>
      </c>
      <c r="J46" s="71">
        <f t="shared" si="6"/>
        <v>9.3669330055316538E-2</v>
      </c>
      <c r="K46" s="71">
        <f t="shared" si="6"/>
        <v>2.9966536911835005E-2</v>
      </c>
      <c r="L46" s="71">
        <f t="shared" si="6"/>
        <v>6.9753465819845664E-2</v>
      </c>
      <c r="M46" s="71">
        <f t="shared" si="6"/>
        <v>0.15260534043570306</v>
      </c>
      <c r="N46" s="71">
        <f t="shared" si="6"/>
        <v>1.6663252065833504E-3</v>
      </c>
      <c r="O46" s="72"/>
      <c r="P46" s="71">
        <f>P42/$V$42</f>
        <v>0.43621545003543588</v>
      </c>
      <c r="Q46" s="71">
        <f t="shared" ref="Q46:U46" si="7">Q42/$V$42</f>
        <v>0.21757618710134657</v>
      </c>
      <c r="R46" s="71">
        <f t="shared" si="7"/>
        <v>0.13571934798015592</v>
      </c>
      <c r="S46" s="71">
        <f t="shared" si="7"/>
        <v>8.6463501063075834E-2</v>
      </c>
      <c r="T46" s="71">
        <f t="shared" si="7"/>
        <v>0.12260807937632884</v>
      </c>
      <c r="U46" s="71">
        <f t="shared" si="7"/>
        <v>1.4174344436569809E-3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EE2A-C296-4CD4-8BCF-21D7AEE0119F}">
  <dimension ref="A1:I35"/>
  <sheetViews>
    <sheetView showGridLines="0" zoomScale="80" zoomScaleNormal="80" workbookViewId="0">
      <selection activeCell="Q25" sqref="Q25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152</v>
      </c>
      <c r="B2" s="99"/>
      <c r="C2" s="99"/>
      <c r="D2" s="99"/>
      <c r="E2" s="99"/>
      <c r="F2" s="99"/>
      <c r="G2" s="99"/>
    </row>
    <row r="3" spans="1:9" s="9" customFormat="1" ht="15" customHeight="1" thickBot="1" x14ac:dyDescent="0.3"/>
    <row r="4" spans="1:9" s="108" customFormat="1" ht="87" customHeight="1" x14ac:dyDescent="0.2">
      <c r="A4" s="81" t="s">
        <v>110</v>
      </c>
      <c r="B4" s="82"/>
      <c r="C4" s="82" t="s">
        <v>111</v>
      </c>
      <c r="D4" s="82" t="s">
        <v>112</v>
      </c>
      <c r="E4" s="82" t="s">
        <v>113</v>
      </c>
      <c r="F4" s="82" t="s">
        <v>114</v>
      </c>
      <c r="G4" s="82" t="s">
        <v>115</v>
      </c>
      <c r="H4" s="82" t="s">
        <v>116</v>
      </c>
      <c r="I4" s="83" t="s">
        <v>117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118</v>
      </c>
      <c r="H5" s="86" t="s">
        <v>119</v>
      </c>
      <c r="I5" s="87" t="s">
        <v>120</v>
      </c>
    </row>
    <row r="6" spans="1:9" s="9" customFormat="1" ht="13.5" customHeight="1" x14ac:dyDescent="0.25">
      <c r="A6" s="92" t="s">
        <v>1</v>
      </c>
      <c r="B6" s="89">
        <f t="shared" ref="B6:B17" si="0">ROW()-ROW($B$5)</f>
        <v>1</v>
      </c>
      <c r="C6" s="93">
        <v>3398</v>
      </c>
      <c r="D6" s="93">
        <v>16960</v>
      </c>
      <c r="E6" s="93">
        <v>15664</v>
      </c>
      <c r="F6" s="93">
        <v>1638</v>
      </c>
      <c r="G6" s="93">
        <v>3056</v>
      </c>
      <c r="H6" s="93">
        <v>519</v>
      </c>
      <c r="I6" s="110">
        <f t="shared" ref="I6:I26" si="1">IF(C6+D6&lt;&gt;0,(E6+F6)/(C6+D6),0)</f>
        <v>0.84988702230081536</v>
      </c>
    </row>
    <row r="7" spans="1:9" s="9" customFormat="1" ht="13.5" customHeight="1" x14ac:dyDescent="0.25">
      <c r="A7" s="92" t="s">
        <v>2</v>
      </c>
      <c r="B7" s="89">
        <f t="shared" si="0"/>
        <v>2</v>
      </c>
      <c r="C7" s="93">
        <v>3526</v>
      </c>
      <c r="D7" s="93">
        <v>13722</v>
      </c>
      <c r="E7" s="93">
        <v>11124</v>
      </c>
      <c r="F7" s="93">
        <v>2732</v>
      </c>
      <c r="G7" s="93">
        <v>3392</v>
      </c>
      <c r="H7" s="93">
        <v>323</v>
      </c>
      <c r="I7" s="110">
        <f t="shared" si="1"/>
        <v>0.80333951762523192</v>
      </c>
    </row>
    <row r="8" spans="1:9" s="9" customFormat="1" ht="13.5" customHeight="1" x14ac:dyDescent="0.25">
      <c r="A8" s="92" t="s">
        <v>3</v>
      </c>
      <c r="B8" s="89">
        <f t="shared" si="0"/>
        <v>3</v>
      </c>
      <c r="C8" s="93">
        <v>2099</v>
      </c>
      <c r="D8" s="93">
        <v>8591</v>
      </c>
      <c r="E8" s="93">
        <v>6663</v>
      </c>
      <c r="F8" s="93">
        <v>1467</v>
      </c>
      <c r="G8" s="93">
        <v>2559</v>
      </c>
      <c r="H8" s="93">
        <v>247</v>
      </c>
      <c r="I8" s="110">
        <f t="shared" si="1"/>
        <v>0.76052385406922363</v>
      </c>
    </row>
    <row r="9" spans="1:9" s="9" customFormat="1" ht="13.5" customHeight="1" x14ac:dyDescent="0.25">
      <c r="A9" s="92" t="s">
        <v>4</v>
      </c>
      <c r="B9" s="89">
        <f t="shared" si="0"/>
        <v>4</v>
      </c>
      <c r="C9" s="93">
        <v>1519</v>
      </c>
      <c r="D9" s="93">
        <v>2820</v>
      </c>
      <c r="E9" s="93">
        <v>2320</v>
      </c>
      <c r="F9" s="93">
        <v>485</v>
      </c>
      <c r="G9" s="93">
        <v>1534</v>
      </c>
      <c r="H9" s="93">
        <v>135</v>
      </c>
      <c r="I9" s="110">
        <f t="shared" si="1"/>
        <v>0.64646231850656832</v>
      </c>
    </row>
    <row r="10" spans="1:9" s="9" customFormat="1" ht="13.5" customHeight="1" x14ac:dyDescent="0.25">
      <c r="A10" s="92" t="s">
        <v>5</v>
      </c>
      <c r="B10" s="89">
        <f t="shared" si="0"/>
        <v>5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110">
        <f t="shared" si="1"/>
        <v>0</v>
      </c>
    </row>
    <row r="11" spans="1:9" s="9" customFormat="1" ht="13.5" customHeight="1" x14ac:dyDescent="0.25">
      <c r="A11" s="92" t="s">
        <v>6</v>
      </c>
      <c r="B11" s="89">
        <f t="shared" si="0"/>
        <v>6</v>
      </c>
      <c r="C11" s="93">
        <v>3182</v>
      </c>
      <c r="D11" s="93">
        <v>10814</v>
      </c>
      <c r="E11" s="93">
        <v>9489</v>
      </c>
      <c r="F11" s="93">
        <v>1067</v>
      </c>
      <c r="G11" s="93">
        <v>3456</v>
      </c>
      <c r="H11" s="93">
        <v>320</v>
      </c>
      <c r="I11" s="110">
        <f t="shared" si="1"/>
        <v>0.75421549014003997</v>
      </c>
    </row>
    <row r="12" spans="1:9" s="9" customFormat="1" ht="13.5" customHeight="1" x14ac:dyDescent="0.25">
      <c r="A12" s="92" t="s">
        <v>7</v>
      </c>
      <c r="B12" s="89">
        <f t="shared" si="0"/>
        <v>7</v>
      </c>
      <c r="C12" s="93">
        <v>3332</v>
      </c>
      <c r="D12" s="93">
        <v>2668</v>
      </c>
      <c r="E12" s="93">
        <v>2501</v>
      </c>
      <c r="F12" s="93">
        <v>114</v>
      </c>
      <c r="G12" s="93">
        <v>4006</v>
      </c>
      <c r="H12" s="93">
        <v>236</v>
      </c>
      <c r="I12" s="110">
        <f t="shared" si="1"/>
        <v>0.43583333333333335</v>
      </c>
    </row>
    <row r="13" spans="1:9" s="9" customFormat="1" ht="13.5" customHeight="1" x14ac:dyDescent="0.25">
      <c r="A13" s="92" t="s">
        <v>8</v>
      </c>
      <c r="B13" s="89">
        <f t="shared" si="0"/>
        <v>8</v>
      </c>
      <c r="C13" s="93">
        <v>1365</v>
      </c>
      <c r="D13" s="93">
        <v>8191</v>
      </c>
      <c r="E13" s="93">
        <v>6858</v>
      </c>
      <c r="F13" s="93">
        <v>1267</v>
      </c>
      <c r="G13" s="93">
        <v>1431</v>
      </c>
      <c r="H13" s="93">
        <v>352</v>
      </c>
      <c r="I13" s="110">
        <f t="shared" si="1"/>
        <v>0.85025115110925076</v>
      </c>
    </row>
    <row r="14" spans="1:9" s="9" customFormat="1" ht="13.5" customHeight="1" x14ac:dyDescent="0.25">
      <c r="A14" s="92" t="s">
        <v>9</v>
      </c>
      <c r="B14" s="89">
        <f t="shared" si="0"/>
        <v>9</v>
      </c>
      <c r="C14" s="93">
        <v>1364</v>
      </c>
      <c r="D14" s="93">
        <v>2866</v>
      </c>
      <c r="E14" s="93">
        <v>2194</v>
      </c>
      <c r="F14" s="93">
        <v>658</v>
      </c>
      <c r="G14" s="93">
        <v>1378</v>
      </c>
      <c r="H14" s="93">
        <v>331</v>
      </c>
      <c r="I14" s="110">
        <f t="shared" si="1"/>
        <v>0.67423167848699761</v>
      </c>
    </row>
    <row r="15" spans="1:9" s="9" customFormat="1" ht="13.5" customHeight="1" x14ac:dyDescent="0.25">
      <c r="A15" s="92" t="s">
        <v>10</v>
      </c>
      <c r="B15" s="89">
        <f t="shared" si="0"/>
        <v>10</v>
      </c>
      <c r="C15" s="93">
        <v>1183</v>
      </c>
      <c r="D15" s="93">
        <v>5525</v>
      </c>
      <c r="E15" s="93">
        <v>5107</v>
      </c>
      <c r="F15" s="93">
        <v>514</v>
      </c>
      <c r="G15" s="93">
        <v>1087</v>
      </c>
      <c r="H15" s="93">
        <v>272</v>
      </c>
      <c r="I15" s="110">
        <f t="shared" si="1"/>
        <v>0.83795468097793679</v>
      </c>
    </row>
    <row r="16" spans="1:9" s="9" customFormat="1" ht="13.5" customHeight="1" x14ac:dyDescent="0.25">
      <c r="A16" s="92" t="s">
        <v>11</v>
      </c>
      <c r="B16" s="89">
        <f t="shared" si="0"/>
        <v>11</v>
      </c>
      <c r="C16" s="93">
        <v>3161</v>
      </c>
      <c r="D16" s="93">
        <v>13382</v>
      </c>
      <c r="E16" s="93">
        <v>11173</v>
      </c>
      <c r="F16" s="93">
        <v>1632</v>
      </c>
      <c r="G16" s="93">
        <v>3738</v>
      </c>
      <c r="H16" s="93">
        <v>298</v>
      </c>
      <c r="I16" s="110">
        <f t="shared" si="1"/>
        <v>0.77404340204316024</v>
      </c>
    </row>
    <row r="17" spans="1:9" s="9" customFormat="1" ht="13.5" customHeight="1" x14ac:dyDescent="0.25">
      <c r="A17" s="92" t="s">
        <v>12</v>
      </c>
      <c r="B17" s="89">
        <f t="shared" si="0"/>
        <v>12</v>
      </c>
      <c r="C17" s="93">
        <v>38</v>
      </c>
      <c r="D17" s="93">
        <v>145</v>
      </c>
      <c r="E17" s="93">
        <v>122</v>
      </c>
      <c r="F17" s="93">
        <v>1</v>
      </c>
      <c r="G17" s="93">
        <v>60</v>
      </c>
      <c r="H17" s="93">
        <v>3</v>
      </c>
      <c r="I17" s="110">
        <f t="shared" si="1"/>
        <v>0.67213114754098358</v>
      </c>
    </row>
    <row r="18" spans="1:9" s="9" customFormat="1" ht="13.5" customHeight="1" x14ac:dyDescent="0.25">
      <c r="A18" s="88" t="s">
        <v>102</v>
      </c>
      <c r="B18" s="89">
        <v>100</v>
      </c>
      <c r="C18" s="90">
        <f t="shared" ref="C18:H18" si="2">SUM(C6:C17)</f>
        <v>24167</v>
      </c>
      <c r="D18" s="90">
        <f t="shared" si="2"/>
        <v>85684</v>
      </c>
      <c r="E18" s="90">
        <f t="shared" si="2"/>
        <v>73215</v>
      </c>
      <c r="F18" s="90">
        <f t="shared" si="2"/>
        <v>11575</v>
      </c>
      <c r="G18" s="90">
        <f t="shared" si="2"/>
        <v>25697</v>
      </c>
      <c r="H18" s="90">
        <f t="shared" si="2"/>
        <v>3036</v>
      </c>
      <c r="I18" s="111">
        <f t="shared" si="1"/>
        <v>0.77186370629306966</v>
      </c>
    </row>
    <row r="19" spans="1:9" s="9" customFormat="1" ht="13.5" customHeight="1" x14ac:dyDescent="0.25">
      <c r="A19" s="92" t="s">
        <v>14</v>
      </c>
      <c r="B19" s="89">
        <f>B18+1</f>
        <v>101</v>
      </c>
      <c r="C19" s="93">
        <v>317</v>
      </c>
      <c r="D19" s="93">
        <v>1320</v>
      </c>
      <c r="E19" s="93">
        <v>1231</v>
      </c>
      <c r="F19" s="93">
        <v>56</v>
      </c>
      <c r="G19" s="93">
        <v>351</v>
      </c>
      <c r="H19" s="93">
        <v>3</v>
      </c>
      <c r="I19" s="110">
        <f t="shared" si="1"/>
        <v>0.78619425778863772</v>
      </c>
    </row>
    <row r="20" spans="1:9" s="9" customFormat="1" ht="13.5" customHeight="1" x14ac:dyDescent="0.25">
      <c r="A20" s="92" t="s">
        <v>15</v>
      </c>
      <c r="B20" s="89">
        <f>B19+1</f>
        <v>102</v>
      </c>
      <c r="C20" s="93">
        <v>262</v>
      </c>
      <c r="D20" s="93">
        <v>623</v>
      </c>
      <c r="E20" s="93">
        <v>614</v>
      </c>
      <c r="F20" s="93">
        <v>15</v>
      </c>
      <c r="G20" s="93">
        <v>256</v>
      </c>
      <c r="H20" s="93">
        <v>3</v>
      </c>
      <c r="I20" s="110">
        <f t="shared" si="1"/>
        <v>0.7107344632768362</v>
      </c>
    </row>
    <row r="21" spans="1:9" s="9" customFormat="1" ht="13.5" customHeight="1" x14ac:dyDescent="0.25">
      <c r="A21" s="92" t="s">
        <v>16</v>
      </c>
      <c r="B21" s="89">
        <f>B20+1</f>
        <v>103</v>
      </c>
      <c r="C21" s="93">
        <v>39</v>
      </c>
      <c r="D21" s="93">
        <v>395</v>
      </c>
      <c r="E21" s="93">
        <v>383</v>
      </c>
      <c r="F21" s="93">
        <v>34</v>
      </c>
      <c r="G21" s="93">
        <v>25</v>
      </c>
      <c r="H21" s="93">
        <v>1</v>
      </c>
      <c r="I21" s="110">
        <f t="shared" si="1"/>
        <v>0.96082949308755761</v>
      </c>
    </row>
    <row r="22" spans="1:9" s="9" customFormat="1" ht="13.5" customHeight="1" x14ac:dyDescent="0.25">
      <c r="A22" s="92" t="s">
        <v>17</v>
      </c>
      <c r="B22" s="89">
        <f>B21+1</f>
        <v>104</v>
      </c>
      <c r="C22" s="93">
        <v>57</v>
      </c>
      <c r="D22" s="93">
        <v>236</v>
      </c>
      <c r="E22" s="93">
        <v>244</v>
      </c>
      <c r="F22" s="93">
        <v>29</v>
      </c>
      <c r="G22" s="93">
        <v>45</v>
      </c>
      <c r="H22" s="93">
        <v>2</v>
      </c>
      <c r="I22" s="110">
        <f t="shared" si="1"/>
        <v>0.93174061433447097</v>
      </c>
    </row>
    <row r="23" spans="1:9" s="9" customFormat="1" ht="13.5" customHeight="1" x14ac:dyDescent="0.25">
      <c r="A23" s="92" t="s">
        <v>18</v>
      </c>
      <c r="B23" s="89">
        <f>B22+1</f>
        <v>105</v>
      </c>
      <c r="C23" s="93">
        <v>17</v>
      </c>
      <c r="D23" s="93">
        <v>309</v>
      </c>
      <c r="E23" s="93">
        <v>346</v>
      </c>
      <c r="F23" s="93">
        <v>19</v>
      </c>
      <c r="G23" s="93">
        <v>22</v>
      </c>
      <c r="H23" s="93">
        <v>3</v>
      </c>
      <c r="I23" s="110">
        <f t="shared" si="1"/>
        <v>1.1196319018404908</v>
      </c>
    </row>
    <row r="24" spans="1:9" s="9" customFormat="1" ht="13.5" customHeight="1" x14ac:dyDescent="0.25">
      <c r="A24" s="92" t="s">
        <v>19</v>
      </c>
      <c r="B24" s="89">
        <f>B19+1</f>
        <v>102</v>
      </c>
      <c r="C24" s="93">
        <v>0</v>
      </c>
      <c r="D24" s="93">
        <v>7</v>
      </c>
      <c r="E24" s="93">
        <v>4</v>
      </c>
      <c r="F24" s="93">
        <v>3</v>
      </c>
      <c r="G24" s="93">
        <v>0</v>
      </c>
      <c r="H24" s="93">
        <v>0</v>
      </c>
      <c r="I24" s="110">
        <f t="shared" si="1"/>
        <v>1</v>
      </c>
    </row>
    <row r="25" spans="1:9" s="9" customFormat="1" ht="13.5" customHeight="1" x14ac:dyDescent="0.25">
      <c r="A25" s="88" t="s">
        <v>103</v>
      </c>
      <c r="B25" s="89">
        <v>200</v>
      </c>
      <c r="C25" s="90">
        <f t="shared" ref="C25:H25" si="3">SUM(C19:C24)</f>
        <v>692</v>
      </c>
      <c r="D25" s="90">
        <f t="shared" si="3"/>
        <v>2890</v>
      </c>
      <c r="E25" s="90">
        <f t="shared" si="3"/>
        <v>2822</v>
      </c>
      <c r="F25" s="90">
        <f t="shared" si="3"/>
        <v>156</v>
      </c>
      <c r="G25" s="90">
        <f t="shared" si="3"/>
        <v>699</v>
      </c>
      <c r="H25" s="90">
        <f t="shared" si="3"/>
        <v>12</v>
      </c>
      <c r="I25" s="111">
        <f t="shared" si="1"/>
        <v>0.8313791178112786</v>
      </c>
    </row>
    <row r="26" spans="1:9" s="9" customFormat="1" ht="13.5" customHeight="1" thickBot="1" x14ac:dyDescent="0.3">
      <c r="A26" s="104" t="s">
        <v>104</v>
      </c>
      <c r="B26" s="95">
        <v>300</v>
      </c>
      <c r="C26" s="96">
        <f t="shared" ref="C26:H26" si="4">C18+C25</f>
        <v>24859</v>
      </c>
      <c r="D26" s="96">
        <f t="shared" si="4"/>
        <v>88574</v>
      </c>
      <c r="E26" s="96">
        <f t="shared" si="4"/>
        <v>76037</v>
      </c>
      <c r="F26" s="96">
        <f t="shared" si="4"/>
        <v>11731</v>
      </c>
      <c r="G26" s="96">
        <f t="shared" si="4"/>
        <v>26396</v>
      </c>
      <c r="H26" s="96">
        <f t="shared" si="4"/>
        <v>3048</v>
      </c>
      <c r="I26" s="112">
        <f t="shared" si="1"/>
        <v>0.77374309063500035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C2FC-28B4-4F38-8070-6466EAAE791C}">
  <dimension ref="A1:E41"/>
  <sheetViews>
    <sheetView showGridLines="0" zoomScale="80" zoomScaleNormal="80" workbookViewId="0">
      <selection activeCell="A3" sqref="A3"/>
    </sheetView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153</v>
      </c>
      <c r="B2" s="99"/>
      <c r="C2" s="99"/>
      <c r="D2" s="99"/>
      <c r="E2" s="99"/>
    </row>
    <row r="3" spans="1:5" s="106" customFormat="1" ht="15" customHeight="1" thickBot="1" x14ac:dyDescent="0.25">
      <c r="B3" s="107"/>
      <c r="E3" s="113" t="s">
        <v>121</v>
      </c>
    </row>
    <row r="4" spans="1:5" s="9" customFormat="1" ht="35.25" customHeight="1" x14ac:dyDescent="0.25">
      <c r="A4" s="81" t="s">
        <v>110</v>
      </c>
      <c r="B4" s="82" t="s">
        <v>97</v>
      </c>
      <c r="C4" s="82" t="s">
        <v>122</v>
      </c>
      <c r="D4" s="82" t="s">
        <v>123</v>
      </c>
      <c r="E4" s="83" t="s">
        <v>124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102</v>
      </c>
      <c r="B6" s="89">
        <f t="shared" ref="B6:B26" si="0">ROW()-ROW($A$5)</f>
        <v>1</v>
      </c>
      <c r="C6" s="90">
        <f>SUM(C7:C18)</f>
        <v>1030179.0930000001</v>
      </c>
      <c r="D6" s="90">
        <f>SUM(D7:D18)</f>
        <v>1093461</v>
      </c>
      <c r="E6" s="91">
        <f>SUM(E7:E18)</f>
        <v>814638.77699999989</v>
      </c>
    </row>
    <row r="7" spans="1:5" s="9" customFormat="1" ht="18" customHeight="1" x14ac:dyDescent="0.25">
      <c r="A7" s="92" t="s">
        <v>1</v>
      </c>
      <c r="B7" s="89">
        <f t="shared" si="0"/>
        <v>2</v>
      </c>
      <c r="C7" s="93">
        <v>170101.91</v>
      </c>
      <c r="D7" s="93">
        <v>251989</v>
      </c>
      <c r="E7" s="94">
        <v>135510.413</v>
      </c>
    </row>
    <row r="8" spans="1:5" s="9" customFormat="1" ht="18" customHeight="1" x14ac:dyDescent="0.25">
      <c r="A8" s="92" t="s">
        <v>2</v>
      </c>
      <c r="B8" s="89">
        <f t="shared" si="0"/>
        <v>3</v>
      </c>
      <c r="C8" s="93">
        <v>170564.46400000001</v>
      </c>
      <c r="D8" s="93">
        <v>52215</v>
      </c>
      <c r="E8" s="94">
        <v>96568.683999999994</v>
      </c>
    </row>
    <row r="9" spans="1:5" s="9" customFormat="1" ht="18" customHeight="1" x14ac:dyDescent="0.25">
      <c r="A9" s="92" t="s">
        <v>3</v>
      </c>
      <c r="B9" s="89">
        <f t="shared" si="0"/>
        <v>4</v>
      </c>
      <c r="C9" s="93">
        <v>115629.474</v>
      </c>
      <c r="D9" s="93">
        <v>67536</v>
      </c>
      <c r="E9" s="94">
        <v>124389.67</v>
      </c>
    </row>
    <row r="10" spans="1:5" s="9" customFormat="1" ht="18" customHeight="1" x14ac:dyDescent="0.25">
      <c r="A10" s="92" t="s">
        <v>4</v>
      </c>
      <c r="B10" s="89">
        <f t="shared" si="0"/>
        <v>5</v>
      </c>
      <c r="C10" s="93">
        <v>66290.775999999998</v>
      </c>
      <c r="D10" s="93">
        <v>91273</v>
      </c>
      <c r="E10" s="94">
        <v>37005.099000000002</v>
      </c>
    </row>
    <row r="11" spans="1:5" s="9" customFormat="1" ht="18" customHeight="1" x14ac:dyDescent="0.25">
      <c r="A11" s="92" t="s">
        <v>5</v>
      </c>
      <c r="B11" s="89">
        <f t="shared" si="0"/>
        <v>6</v>
      </c>
      <c r="C11" s="93">
        <v>0</v>
      </c>
      <c r="D11" s="93">
        <v>0</v>
      </c>
      <c r="E11" s="94">
        <v>0</v>
      </c>
    </row>
    <row r="12" spans="1:5" s="9" customFormat="1" ht="18" customHeight="1" x14ac:dyDescent="0.25">
      <c r="A12" s="92" t="s">
        <v>6</v>
      </c>
      <c r="B12" s="89">
        <f t="shared" si="0"/>
        <v>7</v>
      </c>
      <c r="C12" s="93">
        <v>112056.049</v>
      </c>
      <c r="D12" s="93">
        <v>50907</v>
      </c>
      <c r="E12" s="94">
        <v>95166.038</v>
      </c>
    </row>
    <row r="13" spans="1:5" s="9" customFormat="1" ht="18" customHeight="1" x14ac:dyDescent="0.25">
      <c r="A13" s="92" t="s">
        <v>7</v>
      </c>
      <c r="B13" s="89">
        <f t="shared" si="0"/>
        <v>8</v>
      </c>
      <c r="C13" s="93">
        <v>39121.483</v>
      </c>
      <c r="D13" s="93">
        <v>95902</v>
      </c>
      <c r="E13" s="94">
        <v>45495.455999999998</v>
      </c>
    </row>
    <row r="14" spans="1:5" s="9" customFormat="1" ht="18" customHeight="1" x14ac:dyDescent="0.25">
      <c r="A14" s="92" t="s">
        <v>8</v>
      </c>
      <c r="B14" s="89">
        <f t="shared" si="0"/>
        <v>9</v>
      </c>
      <c r="C14" s="93">
        <v>78448.120999999999</v>
      </c>
      <c r="D14" s="93">
        <v>209046</v>
      </c>
      <c r="E14" s="94">
        <v>54424.118999999999</v>
      </c>
    </row>
    <row r="15" spans="1:5" s="9" customFormat="1" ht="18" customHeight="1" x14ac:dyDescent="0.25">
      <c r="A15" s="92" t="s">
        <v>9</v>
      </c>
      <c r="B15" s="89">
        <f t="shared" si="0"/>
        <v>10</v>
      </c>
      <c r="C15" s="93">
        <v>66676.490999999995</v>
      </c>
      <c r="D15" s="93">
        <v>73723</v>
      </c>
      <c r="E15" s="94">
        <v>75168.726999999999</v>
      </c>
    </row>
    <row r="16" spans="1:5" s="9" customFormat="1" ht="18" customHeight="1" x14ac:dyDescent="0.25">
      <c r="A16" s="92" t="s">
        <v>10</v>
      </c>
      <c r="B16" s="89">
        <f t="shared" si="0"/>
        <v>11</v>
      </c>
      <c r="C16" s="93">
        <v>119900.42200000001</v>
      </c>
      <c r="D16" s="93">
        <v>43167</v>
      </c>
      <c r="E16" s="94">
        <v>93205.835999999996</v>
      </c>
    </row>
    <row r="17" spans="1:5" s="9" customFormat="1" ht="18" customHeight="1" x14ac:dyDescent="0.25">
      <c r="A17" s="92" t="s">
        <v>11</v>
      </c>
      <c r="B17" s="89">
        <f t="shared" si="0"/>
        <v>12</v>
      </c>
      <c r="C17" s="93">
        <v>79052.865000000005</v>
      </c>
      <c r="D17" s="93">
        <v>147211</v>
      </c>
      <c r="E17" s="94">
        <v>64049.731</v>
      </c>
    </row>
    <row r="18" spans="1:5" s="9" customFormat="1" ht="18" customHeight="1" x14ac:dyDescent="0.25">
      <c r="A18" s="92" t="s">
        <v>12</v>
      </c>
      <c r="B18" s="89">
        <f t="shared" si="0"/>
        <v>13</v>
      </c>
      <c r="C18" s="93">
        <v>12337.038</v>
      </c>
      <c r="D18" s="93">
        <v>10492</v>
      </c>
      <c r="E18" s="94">
        <v>-6344.9960000000001</v>
      </c>
    </row>
    <row r="19" spans="1:5" s="9" customFormat="1" ht="18" customHeight="1" x14ac:dyDescent="0.25">
      <c r="A19" s="88" t="s">
        <v>103</v>
      </c>
      <c r="B19" s="89">
        <f t="shared" si="0"/>
        <v>14</v>
      </c>
      <c r="C19" s="90">
        <f>SUM(C20:C25)</f>
        <v>328197.82366300002</v>
      </c>
      <c r="D19" s="90">
        <f>SUM(D20:D25)</f>
        <v>234676</v>
      </c>
      <c r="E19" s="91">
        <f>SUM(E20:E25)</f>
        <v>90722.928</v>
      </c>
    </row>
    <row r="20" spans="1:5" s="9" customFormat="1" ht="18" customHeight="1" x14ac:dyDescent="0.25">
      <c r="A20" s="92" t="s">
        <v>14</v>
      </c>
      <c r="B20" s="89">
        <f t="shared" si="0"/>
        <v>15</v>
      </c>
      <c r="C20" s="93">
        <v>85581.811891999998</v>
      </c>
      <c r="D20" s="93">
        <v>61423</v>
      </c>
      <c r="E20" s="94">
        <v>36905.006999999998</v>
      </c>
    </row>
    <row r="21" spans="1:5" s="9" customFormat="1" ht="18" customHeight="1" x14ac:dyDescent="0.25">
      <c r="A21" s="92" t="s">
        <v>15</v>
      </c>
      <c r="B21" s="89">
        <f t="shared" si="0"/>
        <v>16</v>
      </c>
      <c r="C21" s="93">
        <v>34881.945418000003</v>
      </c>
      <c r="D21" s="93">
        <v>29089</v>
      </c>
      <c r="E21" s="94">
        <v>11560.86</v>
      </c>
    </row>
    <row r="22" spans="1:5" s="9" customFormat="1" ht="18" customHeight="1" x14ac:dyDescent="0.25">
      <c r="A22" s="92" t="s">
        <v>16</v>
      </c>
      <c r="B22" s="89">
        <f t="shared" si="0"/>
        <v>17</v>
      </c>
      <c r="C22" s="93">
        <v>96465.499479999999</v>
      </c>
      <c r="D22" s="93">
        <v>59662</v>
      </c>
      <c r="E22" s="94">
        <v>17075.23</v>
      </c>
    </row>
    <row r="23" spans="1:5" s="9" customFormat="1" ht="18" customHeight="1" x14ac:dyDescent="0.25">
      <c r="A23" s="92" t="s">
        <v>17</v>
      </c>
      <c r="B23" s="89">
        <f t="shared" si="0"/>
        <v>18</v>
      </c>
      <c r="C23" s="93">
        <v>30157.834272</v>
      </c>
      <c r="D23" s="93">
        <v>37802</v>
      </c>
      <c r="E23" s="94">
        <v>4397.7079999999996</v>
      </c>
    </row>
    <row r="24" spans="1:5" s="9" customFormat="1" ht="18" customHeight="1" x14ac:dyDescent="0.25">
      <c r="A24" s="92" t="s">
        <v>18</v>
      </c>
      <c r="B24" s="89">
        <f t="shared" si="0"/>
        <v>19</v>
      </c>
      <c r="C24" s="93">
        <v>57063.641049999998</v>
      </c>
      <c r="D24" s="93">
        <v>29233</v>
      </c>
      <c r="E24" s="94">
        <v>19664.223999999998</v>
      </c>
    </row>
    <row r="25" spans="1:5" s="9" customFormat="1" ht="18" customHeight="1" x14ac:dyDescent="0.25">
      <c r="A25" s="92" t="s">
        <v>19</v>
      </c>
      <c r="B25" s="89">
        <f t="shared" si="0"/>
        <v>20</v>
      </c>
      <c r="C25" s="93">
        <v>24047.091551000001</v>
      </c>
      <c r="D25" s="93">
        <v>17467</v>
      </c>
      <c r="E25" s="94">
        <v>1119.8989999999999</v>
      </c>
    </row>
    <row r="26" spans="1:5" s="9" customFormat="1" ht="18" customHeight="1" thickBot="1" x14ac:dyDescent="0.3">
      <c r="A26" s="88" t="s">
        <v>104</v>
      </c>
      <c r="B26" s="89">
        <f t="shared" si="0"/>
        <v>21</v>
      </c>
      <c r="C26" s="96">
        <f>C6+C19</f>
        <v>1358376.9166630001</v>
      </c>
      <c r="D26" s="96">
        <f>D6+D19</f>
        <v>1328137</v>
      </c>
      <c r="E26" s="97">
        <f>E6+E19</f>
        <v>905361.70499999984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E60F-D5E2-487F-9767-F72DA019EEC2}">
  <dimension ref="A1:L62"/>
  <sheetViews>
    <sheetView showGridLines="0" zoomScale="80" zoomScaleNormal="80" workbookViewId="0">
      <selection activeCell="A2" sqref="A2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154</v>
      </c>
      <c r="B2" s="99"/>
      <c r="C2" s="99"/>
      <c r="D2" s="99"/>
      <c r="E2" s="99"/>
      <c r="F2" s="99"/>
      <c r="G2" s="99"/>
    </row>
    <row r="3" spans="1:12" s="9" customFormat="1" ht="15" customHeight="1" thickBot="1" x14ac:dyDescent="0.3">
      <c r="L3" s="80" t="s">
        <v>95</v>
      </c>
    </row>
    <row r="4" spans="1:12" s="108" customFormat="1" ht="23.25" customHeight="1" x14ac:dyDescent="0.2">
      <c r="A4" s="159" t="s">
        <v>125</v>
      </c>
      <c r="B4" s="155" t="s">
        <v>97</v>
      </c>
      <c r="C4" s="155" t="s">
        <v>126</v>
      </c>
      <c r="D4" s="155" t="s">
        <v>127</v>
      </c>
      <c r="E4" s="161" t="s">
        <v>128</v>
      </c>
      <c r="F4" s="162"/>
      <c r="G4" s="163"/>
      <c r="H4" s="155" t="s">
        <v>129</v>
      </c>
      <c r="I4" s="155" t="s">
        <v>130</v>
      </c>
      <c r="J4" s="155" t="s">
        <v>131</v>
      </c>
      <c r="K4" s="155" t="s">
        <v>132</v>
      </c>
      <c r="L4" s="157" t="s">
        <v>104</v>
      </c>
    </row>
    <row r="5" spans="1:12" s="108" customFormat="1" ht="51" customHeight="1" x14ac:dyDescent="0.2">
      <c r="A5" s="160"/>
      <c r="B5" s="156"/>
      <c r="C5" s="156"/>
      <c r="D5" s="156"/>
      <c r="E5" s="114" t="s">
        <v>133</v>
      </c>
      <c r="F5" s="114" t="s">
        <v>134</v>
      </c>
      <c r="G5" s="115" t="s">
        <v>135</v>
      </c>
      <c r="H5" s="156"/>
      <c r="I5" s="156"/>
      <c r="J5" s="156"/>
      <c r="K5" s="156"/>
      <c r="L5" s="15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118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102</v>
      </c>
      <c r="B7" s="89">
        <f t="shared" ref="B7:B27" si="0">ROW()-ROW($A$6)</f>
        <v>1</v>
      </c>
      <c r="C7" s="90">
        <f t="shared" ref="C7:K7" si="1">SUM(C8:C19)</f>
        <v>7368303</v>
      </c>
      <c r="D7" s="90">
        <f t="shared" si="1"/>
        <v>109776</v>
      </c>
      <c r="E7" s="117">
        <f t="shared" si="1"/>
        <v>3710607</v>
      </c>
      <c r="F7" s="117">
        <f t="shared" si="1"/>
        <v>2883918</v>
      </c>
      <c r="G7" s="90">
        <f t="shared" si="1"/>
        <v>6774082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34645</v>
      </c>
      <c r="L7" s="118">
        <f t="shared" ref="L7:L27" si="2">SUM(C7:D7)+SUM(G7:K7)</f>
        <v>14286806</v>
      </c>
    </row>
    <row r="8" spans="1:12" s="9" customFormat="1" ht="13.5" customHeight="1" x14ac:dyDescent="0.25">
      <c r="A8" s="92" t="s">
        <v>1</v>
      </c>
      <c r="B8" s="89">
        <f t="shared" si="0"/>
        <v>2</v>
      </c>
      <c r="C8" s="93">
        <v>1081119</v>
      </c>
      <c r="D8" s="93">
        <v>5570</v>
      </c>
      <c r="E8" s="93">
        <v>657054</v>
      </c>
      <c r="F8" s="93">
        <v>417617</v>
      </c>
      <c r="G8" s="93">
        <v>1086492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2173181</v>
      </c>
    </row>
    <row r="9" spans="1:12" s="9" customFormat="1" ht="13.5" customHeight="1" x14ac:dyDescent="0.25">
      <c r="A9" s="92" t="s">
        <v>2</v>
      </c>
      <c r="B9" s="89">
        <f t="shared" si="0"/>
        <v>3</v>
      </c>
      <c r="C9" s="93">
        <v>779903</v>
      </c>
      <c r="D9" s="93">
        <v>65273</v>
      </c>
      <c r="E9" s="93">
        <v>898194</v>
      </c>
      <c r="F9" s="93">
        <v>285682</v>
      </c>
      <c r="G9" s="93">
        <v>1249805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2094981</v>
      </c>
    </row>
    <row r="10" spans="1:12" s="9" customFormat="1" ht="13.5" customHeight="1" x14ac:dyDescent="0.25">
      <c r="A10" s="92" t="s">
        <v>3</v>
      </c>
      <c r="B10" s="89">
        <f t="shared" si="0"/>
        <v>4</v>
      </c>
      <c r="C10" s="93">
        <v>744678</v>
      </c>
      <c r="D10" s="93">
        <v>7062</v>
      </c>
      <c r="E10" s="93">
        <v>364552</v>
      </c>
      <c r="F10" s="93">
        <v>258508</v>
      </c>
      <c r="G10" s="93">
        <v>643055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1394795</v>
      </c>
    </row>
    <row r="11" spans="1:12" s="9" customFormat="1" ht="13.5" customHeight="1" x14ac:dyDescent="0.25">
      <c r="A11" s="92" t="s">
        <v>4</v>
      </c>
      <c r="B11" s="89">
        <f t="shared" si="0"/>
        <v>5</v>
      </c>
      <c r="C11" s="93">
        <v>331850</v>
      </c>
      <c r="D11" s="93">
        <v>1504</v>
      </c>
      <c r="E11" s="93">
        <v>197818</v>
      </c>
      <c r="F11" s="93">
        <v>278398</v>
      </c>
      <c r="G11" s="93">
        <v>501794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835148</v>
      </c>
    </row>
    <row r="12" spans="1:12" s="9" customFormat="1" ht="13.5" customHeight="1" x14ac:dyDescent="0.25">
      <c r="A12" s="92" t="s">
        <v>5</v>
      </c>
      <c r="B12" s="89">
        <f t="shared" si="0"/>
        <v>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0</v>
      </c>
    </row>
    <row r="13" spans="1:12" s="9" customFormat="1" ht="13.5" customHeight="1" x14ac:dyDescent="0.25">
      <c r="A13" s="92" t="s">
        <v>6</v>
      </c>
      <c r="B13" s="89">
        <f t="shared" si="0"/>
        <v>7</v>
      </c>
      <c r="C13" s="93">
        <v>1422810</v>
      </c>
      <c r="D13" s="93">
        <v>6456</v>
      </c>
      <c r="E13" s="93">
        <v>367758</v>
      </c>
      <c r="F13" s="93">
        <v>271272</v>
      </c>
      <c r="G13" s="93">
        <v>645172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2074438</v>
      </c>
    </row>
    <row r="14" spans="1:12" s="9" customFormat="1" ht="13.5" customHeight="1" x14ac:dyDescent="0.25">
      <c r="A14" s="92" t="s">
        <v>7</v>
      </c>
      <c r="B14" s="89">
        <f t="shared" si="0"/>
        <v>8</v>
      </c>
      <c r="C14" s="93">
        <v>334098</v>
      </c>
      <c r="D14" s="93">
        <v>0</v>
      </c>
      <c r="E14" s="93">
        <v>220697</v>
      </c>
      <c r="F14" s="93">
        <v>115440</v>
      </c>
      <c r="G14" s="93">
        <v>338586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672684</v>
      </c>
    </row>
    <row r="15" spans="1:12" s="9" customFormat="1" ht="13.5" customHeight="1" x14ac:dyDescent="0.25">
      <c r="A15" s="92" t="s">
        <v>8</v>
      </c>
      <c r="B15" s="89">
        <f t="shared" si="0"/>
        <v>9</v>
      </c>
      <c r="C15" s="93">
        <v>852105</v>
      </c>
      <c r="D15" s="93">
        <v>9</v>
      </c>
      <c r="E15" s="93">
        <v>210766</v>
      </c>
      <c r="F15" s="93">
        <v>310243</v>
      </c>
      <c r="G15" s="93">
        <v>530648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1382762</v>
      </c>
    </row>
    <row r="16" spans="1:12" s="9" customFormat="1" ht="13.5" customHeight="1" x14ac:dyDescent="0.25">
      <c r="A16" s="92" t="s">
        <v>9</v>
      </c>
      <c r="B16" s="89">
        <f t="shared" si="0"/>
        <v>10</v>
      </c>
      <c r="C16" s="93">
        <v>447735</v>
      </c>
      <c r="D16" s="93">
        <v>4618</v>
      </c>
      <c r="E16" s="93">
        <v>203547</v>
      </c>
      <c r="F16" s="93">
        <v>293270</v>
      </c>
      <c r="G16" s="93">
        <v>505471</v>
      </c>
      <c r="H16" s="93">
        <v>0</v>
      </c>
      <c r="I16" s="93">
        <v>0</v>
      </c>
      <c r="J16" s="93">
        <v>0</v>
      </c>
      <c r="K16" s="93">
        <v>34645</v>
      </c>
      <c r="L16" s="119">
        <f t="shared" si="2"/>
        <v>992469</v>
      </c>
    </row>
    <row r="17" spans="1:12" s="9" customFormat="1" ht="13.5" customHeight="1" x14ac:dyDescent="0.25">
      <c r="A17" s="92" t="s">
        <v>10</v>
      </c>
      <c r="B17" s="89">
        <f t="shared" si="0"/>
        <v>11</v>
      </c>
      <c r="C17" s="93">
        <v>615979</v>
      </c>
      <c r="D17" s="93">
        <v>3233</v>
      </c>
      <c r="E17" s="93">
        <v>247677</v>
      </c>
      <c r="F17" s="93">
        <v>242777</v>
      </c>
      <c r="G17" s="93">
        <v>503885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1123097</v>
      </c>
    </row>
    <row r="18" spans="1:12" s="9" customFormat="1" ht="13.5" customHeight="1" x14ac:dyDescent="0.25">
      <c r="A18" s="92" t="s">
        <v>11</v>
      </c>
      <c r="B18" s="89">
        <f t="shared" si="0"/>
        <v>12</v>
      </c>
      <c r="C18" s="93">
        <v>728345</v>
      </c>
      <c r="D18" s="93">
        <v>16051</v>
      </c>
      <c r="E18" s="93">
        <v>339167</v>
      </c>
      <c r="F18" s="93">
        <v>386875</v>
      </c>
      <c r="G18" s="93">
        <v>741825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1486221</v>
      </c>
    </row>
    <row r="19" spans="1:12" s="9" customFormat="1" ht="13.5" customHeight="1" x14ac:dyDescent="0.25">
      <c r="A19" s="92" t="s">
        <v>12</v>
      </c>
      <c r="B19" s="89">
        <f t="shared" si="0"/>
        <v>13</v>
      </c>
      <c r="C19" s="93">
        <v>29681</v>
      </c>
      <c r="D19" s="93">
        <v>0</v>
      </c>
      <c r="E19" s="93">
        <v>3377</v>
      </c>
      <c r="F19" s="93">
        <v>23836</v>
      </c>
      <c r="G19" s="93">
        <v>27349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57030</v>
      </c>
    </row>
    <row r="20" spans="1:12" s="9" customFormat="1" ht="13.5" customHeight="1" x14ac:dyDescent="0.25">
      <c r="A20" s="88" t="s">
        <v>103</v>
      </c>
      <c r="B20" s="89">
        <f t="shared" si="0"/>
        <v>14</v>
      </c>
      <c r="C20" s="90">
        <f t="shared" ref="C20:K20" si="3">SUM(C21:C26)</f>
        <v>49895</v>
      </c>
      <c r="D20" s="90">
        <f t="shared" si="3"/>
        <v>113046</v>
      </c>
      <c r="E20" s="117">
        <f t="shared" si="3"/>
        <v>79956</v>
      </c>
      <c r="F20" s="117">
        <f t="shared" si="3"/>
        <v>30623</v>
      </c>
      <c r="G20" s="90">
        <f t="shared" si="3"/>
        <v>116252</v>
      </c>
      <c r="H20" s="90">
        <f t="shared" si="3"/>
        <v>0</v>
      </c>
      <c r="I20" s="90">
        <f t="shared" si="3"/>
        <v>9068226</v>
      </c>
      <c r="J20" s="90">
        <f t="shared" si="3"/>
        <v>2346835</v>
      </c>
      <c r="K20" s="90">
        <f t="shared" si="3"/>
        <v>0</v>
      </c>
      <c r="L20" s="118">
        <f t="shared" si="2"/>
        <v>11694254</v>
      </c>
    </row>
    <row r="21" spans="1:12" s="9" customFormat="1" ht="13.5" customHeight="1" x14ac:dyDescent="0.25">
      <c r="A21" s="92" t="s">
        <v>14</v>
      </c>
      <c r="B21" s="89">
        <f t="shared" si="0"/>
        <v>15</v>
      </c>
      <c r="C21" s="93">
        <v>19418</v>
      </c>
      <c r="D21" s="93">
        <v>0</v>
      </c>
      <c r="E21" s="93">
        <v>25014</v>
      </c>
      <c r="F21" s="93">
        <v>4911</v>
      </c>
      <c r="G21" s="93">
        <v>30668</v>
      </c>
      <c r="H21" s="93">
        <v>0</v>
      </c>
      <c r="I21" s="93">
        <v>3670600</v>
      </c>
      <c r="J21" s="93">
        <v>419225</v>
      </c>
      <c r="K21" s="93">
        <v>0</v>
      </c>
      <c r="L21" s="119">
        <f t="shared" si="2"/>
        <v>4139911</v>
      </c>
    </row>
    <row r="22" spans="1:12" s="9" customFormat="1" ht="13.5" customHeight="1" x14ac:dyDescent="0.25">
      <c r="A22" s="92" t="s">
        <v>15</v>
      </c>
      <c r="B22" s="89">
        <f t="shared" si="0"/>
        <v>16</v>
      </c>
      <c r="C22" s="93">
        <v>13677</v>
      </c>
      <c r="D22" s="93">
        <v>113046</v>
      </c>
      <c r="E22" s="93">
        <v>40058</v>
      </c>
      <c r="F22" s="93">
        <v>10725</v>
      </c>
      <c r="G22" s="93">
        <v>51458</v>
      </c>
      <c r="H22" s="93">
        <v>0</v>
      </c>
      <c r="I22" s="93">
        <v>3338168</v>
      </c>
      <c r="J22" s="93">
        <v>130316</v>
      </c>
      <c r="K22" s="93">
        <v>0</v>
      </c>
      <c r="L22" s="119">
        <f t="shared" si="2"/>
        <v>3646665</v>
      </c>
    </row>
    <row r="23" spans="1:12" s="9" customFormat="1" ht="13.5" customHeight="1" x14ac:dyDescent="0.25">
      <c r="A23" s="92" t="s">
        <v>16</v>
      </c>
      <c r="B23" s="89">
        <f t="shared" si="0"/>
        <v>17</v>
      </c>
      <c r="C23" s="93">
        <v>6024</v>
      </c>
      <c r="D23" s="93">
        <v>0</v>
      </c>
      <c r="E23" s="93">
        <v>5648</v>
      </c>
      <c r="F23" s="93">
        <v>12335</v>
      </c>
      <c r="G23" s="93">
        <v>21132</v>
      </c>
      <c r="H23" s="93">
        <v>0</v>
      </c>
      <c r="I23" s="93">
        <v>781167</v>
      </c>
      <c r="J23" s="93">
        <v>1137593</v>
      </c>
      <c r="K23" s="93">
        <v>0</v>
      </c>
      <c r="L23" s="119">
        <f t="shared" si="2"/>
        <v>1945916</v>
      </c>
    </row>
    <row r="24" spans="1:12" s="9" customFormat="1" ht="13.5" customHeight="1" x14ac:dyDescent="0.25">
      <c r="A24" s="92" t="s">
        <v>17</v>
      </c>
      <c r="B24" s="89">
        <f t="shared" si="0"/>
        <v>18</v>
      </c>
      <c r="C24" s="93">
        <v>8617</v>
      </c>
      <c r="D24" s="93">
        <v>0</v>
      </c>
      <c r="E24" s="93">
        <v>6099</v>
      </c>
      <c r="F24" s="93">
        <v>1886</v>
      </c>
      <c r="G24" s="93">
        <v>8905</v>
      </c>
      <c r="H24" s="93">
        <v>0</v>
      </c>
      <c r="I24" s="93">
        <v>555902</v>
      </c>
      <c r="J24" s="93">
        <v>366553</v>
      </c>
      <c r="K24" s="93">
        <v>0</v>
      </c>
      <c r="L24" s="119">
        <f t="shared" si="2"/>
        <v>939977</v>
      </c>
    </row>
    <row r="25" spans="1:12" s="9" customFormat="1" ht="13.5" customHeight="1" x14ac:dyDescent="0.25">
      <c r="A25" s="92" t="s">
        <v>18</v>
      </c>
      <c r="B25" s="89">
        <f t="shared" si="0"/>
        <v>19</v>
      </c>
      <c r="C25" s="93">
        <v>1095</v>
      </c>
      <c r="D25" s="93">
        <v>0</v>
      </c>
      <c r="E25" s="93">
        <v>3137</v>
      </c>
      <c r="F25" s="93">
        <v>564</v>
      </c>
      <c r="G25" s="93">
        <v>3886</v>
      </c>
      <c r="H25" s="93">
        <v>0</v>
      </c>
      <c r="I25" s="93">
        <v>712628</v>
      </c>
      <c r="J25" s="93">
        <v>288507</v>
      </c>
      <c r="K25" s="93">
        <v>0</v>
      </c>
      <c r="L25" s="119">
        <f t="shared" si="2"/>
        <v>1006116</v>
      </c>
    </row>
    <row r="26" spans="1:12" s="9" customFormat="1" ht="13.5" customHeight="1" x14ac:dyDescent="0.25">
      <c r="A26" s="92" t="s">
        <v>19</v>
      </c>
      <c r="B26" s="89">
        <f t="shared" si="0"/>
        <v>20</v>
      </c>
      <c r="C26" s="93">
        <v>1064</v>
      </c>
      <c r="D26" s="93">
        <v>0</v>
      </c>
      <c r="E26" s="93">
        <v>0</v>
      </c>
      <c r="F26" s="93">
        <v>202</v>
      </c>
      <c r="G26" s="93">
        <v>203</v>
      </c>
      <c r="H26" s="93">
        <v>0</v>
      </c>
      <c r="I26" s="93">
        <v>9761</v>
      </c>
      <c r="J26" s="93">
        <v>4641</v>
      </c>
      <c r="K26" s="93">
        <v>0</v>
      </c>
      <c r="L26" s="119">
        <f t="shared" si="2"/>
        <v>15669</v>
      </c>
    </row>
    <row r="27" spans="1:12" s="9" customFormat="1" ht="13.5" customHeight="1" thickBot="1" x14ac:dyDescent="0.3">
      <c r="A27" s="104" t="s">
        <v>104</v>
      </c>
      <c r="B27" s="89">
        <f t="shared" si="0"/>
        <v>21</v>
      </c>
      <c r="C27" s="96">
        <f t="shared" ref="C27:K27" si="4">C7+C20</f>
        <v>7418198</v>
      </c>
      <c r="D27" s="96">
        <f t="shared" si="4"/>
        <v>222822</v>
      </c>
      <c r="E27" s="120">
        <f t="shared" si="4"/>
        <v>3790563</v>
      </c>
      <c r="F27" s="120">
        <f t="shared" si="4"/>
        <v>2914541</v>
      </c>
      <c r="G27" s="96">
        <f t="shared" si="4"/>
        <v>6890334</v>
      </c>
      <c r="H27" s="96">
        <f t="shared" si="4"/>
        <v>0</v>
      </c>
      <c r="I27" s="96">
        <f t="shared" si="4"/>
        <v>9068226</v>
      </c>
      <c r="J27" s="96">
        <f t="shared" si="4"/>
        <v>2346835</v>
      </c>
      <c r="K27" s="96">
        <f t="shared" si="4"/>
        <v>34645</v>
      </c>
      <c r="L27" s="121">
        <f t="shared" si="2"/>
        <v>25981060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155</v>
      </c>
      <c r="B31" s="99"/>
      <c r="C31" s="99"/>
      <c r="D31" s="99"/>
      <c r="E31" s="99"/>
      <c r="F31" s="99"/>
      <c r="G31" s="99"/>
    </row>
    <row r="32" spans="1:12" s="9" customFormat="1" ht="15" customHeight="1" thickBot="1" x14ac:dyDescent="0.3">
      <c r="L32" s="80" t="s">
        <v>95</v>
      </c>
    </row>
    <row r="33" spans="1:12" s="108" customFormat="1" ht="23.25" customHeight="1" x14ac:dyDescent="0.2">
      <c r="A33" s="159" t="s">
        <v>125</v>
      </c>
      <c r="B33" s="155" t="s">
        <v>97</v>
      </c>
      <c r="C33" s="155" t="s">
        <v>126</v>
      </c>
      <c r="D33" s="155" t="s">
        <v>127</v>
      </c>
      <c r="E33" s="161" t="s">
        <v>128</v>
      </c>
      <c r="F33" s="162"/>
      <c r="G33" s="163"/>
      <c r="H33" s="155" t="s">
        <v>129</v>
      </c>
      <c r="I33" s="155" t="s">
        <v>130</v>
      </c>
      <c r="J33" s="155" t="s">
        <v>131</v>
      </c>
      <c r="K33" s="155" t="s">
        <v>132</v>
      </c>
      <c r="L33" s="157" t="s">
        <v>104</v>
      </c>
    </row>
    <row r="34" spans="1:12" s="108" customFormat="1" ht="51.75" customHeight="1" x14ac:dyDescent="0.2">
      <c r="A34" s="160"/>
      <c r="B34" s="156"/>
      <c r="C34" s="156"/>
      <c r="D34" s="156"/>
      <c r="E34" s="114" t="s">
        <v>133</v>
      </c>
      <c r="F34" s="114" t="s">
        <v>134</v>
      </c>
      <c r="G34" s="115" t="s">
        <v>135</v>
      </c>
      <c r="H34" s="156"/>
      <c r="I34" s="156"/>
      <c r="J34" s="156"/>
      <c r="K34" s="156"/>
      <c r="L34" s="15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118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102</v>
      </c>
      <c r="B36" s="89">
        <f t="shared" ref="B36:B56" si="5">ROW()-ROW($A$35)</f>
        <v>1</v>
      </c>
      <c r="C36" s="90">
        <f t="shared" ref="C36:K36" si="6">SUM(C37:C48)</f>
        <v>5594465</v>
      </c>
      <c r="D36" s="90">
        <f t="shared" si="6"/>
        <v>102579</v>
      </c>
      <c r="E36" s="117">
        <f t="shared" si="6"/>
        <v>2475536</v>
      </c>
      <c r="F36" s="117">
        <f t="shared" si="6"/>
        <v>2498151</v>
      </c>
      <c r="G36" s="90">
        <f t="shared" si="6"/>
        <v>5153244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34645</v>
      </c>
      <c r="L36" s="118">
        <f t="shared" ref="L36:L56" si="7">SUM(C36:D36)+SUM(G36:K36)</f>
        <v>10884933</v>
      </c>
    </row>
    <row r="37" spans="1:12" s="9" customFormat="1" ht="13.5" customHeight="1" x14ac:dyDescent="0.25">
      <c r="A37" s="92" t="s">
        <v>1</v>
      </c>
      <c r="B37" s="89">
        <f t="shared" si="5"/>
        <v>2</v>
      </c>
      <c r="C37" s="93">
        <v>797395</v>
      </c>
      <c r="D37" s="93">
        <v>5570</v>
      </c>
      <c r="E37" s="93">
        <v>271263</v>
      </c>
      <c r="F37" s="93">
        <v>259738</v>
      </c>
      <c r="G37" s="93">
        <v>542822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1345787</v>
      </c>
    </row>
    <row r="38" spans="1:12" s="9" customFormat="1" ht="13.5" customHeight="1" x14ac:dyDescent="0.25">
      <c r="A38" s="92" t="s">
        <v>2</v>
      </c>
      <c r="B38" s="89">
        <f t="shared" si="5"/>
        <v>3</v>
      </c>
      <c r="C38" s="93">
        <v>649604</v>
      </c>
      <c r="D38" s="93">
        <v>64073</v>
      </c>
      <c r="E38" s="93">
        <v>371083</v>
      </c>
      <c r="F38" s="93">
        <v>262327</v>
      </c>
      <c r="G38" s="93">
        <v>699339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1413016</v>
      </c>
    </row>
    <row r="39" spans="1:12" s="9" customFormat="1" ht="13.5" customHeight="1" x14ac:dyDescent="0.25">
      <c r="A39" s="92" t="s">
        <v>3</v>
      </c>
      <c r="B39" s="89">
        <f t="shared" si="5"/>
        <v>4</v>
      </c>
      <c r="C39" s="93">
        <v>671083</v>
      </c>
      <c r="D39" s="93">
        <v>1065</v>
      </c>
      <c r="E39" s="93">
        <v>281740</v>
      </c>
      <c r="F39" s="93">
        <v>210890</v>
      </c>
      <c r="G39" s="93">
        <v>512625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1184773</v>
      </c>
    </row>
    <row r="40" spans="1:12" s="9" customFormat="1" ht="13.5" customHeight="1" x14ac:dyDescent="0.25">
      <c r="A40" s="92" t="s">
        <v>4</v>
      </c>
      <c r="B40" s="89">
        <f t="shared" si="5"/>
        <v>5</v>
      </c>
      <c r="C40" s="93">
        <v>287284</v>
      </c>
      <c r="D40" s="93">
        <v>1504</v>
      </c>
      <c r="E40" s="93">
        <v>185985</v>
      </c>
      <c r="F40" s="93">
        <v>270502</v>
      </c>
      <c r="G40" s="93">
        <v>482065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770853</v>
      </c>
    </row>
    <row r="41" spans="1:12" s="9" customFormat="1" ht="13.5" customHeight="1" x14ac:dyDescent="0.25">
      <c r="A41" s="92" t="s">
        <v>5</v>
      </c>
      <c r="B41" s="89">
        <f t="shared" si="5"/>
        <v>6</v>
      </c>
      <c r="C41" s="93">
        <v>0</v>
      </c>
      <c r="D41" s="93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0</v>
      </c>
    </row>
    <row r="42" spans="1:12" s="9" customFormat="1" ht="13.5" customHeight="1" x14ac:dyDescent="0.25">
      <c r="A42" s="92" t="s">
        <v>6</v>
      </c>
      <c r="B42" s="89">
        <f t="shared" si="5"/>
        <v>7</v>
      </c>
      <c r="C42" s="93">
        <v>587648</v>
      </c>
      <c r="D42" s="93">
        <v>6456</v>
      </c>
      <c r="E42" s="93">
        <v>329412</v>
      </c>
      <c r="F42" s="93">
        <v>262434</v>
      </c>
      <c r="G42" s="93">
        <v>597988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1192092</v>
      </c>
    </row>
    <row r="43" spans="1:12" s="9" customFormat="1" ht="13.5" customHeight="1" x14ac:dyDescent="0.25">
      <c r="A43" s="92" t="s">
        <v>7</v>
      </c>
      <c r="B43" s="89">
        <f t="shared" si="5"/>
        <v>8</v>
      </c>
      <c r="C43" s="93">
        <v>318100</v>
      </c>
      <c r="D43" s="93">
        <v>0</v>
      </c>
      <c r="E43" s="93">
        <v>187191</v>
      </c>
      <c r="F43" s="93">
        <v>106335</v>
      </c>
      <c r="G43" s="93">
        <v>295975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614075</v>
      </c>
    </row>
    <row r="44" spans="1:12" s="9" customFormat="1" ht="13.5" customHeight="1" x14ac:dyDescent="0.25">
      <c r="A44" s="92" t="s">
        <v>8</v>
      </c>
      <c r="B44" s="89">
        <f t="shared" si="5"/>
        <v>9</v>
      </c>
      <c r="C44" s="93">
        <v>720551</v>
      </c>
      <c r="D44" s="93">
        <v>9</v>
      </c>
      <c r="E44" s="93">
        <v>142262</v>
      </c>
      <c r="F44" s="93">
        <v>300227</v>
      </c>
      <c r="G44" s="93">
        <v>452128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1172688</v>
      </c>
    </row>
    <row r="45" spans="1:12" s="9" customFormat="1" ht="13.5" customHeight="1" x14ac:dyDescent="0.25">
      <c r="A45" s="92" t="s">
        <v>9</v>
      </c>
      <c r="B45" s="89">
        <f t="shared" si="5"/>
        <v>10</v>
      </c>
      <c r="C45" s="93">
        <v>382657</v>
      </c>
      <c r="D45" s="93">
        <v>4618</v>
      </c>
      <c r="E45" s="93">
        <v>185207</v>
      </c>
      <c r="F45" s="93">
        <v>254806</v>
      </c>
      <c r="G45" s="93">
        <v>448667</v>
      </c>
      <c r="H45" s="93">
        <v>0</v>
      </c>
      <c r="I45" s="93">
        <v>0</v>
      </c>
      <c r="J45" s="93">
        <v>0</v>
      </c>
      <c r="K45" s="93">
        <v>34645</v>
      </c>
      <c r="L45" s="119">
        <f t="shared" si="7"/>
        <v>870587</v>
      </c>
    </row>
    <row r="46" spans="1:12" s="9" customFormat="1" ht="13.5" customHeight="1" x14ac:dyDescent="0.25">
      <c r="A46" s="92" t="s">
        <v>10</v>
      </c>
      <c r="B46" s="89">
        <f t="shared" si="5"/>
        <v>11</v>
      </c>
      <c r="C46" s="93">
        <v>506534</v>
      </c>
      <c r="D46" s="93">
        <v>3233</v>
      </c>
      <c r="E46" s="93">
        <v>240922</v>
      </c>
      <c r="F46" s="93">
        <v>238452</v>
      </c>
      <c r="G46" s="93">
        <v>492805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1002572</v>
      </c>
    </row>
    <row r="47" spans="1:12" s="9" customFormat="1" ht="13.5" customHeight="1" x14ac:dyDescent="0.25">
      <c r="A47" s="92" t="s">
        <v>11</v>
      </c>
      <c r="B47" s="89">
        <f t="shared" si="5"/>
        <v>12</v>
      </c>
      <c r="C47" s="93">
        <v>661671</v>
      </c>
      <c r="D47" s="93">
        <v>16051</v>
      </c>
      <c r="E47" s="93">
        <v>278813</v>
      </c>
      <c r="F47" s="93">
        <v>321145</v>
      </c>
      <c r="G47" s="93">
        <v>615741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1293463</v>
      </c>
    </row>
    <row r="48" spans="1:12" s="9" customFormat="1" ht="13.5" customHeight="1" x14ac:dyDescent="0.25">
      <c r="A48" s="92" t="s">
        <v>12</v>
      </c>
      <c r="B48" s="89">
        <f t="shared" si="5"/>
        <v>13</v>
      </c>
      <c r="C48" s="93">
        <v>11938</v>
      </c>
      <c r="D48" s="93">
        <v>0</v>
      </c>
      <c r="E48" s="93">
        <v>1658</v>
      </c>
      <c r="F48" s="93">
        <v>11295</v>
      </c>
      <c r="G48" s="93">
        <v>13089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25027</v>
      </c>
    </row>
    <row r="49" spans="1:12" s="9" customFormat="1" ht="13.5" customHeight="1" x14ac:dyDescent="0.25">
      <c r="A49" s="88" t="s">
        <v>103</v>
      </c>
      <c r="B49" s="89">
        <f t="shared" si="5"/>
        <v>14</v>
      </c>
      <c r="C49" s="90">
        <f t="shared" ref="C49:K49" si="8">SUM(C50:C55)</f>
        <v>43772</v>
      </c>
      <c r="D49" s="90">
        <f t="shared" si="8"/>
        <v>113046</v>
      </c>
      <c r="E49" s="117">
        <f t="shared" si="8"/>
        <v>72458</v>
      </c>
      <c r="F49" s="117">
        <f t="shared" si="8"/>
        <v>26424</v>
      </c>
      <c r="G49" s="90">
        <f t="shared" si="8"/>
        <v>104555</v>
      </c>
      <c r="H49" s="90">
        <f t="shared" si="8"/>
        <v>0</v>
      </c>
      <c r="I49" s="90">
        <f t="shared" si="8"/>
        <v>9062444</v>
      </c>
      <c r="J49" s="90">
        <f t="shared" si="8"/>
        <v>2346835</v>
      </c>
      <c r="K49" s="90">
        <f t="shared" si="8"/>
        <v>0</v>
      </c>
      <c r="L49" s="118">
        <f t="shared" si="7"/>
        <v>11670652</v>
      </c>
    </row>
    <row r="50" spans="1:12" s="9" customFormat="1" ht="13.5" customHeight="1" x14ac:dyDescent="0.25">
      <c r="A50" s="92" t="s">
        <v>14</v>
      </c>
      <c r="B50" s="89">
        <f t="shared" si="5"/>
        <v>15</v>
      </c>
      <c r="C50" s="93">
        <v>17630</v>
      </c>
      <c r="D50" s="93">
        <v>0</v>
      </c>
      <c r="E50" s="93">
        <v>25014</v>
      </c>
      <c r="F50" s="93">
        <v>4911</v>
      </c>
      <c r="G50" s="93">
        <v>30668</v>
      </c>
      <c r="H50" s="93">
        <v>0</v>
      </c>
      <c r="I50" s="93">
        <v>3670600</v>
      </c>
      <c r="J50" s="93">
        <v>419225</v>
      </c>
      <c r="K50" s="93">
        <v>0</v>
      </c>
      <c r="L50" s="119">
        <f t="shared" si="7"/>
        <v>4138123</v>
      </c>
    </row>
    <row r="51" spans="1:12" s="9" customFormat="1" ht="13.5" customHeight="1" x14ac:dyDescent="0.25">
      <c r="A51" s="92" t="s">
        <v>15</v>
      </c>
      <c r="B51" s="89">
        <f t="shared" si="5"/>
        <v>16</v>
      </c>
      <c r="C51" s="93">
        <v>9342</v>
      </c>
      <c r="D51" s="93">
        <v>113046</v>
      </c>
      <c r="E51" s="93">
        <v>33012</v>
      </c>
      <c r="F51" s="93">
        <v>6526</v>
      </c>
      <c r="G51" s="93">
        <v>40213</v>
      </c>
      <c r="H51" s="93">
        <v>0</v>
      </c>
      <c r="I51" s="93">
        <v>3332865</v>
      </c>
      <c r="J51" s="93">
        <v>130316</v>
      </c>
      <c r="K51" s="93">
        <v>0</v>
      </c>
      <c r="L51" s="119">
        <f t="shared" si="7"/>
        <v>3625782</v>
      </c>
    </row>
    <row r="52" spans="1:12" s="9" customFormat="1" ht="13.5" customHeight="1" x14ac:dyDescent="0.25">
      <c r="A52" s="92" t="s">
        <v>16</v>
      </c>
      <c r="B52" s="89">
        <f t="shared" si="5"/>
        <v>17</v>
      </c>
      <c r="C52" s="93">
        <v>6024</v>
      </c>
      <c r="D52" s="93">
        <v>0</v>
      </c>
      <c r="E52" s="93">
        <v>5196</v>
      </c>
      <c r="F52" s="93">
        <v>12335</v>
      </c>
      <c r="G52" s="93">
        <v>20680</v>
      </c>
      <c r="H52" s="93">
        <v>0</v>
      </c>
      <c r="I52" s="93">
        <v>781167</v>
      </c>
      <c r="J52" s="93">
        <v>1137593</v>
      </c>
      <c r="K52" s="93">
        <v>0</v>
      </c>
      <c r="L52" s="119">
        <f t="shared" si="7"/>
        <v>1945464</v>
      </c>
    </row>
    <row r="53" spans="1:12" s="9" customFormat="1" ht="13.5" customHeight="1" x14ac:dyDescent="0.25">
      <c r="A53" s="92" t="s">
        <v>17</v>
      </c>
      <c r="B53" s="89">
        <f t="shared" si="5"/>
        <v>18</v>
      </c>
      <c r="C53" s="93">
        <v>8617</v>
      </c>
      <c r="D53" s="93">
        <v>0</v>
      </c>
      <c r="E53" s="93">
        <v>6099</v>
      </c>
      <c r="F53" s="93">
        <v>1886</v>
      </c>
      <c r="G53" s="93">
        <v>8905</v>
      </c>
      <c r="H53" s="93">
        <v>0</v>
      </c>
      <c r="I53" s="93">
        <v>555423</v>
      </c>
      <c r="J53" s="93">
        <v>366553</v>
      </c>
      <c r="K53" s="93">
        <v>0</v>
      </c>
      <c r="L53" s="119">
        <f t="shared" si="7"/>
        <v>939498</v>
      </c>
    </row>
    <row r="54" spans="1:12" s="9" customFormat="1" ht="13.5" customHeight="1" x14ac:dyDescent="0.25">
      <c r="A54" s="92" t="s">
        <v>18</v>
      </c>
      <c r="B54" s="89">
        <f t="shared" si="5"/>
        <v>19</v>
      </c>
      <c r="C54" s="93">
        <v>1095</v>
      </c>
      <c r="D54" s="93">
        <v>0</v>
      </c>
      <c r="E54" s="93">
        <v>3137</v>
      </c>
      <c r="F54" s="93">
        <v>564</v>
      </c>
      <c r="G54" s="93">
        <v>3886</v>
      </c>
      <c r="H54" s="93">
        <v>0</v>
      </c>
      <c r="I54" s="93">
        <v>712628</v>
      </c>
      <c r="J54" s="93">
        <v>288507</v>
      </c>
      <c r="K54" s="93">
        <v>0</v>
      </c>
      <c r="L54" s="119">
        <f t="shared" si="7"/>
        <v>1006116</v>
      </c>
    </row>
    <row r="55" spans="1:12" s="9" customFormat="1" ht="13.5" customHeight="1" x14ac:dyDescent="0.25">
      <c r="A55" s="92" t="s">
        <v>19</v>
      </c>
      <c r="B55" s="89">
        <f t="shared" si="5"/>
        <v>20</v>
      </c>
      <c r="C55" s="93">
        <v>1064</v>
      </c>
      <c r="D55" s="93">
        <v>0</v>
      </c>
      <c r="E55" s="93">
        <v>0</v>
      </c>
      <c r="F55" s="93">
        <v>202</v>
      </c>
      <c r="G55" s="93">
        <v>203</v>
      </c>
      <c r="H55" s="93">
        <v>0</v>
      </c>
      <c r="I55" s="93">
        <v>9761</v>
      </c>
      <c r="J55" s="93">
        <v>4641</v>
      </c>
      <c r="K55" s="93">
        <v>0</v>
      </c>
      <c r="L55" s="119">
        <f t="shared" si="7"/>
        <v>15669</v>
      </c>
    </row>
    <row r="56" spans="1:12" s="9" customFormat="1" ht="13.5" customHeight="1" thickBot="1" x14ac:dyDescent="0.3">
      <c r="A56" s="104" t="s">
        <v>104</v>
      </c>
      <c r="B56" s="89">
        <f t="shared" si="5"/>
        <v>21</v>
      </c>
      <c r="C56" s="96">
        <f t="shared" ref="C56:K56" si="9">C36+C49</f>
        <v>5638237</v>
      </c>
      <c r="D56" s="96">
        <f t="shared" si="9"/>
        <v>215625</v>
      </c>
      <c r="E56" s="120">
        <f t="shared" si="9"/>
        <v>2547994</v>
      </c>
      <c r="F56" s="120">
        <f t="shared" si="9"/>
        <v>2524575</v>
      </c>
      <c r="G56" s="96">
        <f t="shared" si="9"/>
        <v>5257799</v>
      </c>
      <c r="H56" s="96">
        <f t="shared" si="9"/>
        <v>0</v>
      </c>
      <c r="I56" s="96">
        <f t="shared" si="9"/>
        <v>9062444</v>
      </c>
      <c r="J56" s="96">
        <f t="shared" si="9"/>
        <v>2346835</v>
      </c>
      <c r="K56" s="96">
        <f t="shared" si="9"/>
        <v>34645</v>
      </c>
      <c r="L56" s="121">
        <f t="shared" si="7"/>
        <v>22555585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  <mergeCell ref="I33:I34"/>
    <mergeCell ref="J33:J34"/>
    <mergeCell ref="K33:K34"/>
    <mergeCell ref="L33:L34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BA81-5A68-4F80-8E38-03B5E5BD7CFF}">
  <dimension ref="A1:AP6"/>
  <sheetViews>
    <sheetView showGridLines="0" zoomScale="60" zoomScaleNormal="60" workbookViewId="0">
      <selection activeCell="O5" sqref="O5:T6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U1" s="99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156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136</v>
      </c>
    </row>
    <row r="4" spans="1:42" s="9" customFormat="1" ht="48.75" customHeight="1" x14ac:dyDescent="0.25">
      <c r="A4" s="2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4" t="s">
        <v>137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4" t="s">
        <v>138</v>
      </c>
      <c r="V4" s="3" t="s">
        <v>21</v>
      </c>
    </row>
    <row r="5" spans="1:42" s="9" customFormat="1" ht="33" customHeight="1" x14ac:dyDescent="0.25">
      <c r="A5" s="123" t="s">
        <v>139</v>
      </c>
      <c r="B5" s="93">
        <v>1685941</v>
      </c>
      <c r="C5" s="93">
        <v>880661</v>
      </c>
      <c r="D5" s="93">
        <v>495706</v>
      </c>
      <c r="E5" s="93">
        <v>495351</v>
      </c>
      <c r="F5" s="93">
        <v>0</v>
      </c>
      <c r="G5" s="93">
        <v>759565</v>
      </c>
      <c r="H5" s="93">
        <v>313544</v>
      </c>
      <c r="I5" s="93">
        <v>456752</v>
      </c>
      <c r="J5" s="93">
        <v>624746</v>
      </c>
      <c r="K5" s="93">
        <v>409291</v>
      </c>
      <c r="L5" s="93">
        <v>420505</v>
      </c>
      <c r="M5" s="93">
        <v>181515</v>
      </c>
      <c r="N5" s="90">
        <f>SUM(B5:M5)</f>
        <v>6723577</v>
      </c>
      <c r="O5" s="93">
        <v>680311</v>
      </c>
      <c r="P5" s="93">
        <v>812716</v>
      </c>
      <c r="Q5" s="93">
        <v>363568</v>
      </c>
      <c r="R5" s="93">
        <v>313295</v>
      </c>
      <c r="S5" s="93">
        <v>354500</v>
      </c>
      <c r="T5" s="93">
        <v>195014</v>
      </c>
      <c r="U5" s="90">
        <f>SUM(O5:T5)</f>
        <v>2719404</v>
      </c>
      <c r="V5" s="91">
        <f>N5+U5</f>
        <v>9442981</v>
      </c>
    </row>
    <row r="6" spans="1:42" s="9" customFormat="1" ht="33" customHeight="1" thickBot="1" x14ac:dyDescent="0.3">
      <c r="A6" s="124" t="s">
        <v>140</v>
      </c>
      <c r="B6" s="125">
        <v>235599</v>
      </c>
      <c r="C6" s="125">
        <v>205271</v>
      </c>
      <c r="D6" s="125">
        <v>187218</v>
      </c>
      <c r="E6" s="125">
        <v>137018</v>
      </c>
      <c r="F6" s="125">
        <v>0</v>
      </c>
      <c r="G6" s="125">
        <v>358540</v>
      </c>
      <c r="H6" s="125">
        <v>125871</v>
      </c>
      <c r="I6" s="125">
        <v>280852</v>
      </c>
      <c r="J6" s="125">
        <v>146013</v>
      </c>
      <c r="K6" s="125">
        <v>183407</v>
      </c>
      <c r="L6" s="125">
        <v>220665</v>
      </c>
      <c r="M6" s="125">
        <v>3045</v>
      </c>
      <c r="N6" s="96">
        <f>SUM(B6:M6)</f>
        <v>2083499</v>
      </c>
      <c r="O6" s="125">
        <v>256901</v>
      </c>
      <c r="P6" s="125">
        <v>166764</v>
      </c>
      <c r="Q6" s="125">
        <v>99574</v>
      </c>
      <c r="R6" s="125">
        <v>89697</v>
      </c>
      <c r="S6" s="125">
        <v>79564</v>
      </c>
      <c r="T6" s="125">
        <v>4017</v>
      </c>
      <c r="U6" s="96">
        <f>SUM(O6:T6)</f>
        <v>696517</v>
      </c>
      <c r="V6" s="97">
        <f>N6+U6</f>
        <v>2780016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2025-02-07T13:54:33Z</dcterms:created>
  <dcterms:modified xsi:type="dcterms:W3CDTF">2025-08-13T08:51:24Z</dcterms:modified>
  <cp:category/>
</cp:coreProperties>
</file>