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theme/themeOverride2.xml" ContentType="application/vnd.openxmlformats-officedocument.themeOverrid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2\web\"/>
    </mc:Choice>
  </mc:AlternateContent>
  <xr:revisionPtr revIDLastSave="0" documentId="13_ncr:1_{B01AFA13-6C16-486B-8474-37A546ED67A3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definedNames>
    <definedName name="_xlnm.Print_Area" localSheetId="1">'Табела 1'!$A$1:$V$46</definedName>
    <definedName name="_xlnm.Print_Area" localSheetId="10">'Табела 12'!$A$1:$U$6</definedName>
    <definedName name="_xlnm.Print_Area" localSheetId="4">'Табела 4'!$A$1:$V$42</definedName>
    <definedName name="_xlnm.Print_Area" localSheetId="5">'Табела 5'!$A$1:$V$42</definedName>
    <definedName name="_xlnm.Print_Area" localSheetId="6">'Табела 6'!$A$1:$V$42</definedName>
  </definedNames>
  <calcPr calcId="191029"/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P46" i="5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E46" i="4"/>
  <c r="M46" i="4"/>
  <c r="T6" i="10"/>
  <c r="M6" i="10"/>
  <c r="U6" i="10" s="1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J35" i="9"/>
  <c r="I35" i="9"/>
  <c r="I54" i="9" s="1"/>
  <c r="H35" i="9"/>
  <c r="H54" i="9" s="1"/>
  <c r="G35" i="9"/>
  <c r="G54" i="9" s="1"/>
  <c r="F35" i="9"/>
  <c r="F54" i="9" s="1"/>
  <c r="E35" i="9"/>
  <c r="E54" i="9" s="1"/>
  <c r="D35" i="9"/>
  <c r="C35" i="9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J26" i="9" s="1"/>
  <c r="I7" i="9"/>
  <c r="I26" i="9" s="1"/>
  <c r="H7" i="9"/>
  <c r="G7" i="9"/>
  <c r="G26" i="9" s="1"/>
  <c r="F7" i="9"/>
  <c r="F26" i="9" s="1"/>
  <c r="E7" i="9"/>
  <c r="E26" i="9" s="1"/>
  <c r="D7" i="9"/>
  <c r="D26" i="9" s="1"/>
  <c r="C7" i="9"/>
  <c r="C26" i="9" s="1"/>
  <c r="B7" i="9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C6" i="8"/>
  <c r="C25" i="8" s="1"/>
  <c r="B6" i="8"/>
  <c r="H24" i="7"/>
  <c r="G24" i="7"/>
  <c r="F24" i="7"/>
  <c r="E24" i="7"/>
  <c r="D24" i="7"/>
  <c r="C24" i="7"/>
  <c r="I23" i="7"/>
  <c r="I22" i="7"/>
  <c r="I21" i="7"/>
  <c r="I20" i="7"/>
  <c r="I19" i="7"/>
  <c r="B19" i="7"/>
  <c r="B20" i="7" s="1"/>
  <c r="B21" i="7" s="1"/>
  <c r="B22" i="7" s="1"/>
  <c r="I18" i="7"/>
  <c r="B18" i="7"/>
  <c r="B23" i="7" s="1"/>
  <c r="H17" i="7"/>
  <c r="H25" i="7" s="1"/>
  <c r="G17" i="7"/>
  <c r="F17" i="7"/>
  <c r="F25" i="7" s="1"/>
  <c r="E17" i="7"/>
  <c r="E25" i="7" s="1"/>
  <c r="D17" i="7"/>
  <c r="C17" i="7"/>
  <c r="I17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N41" i="6"/>
  <c r="V41" i="6" s="1"/>
  <c r="U40" i="6"/>
  <c r="N40" i="6"/>
  <c r="V40" i="6" s="1"/>
  <c r="U39" i="6"/>
  <c r="V39" i="6" s="1"/>
  <c r="N39" i="6"/>
  <c r="U38" i="6"/>
  <c r="N38" i="6"/>
  <c r="U37" i="6"/>
  <c r="N37" i="6"/>
  <c r="U36" i="6"/>
  <c r="N36" i="6"/>
  <c r="V36" i="6" s="1"/>
  <c r="V35" i="6"/>
  <c r="U35" i="6"/>
  <c r="N35" i="6"/>
  <c r="U34" i="6"/>
  <c r="N34" i="6"/>
  <c r="U33" i="6"/>
  <c r="N33" i="6"/>
  <c r="U32" i="6"/>
  <c r="V32" i="6" s="1"/>
  <c r="N32" i="6"/>
  <c r="U31" i="6"/>
  <c r="N31" i="6"/>
  <c r="V31" i="6" s="1"/>
  <c r="U30" i="6"/>
  <c r="N30" i="6"/>
  <c r="V30" i="6" s="1"/>
  <c r="U29" i="6"/>
  <c r="N29" i="6"/>
  <c r="V29" i="6" s="1"/>
  <c r="U28" i="6"/>
  <c r="N28" i="6"/>
  <c r="V28" i="6" s="1"/>
  <c r="U27" i="6"/>
  <c r="V27" i="6" s="1"/>
  <c r="N27" i="6"/>
  <c r="U26" i="6"/>
  <c r="N26" i="6"/>
  <c r="U25" i="6"/>
  <c r="N25" i="6"/>
  <c r="U24" i="6"/>
  <c r="N24" i="6"/>
  <c r="V24" i="6" s="1"/>
  <c r="U23" i="6"/>
  <c r="N23" i="6"/>
  <c r="V23" i="6" s="1"/>
  <c r="U22" i="6"/>
  <c r="N22" i="6"/>
  <c r="U21" i="6"/>
  <c r="N21" i="6"/>
  <c r="U20" i="6"/>
  <c r="N20" i="6"/>
  <c r="U19" i="6"/>
  <c r="N19" i="6"/>
  <c r="V19" i="6" s="1"/>
  <c r="U18" i="6"/>
  <c r="N18" i="6"/>
  <c r="U17" i="6"/>
  <c r="N17" i="6"/>
  <c r="V17" i="6" s="1"/>
  <c r="U16" i="6"/>
  <c r="N16" i="6"/>
  <c r="V16" i="6" s="1"/>
  <c r="V15" i="6"/>
  <c r="U15" i="6"/>
  <c r="N15" i="6"/>
  <c r="U14" i="6"/>
  <c r="N14" i="6"/>
  <c r="V14" i="6" s="1"/>
  <c r="U13" i="6"/>
  <c r="N13" i="6"/>
  <c r="V13" i="6" s="1"/>
  <c r="U12" i="6"/>
  <c r="N12" i="6"/>
  <c r="V12" i="6" s="1"/>
  <c r="U11" i="6"/>
  <c r="N11" i="6"/>
  <c r="V11" i="6" s="1"/>
  <c r="U10" i="6"/>
  <c r="V10" i="6" s="1"/>
  <c r="N10" i="6"/>
  <c r="U9" i="6"/>
  <c r="N9" i="6"/>
  <c r="V9" i="6" s="1"/>
  <c r="V8" i="6"/>
  <c r="U8" i="6"/>
  <c r="N8" i="6"/>
  <c r="U7" i="6"/>
  <c r="V7" i="6" s="1"/>
  <c r="N7" i="6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T41" i="5"/>
  <c r="S41" i="5"/>
  <c r="R41" i="5"/>
  <c r="Q41" i="5"/>
  <c r="U41" i="5" s="1"/>
  <c r="P41" i="5"/>
  <c r="O41" i="5"/>
  <c r="M41" i="5"/>
  <c r="L41" i="5"/>
  <c r="K41" i="5"/>
  <c r="J41" i="5"/>
  <c r="I41" i="5"/>
  <c r="H41" i="5"/>
  <c r="G41" i="5"/>
  <c r="F41" i="5"/>
  <c r="E41" i="5"/>
  <c r="D41" i="5"/>
  <c r="N41" i="5" s="1"/>
  <c r="V41" i="5" s="1"/>
  <c r="C41" i="5"/>
  <c r="U40" i="5"/>
  <c r="N40" i="5"/>
  <c r="V40" i="5" s="1"/>
  <c r="U39" i="5"/>
  <c r="V39" i="5" s="1"/>
  <c r="N39" i="5"/>
  <c r="U38" i="5"/>
  <c r="N38" i="5"/>
  <c r="V38" i="5" s="1"/>
  <c r="U37" i="5"/>
  <c r="N37" i="5"/>
  <c r="V37" i="5" s="1"/>
  <c r="V36" i="5"/>
  <c r="U36" i="5"/>
  <c r="N36" i="5"/>
  <c r="U35" i="5"/>
  <c r="N35" i="5"/>
  <c r="V35" i="5" s="1"/>
  <c r="U34" i="5"/>
  <c r="N34" i="5"/>
  <c r="U33" i="5"/>
  <c r="N33" i="5"/>
  <c r="V33" i="5" s="1"/>
  <c r="U32" i="5"/>
  <c r="N32" i="5"/>
  <c r="V32" i="5" s="1"/>
  <c r="U31" i="5"/>
  <c r="V31" i="5" s="1"/>
  <c r="N31" i="5"/>
  <c r="T30" i="5"/>
  <c r="T42" i="5" s="1"/>
  <c r="S30" i="5"/>
  <c r="R30" i="5"/>
  <c r="R42" i="5" s="1"/>
  <c r="Q30" i="5"/>
  <c r="P30" i="5"/>
  <c r="P42" i="5" s="1"/>
  <c r="O30" i="5"/>
  <c r="U30" i="5" s="1"/>
  <c r="U42" i="5" s="1"/>
  <c r="M30" i="5"/>
  <c r="M42" i="5" s="1"/>
  <c r="L30" i="5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C30" i="5"/>
  <c r="C42" i="5" s="1"/>
  <c r="U29" i="5"/>
  <c r="N29" i="5"/>
  <c r="U28" i="5"/>
  <c r="N28" i="5"/>
  <c r="V28" i="5" s="1"/>
  <c r="U27" i="5"/>
  <c r="V27" i="5" s="1"/>
  <c r="N27" i="5"/>
  <c r="V26" i="5"/>
  <c r="U26" i="5"/>
  <c r="N26" i="5"/>
  <c r="U25" i="5"/>
  <c r="N25" i="5"/>
  <c r="V25" i="5" s="1"/>
  <c r="U24" i="5"/>
  <c r="N24" i="5"/>
  <c r="V24" i="5" s="1"/>
  <c r="U23" i="5"/>
  <c r="N23" i="5"/>
  <c r="U22" i="5"/>
  <c r="V22" i="5" s="1"/>
  <c r="N22" i="5"/>
  <c r="U21" i="5"/>
  <c r="N21" i="5"/>
  <c r="U20" i="5"/>
  <c r="N20" i="5"/>
  <c r="V19" i="5"/>
  <c r="U19" i="5"/>
  <c r="N19" i="5"/>
  <c r="U18" i="5"/>
  <c r="N18" i="5"/>
  <c r="V18" i="5" s="1"/>
  <c r="U17" i="5"/>
  <c r="N17" i="5"/>
  <c r="U16" i="5"/>
  <c r="N16" i="5"/>
  <c r="U15" i="5"/>
  <c r="N15" i="5"/>
  <c r="U14" i="5"/>
  <c r="N14" i="5"/>
  <c r="V14" i="5" s="1"/>
  <c r="U13" i="5"/>
  <c r="V13" i="5" s="1"/>
  <c r="N13" i="5"/>
  <c r="U12" i="5"/>
  <c r="N12" i="5"/>
  <c r="V12" i="5" s="1"/>
  <c r="U11" i="5"/>
  <c r="N11" i="5"/>
  <c r="V11" i="5" s="1"/>
  <c r="V10" i="5"/>
  <c r="U10" i="5"/>
  <c r="N10" i="5"/>
  <c r="U9" i="5"/>
  <c r="N9" i="5"/>
  <c r="V9" i="5" s="1"/>
  <c r="U8" i="5"/>
  <c r="N8" i="5"/>
  <c r="V8" i="5" s="1"/>
  <c r="U7" i="5"/>
  <c r="N7" i="5"/>
  <c r="V7" i="5" s="1"/>
  <c r="V6" i="5"/>
  <c r="U6" i="5"/>
  <c r="N6" i="5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L46" i="4" s="1"/>
  <c r="K42" i="4"/>
  <c r="K46" i="4" s="1"/>
  <c r="J42" i="4"/>
  <c r="J46" i="4" s="1"/>
  <c r="I42" i="4"/>
  <c r="I46" i="4" s="1"/>
  <c r="H42" i="4"/>
  <c r="H46" i="4" s="1"/>
  <c r="G42" i="4"/>
  <c r="G46" i="4" s="1"/>
  <c r="F42" i="4"/>
  <c r="F46" i="4" s="1"/>
  <c r="E42" i="4"/>
  <c r="D42" i="4"/>
  <c r="D46" i="4" s="1"/>
  <c r="C42" i="4"/>
  <c r="C46" i="4" s="1"/>
  <c r="V41" i="4"/>
  <c r="U41" i="4"/>
  <c r="N41" i="4"/>
  <c r="U40" i="4"/>
  <c r="N40" i="4"/>
  <c r="V40" i="4" s="1"/>
  <c r="U39" i="4"/>
  <c r="N39" i="4"/>
  <c r="V39" i="4" s="1"/>
  <c r="U38" i="4"/>
  <c r="N38" i="4"/>
  <c r="U37" i="4"/>
  <c r="N37" i="4"/>
  <c r="V37" i="4" s="1"/>
  <c r="U36" i="4"/>
  <c r="V36" i="4" s="1"/>
  <c r="N36" i="4"/>
  <c r="U35" i="4"/>
  <c r="N35" i="4"/>
  <c r="V35" i="4" s="1"/>
  <c r="V34" i="4"/>
  <c r="U34" i="4"/>
  <c r="N34" i="4"/>
  <c r="U33" i="4"/>
  <c r="N33" i="4"/>
  <c r="V33" i="4" s="1"/>
  <c r="U32" i="4"/>
  <c r="N32" i="4"/>
  <c r="V32" i="4" s="1"/>
  <c r="U31" i="4"/>
  <c r="N31" i="4"/>
  <c r="U30" i="4"/>
  <c r="V30" i="4" s="1"/>
  <c r="N30" i="4"/>
  <c r="N42" i="4" s="1"/>
  <c r="U29" i="4"/>
  <c r="N29" i="4"/>
  <c r="V29" i="4" s="1"/>
  <c r="U28" i="4"/>
  <c r="N28" i="4"/>
  <c r="U27" i="4"/>
  <c r="N27" i="4"/>
  <c r="V27" i="4" s="1"/>
  <c r="U26" i="4"/>
  <c r="N26" i="4"/>
  <c r="V26" i="4" s="1"/>
  <c r="U25" i="4"/>
  <c r="N25" i="4"/>
  <c r="V25" i="4" s="1"/>
  <c r="U24" i="4"/>
  <c r="N24" i="4"/>
  <c r="V24" i="4" s="1"/>
  <c r="U23" i="4"/>
  <c r="N23" i="4"/>
  <c r="V23" i="4" s="1"/>
  <c r="U22" i="4"/>
  <c r="V22" i="4" s="1"/>
  <c r="N22" i="4"/>
  <c r="U21" i="4"/>
  <c r="V21" i="4" s="1"/>
  <c r="N21" i="4"/>
  <c r="U20" i="4"/>
  <c r="V20" i="4" s="1"/>
  <c r="N20" i="4"/>
  <c r="U19" i="4"/>
  <c r="N19" i="4"/>
  <c r="V19" i="4" s="1"/>
  <c r="U18" i="4"/>
  <c r="N18" i="4"/>
  <c r="V18" i="4" s="1"/>
  <c r="U17" i="4"/>
  <c r="N17" i="4"/>
  <c r="V17" i="4" s="1"/>
  <c r="U16" i="4"/>
  <c r="N16" i="4"/>
  <c r="V16" i="4" s="1"/>
  <c r="U15" i="4"/>
  <c r="N15" i="4"/>
  <c r="V15" i="4" s="1"/>
  <c r="U14" i="4"/>
  <c r="V14" i="4" s="1"/>
  <c r="N14" i="4"/>
  <c r="V13" i="4"/>
  <c r="U13" i="4"/>
  <c r="N13" i="4"/>
  <c r="U12" i="4"/>
  <c r="V12" i="4" s="1"/>
  <c r="N12" i="4"/>
  <c r="U11" i="4"/>
  <c r="N11" i="4"/>
  <c r="V11" i="4" s="1"/>
  <c r="U10" i="4"/>
  <c r="N10" i="4"/>
  <c r="V10" i="4" s="1"/>
  <c r="U9" i="4"/>
  <c r="N9" i="4"/>
  <c r="V9" i="4" s="1"/>
  <c r="U8" i="4"/>
  <c r="N8" i="4"/>
  <c r="V8" i="4" s="1"/>
  <c r="U7" i="4"/>
  <c r="N7" i="4"/>
  <c r="V7" i="4" s="1"/>
  <c r="U6" i="4"/>
  <c r="N6" i="4"/>
  <c r="V6" i="4" s="1"/>
  <c r="F31" i="3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E6" i="2"/>
  <c r="E25" i="2" s="1"/>
  <c r="D6" i="2"/>
  <c r="C6" i="2"/>
  <c r="C25" i="2" s="1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T41" i="1"/>
  <c r="S41" i="1"/>
  <c r="R41" i="1"/>
  <c r="Q41" i="1"/>
  <c r="P41" i="1"/>
  <c r="O41" i="1"/>
  <c r="U41" i="1" s="1"/>
  <c r="M41" i="1"/>
  <c r="L41" i="1"/>
  <c r="K41" i="1"/>
  <c r="J41" i="1"/>
  <c r="I41" i="1"/>
  <c r="H41" i="1"/>
  <c r="G41" i="1"/>
  <c r="F41" i="1"/>
  <c r="E41" i="1"/>
  <c r="D41" i="1"/>
  <c r="C41" i="1"/>
  <c r="U40" i="1"/>
  <c r="N40" i="1"/>
  <c r="V40" i="1" s="1"/>
  <c r="U39" i="1"/>
  <c r="N39" i="1"/>
  <c r="V39" i="1" s="1"/>
  <c r="V38" i="1"/>
  <c r="U38" i="1"/>
  <c r="N38" i="1"/>
  <c r="U37" i="1"/>
  <c r="N37" i="1"/>
  <c r="V37" i="1" s="1"/>
  <c r="U36" i="1"/>
  <c r="N36" i="1"/>
  <c r="U35" i="1"/>
  <c r="N35" i="1"/>
  <c r="V35" i="1" s="1"/>
  <c r="V34" i="1"/>
  <c r="U34" i="1"/>
  <c r="N34" i="1"/>
  <c r="U33" i="1"/>
  <c r="V33" i="1" s="1"/>
  <c r="N33" i="1"/>
  <c r="U32" i="1"/>
  <c r="N32" i="1"/>
  <c r="V32" i="1" s="1"/>
  <c r="U31" i="1"/>
  <c r="N31" i="1"/>
  <c r="T30" i="1"/>
  <c r="T42" i="1" s="1"/>
  <c r="S30" i="1"/>
  <c r="S42" i="1" s="1"/>
  <c r="R30" i="1"/>
  <c r="R42" i="1" s="1"/>
  <c r="Q30" i="1"/>
  <c r="Q42" i="1" s="1"/>
  <c r="P30" i="1"/>
  <c r="O30" i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F30" i="1"/>
  <c r="E30" i="1"/>
  <c r="E42" i="1" s="1"/>
  <c r="D30" i="1"/>
  <c r="D42" i="1" s="1"/>
  <c r="C30" i="1"/>
  <c r="C42" i="1" s="1"/>
  <c r="U29" i="1"/>
  <c r="N29" i="1"/>
  <c r="V29" i="1" s="1"/>
  <c r="U28" i="1"/>
  <c r="N28" i="1"/>
  <c r="V28" i="1" s="1"/>
  <c r="U27" i="1"/>
  <c r="N27" i="1"/>
  <c r="U26" i="1"/>
  <c r="N26" i="1"/>
  <c r="U25" i="1"/>
  <c r="N25" i="1"/>
  <c r="V25" i="1" s="1"/>
  <c r="U24" i="1"/>
  <c r="N24" i="1"/>
  <c r="V24" i="1" s="1"/>
  <c r="U23" i="1"/>
  <c r="V23" i="1" s="1"/>
  <c r="N23" i="1"/>
  <c r="U22" i="1"/>
  <c r="N22" i="1"/>
  <c r="V22" i="1" s="1"/>
  <c r="U21" i="1"/>
  <c r="N21" i="1"/>
  <c r="U20" i="1"/>
  <c r="N20" i="1"/>
  <c r="V20" i="1" s="1"/>
  <c r="U19" i="1"/>
  <c r="N19" i="1"/>
  <c r="U18" i="1"/>
  <c r="N18" i="1"/>
  <c r="V18" i="1" s="1"/>
  <c r="U17" i="1"/>
  <c r="N17" i="1"/>
  <c r="V17" i="1" s="1"/>
  <c r="V16" i="1"/>
  <c r="U16" i="1"/>
  <c r="N16" i="1"/>
  <c r="U15" i="1"/>
  <c r="N15" i="1"/>
  <c r="U14" i="1"/>
  <c r="N14" i="1"/>
  <c r="U13" i="1"/>
  <c r="N13" i="1"/>
  <c r="V13" i="1" s="1"/>
  <c r="V12" i="1"/>
  <c r="U12" i="1"/>
  <c r="N12" i="1"/>
  <c r="U11" i="1"/>
  <c r="N11" i="1"/>
  <c r="V11" i="1" s="1"/>
  <c r="U10" i="1"/>
  <c r="N10" i="1"/>
  <c r="V10" i="1" s="1"/>
  <c r="U9" i="1"/>
  <c r="N9" i="1"/>
  <c r="V8" i="1"/>
  <c r="U8" i="1"/>
  <c r="N8" i="1"/>
  <c r="U7" i="1"/>
  <c r="V7" i="1" s="1"/>
  <c r="N7" i="1"/>
  <c r="U6" i="1"/>
  <c r="N6" i="1"/>
  <c r="V6" i="1" s="1"/>
  <c r="L35" i="9" l="1"/>
  <c r="H26" i="9"/>
  <c r="L47" i="9"/>
  <c r="L26" i="9"/>
  <c r="L19" i="9"/>
  <c r="J54" i="9"/>
  <c r="C54" i="9"/>
  <c r="K54" i="9"/>
  <c r="D54" i="9"/>
  <c r="D25" i="8"/>
  <c r="I24" i="7"/>
  <c r="D25" i="7"/>
  <c r="G25" i="7"/>
  <c r="V18" i="6"/>
  <c r="V22" i="6"/>
  <c r="V25" i="6"/>
  <c r="V26" i="6"/>
  <c r="V33" i="6"/>
  <c r="V20" i="6"/>
  <c r="U42" i="6"/>
  <c r="V37" i="6"/>
  <c r="V21" i="6"/>
  <c r="V34" i="6"/>
  <c r="V38" i="6"/>
  <c r="V17" i="5"/>
  <c r="V20" i="5"/>
  <c r="N30" i="5"/>
  <c r="N42" i="5" s="1"/>
  <c r="L42" i="5"/>
  <c r="V21" i="5"/>
  <c r="V15" i="5"/>
  <c r="Q42" i="5"/>
  <c r="V16" i="5"/>
  <c r="V29" i="5"/>
  <c r="S42" i="5"/>
  <c r="V23" i="5"/>
  <c r="V34" i="5"/>
  <c r="S46" i="4"/>
  <c r="O46" i="4"/>
  <c r="P46" i="4"/>
  <c r="Q46" i="4"/>
  <c r="R46" i="4"/>
  <c r="V28" i="4"/>
  <c r="V38" i="4"/>
  <c r="U42" i="4"/>
  <c r="T46" i="4" s="1"/>
  <c r="V31" i="4"/>
  <c r="F18" i="2"/>
  <c r="D25" i="2"/>
  <c r="F6" i="2"/>
  <c r="F25" i="2" s="1"/>
  <c r="R46" i="1"/>
  <c r="F42" i="1"/>
  <c r="V14" i="1"/>
  <c r="V21" i="1"/>
  <c r="G42" i="1"/>
  <c r="P42" i="1"/>
  <c r="V36" i="1"/>
  <c r="O42" i="1"/>
  <c r="V15" i="1"/>
  <c r="V19" i="1"/>
  <c r="V26" i="1"/>
  <c r="N41" i="1"/>
  <c r="V41" i="1" s="1"/>
  <c r="V9" i="1"/>
  <c r="V27" i="1"/>
  <c r="V31" i="1"/>
  <c r="V42" i="4"/>
  <c r="V42" i="6"/>
  <c r="U30" i="1"/>
  <c r="U42" i="1" s="1"/>
  <c r="S46" i="1" s="1"/>
  <c r="O42" i="5"/>
  <c r="L7" i="9"/>
  <c r="N30" i="1"/>
  <c r="C25" i="7"/>
  <c r="I25" i="7" s="1"/>
  <c r="D42" i="5"/>
  <c r="N42" i="6"/>
  <c r="L54" i="9" l="1"/>
  <c r="V30" i="5"/>
  <c r="V42" i="5" s="1"/>
  <c r="Q46" i="1"/>
  <c r="T46" i="1"/>
  <c r="O46" i="1"/>
  <c r="P46" i="1"/>
  <c r="V30" i="1"/>
  <c r="N42" i="1"/>
  <c r="L46" i="1" l="1"/>
  <c r="J46" i="1"/>
  <c r="M46" i="1"/>
  <c r="D46" i="1"/>
  <c r="C46" i="1"/>
  <c r="E46" i="1"/>
  <c r="K46" i="1"/>
  <c r="I46" i="1"/>
  <c r="H46" i="1"/>
  <c r="F46" i="1"/>
  <c r="G46" i="1"/>
  <c r="V42" i="1"/>
</calcChain>
</file>

<file path=xl/sharedStrings.xml><?xml version="1.0" encoding="utf-8"?>
<sst xmlns="http://schemas.openxmlformats.org/spreadsheetml/2006/main" count="617" uniqueCount="167">
  <si>
    <t>Табела: Бруто полисирана премија за периодот ('000мкд) / 2025Q2</t>
  </si>
  <si>
    <t>Класа на осигурување</t>
  </si>
  <si>
    <t>МАКЕДОНИЈА  осигурување АД Скопје - Виена Иншуренс Груп</t>
  </si>
  <si>
    <t>Триглав Осигурување АД, Скопје</t>
  </si>
  <si>
    <t>САВА осигурување</t>
  </si>
  <si>
    <t>ЕВРОИНС ОСИГУРУВАЊЕ АД Скопје</t>
  </si>
  <si>
    <t>ЕУРОЛИНК Осигурување АД Скопје</t>
  </si>
  <si>
    <t>ГРАВЕ осигурување НЕЖИВОТ АД Скопје</t>
  </si>
  <si>
    <t>УНИКА А.Д. -Скопје</t>
  </si>
  <si>
    <t>АД ОСИГУРИТЕЛНА ПОЛИСА - Скопје</t>
  </si>
  <si>
    <t>ХАЛК ОСИГУРУВАЊЕ А.Д. Скопје</t>
  </si>
  <si>
    <t>КРОАЦИЈА ОСИГУРУВАЊЕ - НЕЖИВОТ</t>
  </si>
  <si>
    <t>ЗОИЛ МАКЕДОНИЈА, Битола</t>
  </si>
  <si>
    <t>ВКУПНО НЕЖИВОТ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</si>
  <si>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</si>
  <si>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</si>
  <si>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</si>
  <si>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</si>
  <si>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Триглав Осигурување Живот АД, Скопје</t>
  </si>
  <si>
    <t>ПРВА ЖИВОТ АД Скопје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</si>
  <si>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</si>
  <si>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</si>
  <si>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</si>
  <si>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</si>
  <si>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</si>
  <si>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</si>
  <si>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</si>
  <si>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</si>
  <si>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</si>
  <si>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</si>
  <si>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</si>
  <si>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</si>
  <si>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</si>
  <si>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</si>
  <si>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</si>
  <si>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</si>
  <si>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</si>
  <si>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</si>
  <si>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</si>
  <si>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</si>
  <si>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</si>
  <si>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</si>
  <si>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</si>
  <si>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</si>
  <si>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</si>
  <si>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</si>
  <si>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</si>
  <si>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</si>
  <si>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</si>
  <si>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</si>
  <si>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</si>
  <si>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</si>
  <si>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</si>
  <si>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</si>
  <si>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</si>
  <si>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</si>
  <si>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</si>
  <si>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</si>
  <si>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</si>
  <si>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</si>
  <si>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</si>
  <si>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</si>
  <si>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</si>
  <si>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</si>
  <si>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</si>
  <si>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</si>
  <si>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</si>
  <si>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</si>
  <si>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</si>
  <si>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</si>
  <si>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</si>
  <si>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</si>
  <si>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</si>
  <si>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</si>
  <si>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</si>
  <si>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</si>
  <si>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</si>
  <si>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</si>
  <si>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</si>
  <si>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</si>
  <si>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</si>
  <si>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</si>
  <si>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</si>
  <si>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</si>
  <si>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</si>
  <si>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</si>
  <si>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</si>
  <si>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</si>
  <si>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</si>
  <si>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</si>
  <si>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</si>
  <si>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</si>
  <si>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</si>
  <si>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</si>
  <si>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2025Q2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</si>
  <si>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</si>
  <si>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</si>
  <si>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</si>
  <si>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</si>
  <si>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</si>
  <si>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</si>
  <si>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</si>
  <si>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</si>
  <si>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</si>
  <si>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</si>
  <si>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2025Q2</t>
  </si>
  <si>
    <t>Табела: Број на склучени договори / 2025Q2</t>
  </si>
  <si>
    <t>Табела: Бруто исплатени (ликвидирани) штети (000мкд) / 2025Q2</t>
  </si>
  <si>
    <t>Табела: Број на ликвидирани штети / 2025Q2</t>
  </si>
  <si>
    <t>Табела: Структура на штети по друштва за осигурување / 2025Q2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</si>
  <si>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</si>
  <si>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</si>
  <si>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</si>
  <si>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</si>
  <si>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</si>
  <si>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</si>
  <si>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</si>
  <si>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</si>
  <si>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</si>
  <si>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</si>
  <si>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2025Q2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</si>
  <si>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</si>
  <si>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</si>
  <si>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</si>
  <si>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2025Q2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</si>
  <si>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</si>
  <si>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</si>
  <si>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</si>
  <si>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</si>
  <si>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</si>
  <si>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</si>
  <si>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</si>
  <si>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</si>
  <si>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</si>
  <si>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</si>
  <si>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</si>
  <si>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</si>
  <si>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2025Q2</t>
  </si>
  <si>
    <t>Резерви за пријавени штети</t>
  </si>
  <si>
    <t>Табела: Капитал и маргина на солвентност / 2025Q2</t>
  </si>
  <si>
    <t>НЕЖИВОТ
ВКУПНО</t>
  </si>
  <si>
    <t>ЖИВОТ
ВКУПНО</t>
  </si>
  <si>
    <t>Вкупен капитал</t>
  </si>
  <si>
    <t>Маргина на солвентност</t>
  </si>
  <si>
    <t>МАКЕДОНИЈА  осигурување ВИГ</t>
  </si>
  <si>
    <t>Триглав</t>
  </si>
  <si>
    <t>САВА</t>
  </si>
  <si>
    <t>ЕВРОИНС</t>
  </si>
  <si>
    <t>ЕУРОЛИНК</t>
  </si>
  <si>
    <t>ГРАВЕ НЕЖИВОТ</t>
  </si>
  <si>
    <t>УНИКА</t>
  </si>
  <si>
    <t>АД ОСИГУРИТЕЛНА ПОЛИСА</t>
  </si>
  <si>
    <t>ХАЛК ОСИГУРУВАЊЕ</t>
  </si>
  <si>
    <t>КРОАЦИЈА НЕЖИВОТ</t>
  </si>
  <si>
    <t>КРОАЦИА ЖИВОТ</t>
  </si>
  <si>
    <t>ГРАВЕ</t>
  </si>
  <si>
    <t>ВИНЕР ЛАЈФ</t>
  </si>
  <si>
    <t>УНИКА ЛАЈФ</t>
  </si>
  <si>
    <t>Триглав Живот</t>
  </si>
  <si>
    <t>ПРВА ЖИВОТ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</si>
  <si>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</si>
  <si>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</si>
  <si>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</si>
  <si>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</si>
  <si>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</si>
  <si>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за работењето на друштвата за осигурување                                                       за периодот 1.1-30.6.2025                                                                                                                        </t>
  </si>
  <si>
    <t>Скопје,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</si>
</sst>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58800012207406E-2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indexed="64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0">
    <xf numFmtId="0" fontId="0" fillId="0" borderId="0" xfId="0"/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3" fontId="5" fillId="0" borderId="0" xfId="1" quotePrefix="1" applyNumberFormat="1" applyFont="1" applyAlignment="1">
      <alignment horizontal="right" vertical="center" wrapText="1"/>
    </xf>
    <xf numFmtId="3" fontId="6" fillId="5" borderId="48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1" fillId="0" borderId="0" xfId="1" applyNumberFormat="1" applyFont="1" applyAlignment="1">
      <alignment vertical="center" wrapText="1"/>
    </xf>
    <xf numFmtId="3" fontId="10" fillId="5" borderId="47" xfId="1" applyNumberFormat="1" applyFont="1" applyFill="1" applyBorder="1" applyAlignment="1">
      <alignment horizontal="center" vertical="center" wrapText="1"/>
    </xf>
    <xf numFmtId="0" fontId="18" fillId="0" borderId="47" xfId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3" fontId="5" fillId="0" borderId="10" xfId="0" applyNumberFormat="1" applyFont="1" applyBorder="1" applyAlignment="1">
      <alignment horizontal="right" vertical="center" wrapText="1"/>
    </xf>
    <xf numFmtId="3" fontId="6" fillId="4" borderId="11" xfId="0" applyNumberFormat="1" applyFont="1" applyFill="1" applyBorder="1" applyAlignment="1">
      <alignment horizontal="right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3" fontId="6" fillId="2" borderId="13" xfId="0" applyNumberFormat="1" applyFont="1" applyFill="1" applyBorder="1" applyAlignment="1">
      <alignment horizontal="right" vertical="center" wrapText="1"/>
    </xf>
    <xf numFmtId="3" fontId="6" fillId="4" borderId="14" xfId="0" applyNumberFormat="1" applyFont="1" applyFill="1" applyBorder="1" applyAlignment="1">
      <alignment horizontal="right" vertical="center" wrapText="1"/>
    </xf>
    <xf numFmtId="3" fontId="5" fillId="0" borderId="15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6" fillId="2" borderId="16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wrapText="1"/>
    </xf>
    <xf numFmtId="3" fontId="8" fillId="0" borderId="10" xfId="0" applyNumberFormat="1" applyFont="1" applyBorder="1" applyAlignment="1">
      <alignment horizontal="right" vertical="center" wrapText="1"/>
    </xf>
    <xf numFmtId="3" fontId="9" fillId="4" borderId="14" xfId="0" applyNumberFormat="1" applyFont="1" applyFill="1" applyBorder="1" applyAlignment="1">
      <alignment horizontal="right" vertical="center" wrapText="1"/>
    </xf>
    <xf numFmtId="3" fontId="8" fillId="0" borderId="15" xfId="0" applyNumberFormat="1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3" fontId="9" fillId="2" borderId="16" xfId="0" applyNumberFormat="1" applyFont="1" applyFill="1" applyBorder="1" applyAlignment="1">
      <alignment horizontal="right" vertical="center" wrapText="1"/>
    </xf>
    <xf numFmtId="3" fontId="6" fillId="4" borderId="19" xfId="0" applyNumberFormat="1" applyFont="1" applyFill="1" applyBorder="1" applyAlignment="1">
      <alignment horizontal="right" vertical="center" wrapText="1"/>
    </xf>
    <xf numFmtId="3" fontId="5" fillId="0" borderId="20" xfId="0" applyNumberFormat="1" applyFont="1" applyBorder="1" applyAlignment="1">
      <alignment horizontal="right" vertical="center" wrapText="1"/>
    </xf>
    <xf numFmtId="3" fontId="5" fillId="0" borderId="21" xfId="0" applyNumberFormat="1" applyFont="1" applyBorder="1" applyAlignment="1">
      <alignment horizontal="right" vertical="center" wrapText="1"/>
    </xf>
    <xf numFmtId="3" fontId="6" fillId="2" borderId="22" xfId="0" applyNumberFormat="1" applyFont="1" applyFill="1" applyBorder="1" applyAlignment="1">
      <alignment horizontal="right" vertical="center" wrapText="1"/>
    </xf>
    <xf numFmtId="3" fontId="6" fillId="4" borderId="25" xfId="0" applyNumberFormat="1" applyFont="1" applyFill="1" applyBorder="1" applyAlignment="1">
      <alignment horizontal="right" vertical="center" wrapText="1"/>
    </xf>
    <xf numFmtId="3" fontId="6" fillId="4" borderId="26" xfId="0" applyNumberFormat="1" applyFont="1" applyFill="1" applyBorder="1" applyAlignment="1">
      <alignment horizontal="right" vertical="center" wrapText="1"/>
    </xf>
    <xf numFmtId="3" fontId="6" fillId="2" borderId="27" xfId="0" applyNumberFormat="1" applyFont="1" applyFill="1" applyBorder="1" applyAlignment="1">
      <alignment horizontal="right" vertical="center" wrapText="1"/>
    </xf>
    <xf numFmtId="0" fontId="6" fillId="4" borderId="30" xfId="0" applyFont="1" applyFill="1" applyBorder="1" applyAlignment="1">
      <alignment vertical="center" wrapText="1"/>
    </xf>
    <xf numFmtId="49" fontId="6" fillId="4" borderId="31" xfId="0" applyNumberFormat="1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vertical="center" wrapText="1"/>
    </xf>
    <xf numFmtId="49" fontId="6" fillId="2" borderId="33" xfId="0" applyNumberFormat="1" applyFont="1" applyFill="1" applyBorder="1" applyAlignment="1">
      <alignment horizontal="center" vertical="center" wrapText="1"/>
    </xf>
    <xf numFmtId="3" fontId="6" fillId="2" borderId="34" xfId="0" applyNumberFormat="1" applyFont="1" applyFill="1" applyBorder="1" applyAlignment="1">
      <alignment horizontal="right" vertical="center" wrapText="1"/>
    </xf>
    <xf numFmtId="3" fontId="6" fillId="2" borderId="35" xfId="0" applyNumberFormat="1" applyFont="1" applyFill="1" applyBorder="1" applyAlignment="1">
      <alignment horizontal="right"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0" fontId="4" fillId="0" borderId="43" xfId="0" applyNumberFormat="1" applyFont="1" applyBorder="1" applyAlignment="1">
      <alignment vertical="center" wrapText="1"/>
    </xf>
    <xf numFmtId="3" fontId="1" fillId="0" borderId="39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3" fillId="0" borderId="0" xfId="0" quotePrefix="1" applyFont="1" applyAlignment="1">
      <alignment horizontal="right" vertical="center" wrapText="1"/>
    </xf>
    <xf numFmtId="3" fontId="6" fillId="6" borderId="26" xfId="1" applyNumberFormat="1" applyFont="1" applyFill="1" applyBorder="1" applyAlignment="1">
      <alignment horizontal="center" vertical="center" wrapText="1"/>
    </xf>
    <xf numFmtId="0" fontId="1" fillId="7" borderId="59" xfId="3" applyFill="1" applyBorder="1"/>
    <xf numFmtId="0" fontId="1" fillId="7" borderId="60" xfId="3" applyFill="1" applyBorder="1"/>
    <xf numFmtId="0" fontId="1" fillId="7" borderId="61" xfId="3" applyFill="1" applyBorder="1"/>
    <xf numFmtId="0" fontId="1" fillId="0" borderId="0" xfId="3"/>
    <xf numFmtId="0" fontId="1" fillId="7" borderId="62" xfId="3" applyFill="1" applyBorder="1"/>
    <xf numFmtId="0" fontId="1" fillId="7" borderId="0" xfId="3" applyFill="1"/>
    <xf numFmtId="0" fontId="1" fillId="7" borderId="63" xfId="3" applyFill="1" applyBorder="1"/>
    <xf numFmtId="0" fontId="19" fillId="7" borderId="0" xfId="3" applyFont="1" applyFill="1"/>
    <xf numFmtId="0" fontId="20" fillId="7" borderId="0" xfId="3" applyFont="1" applyFill="1"/>
    <xf numFmtId="0" fontId="22" fillId="7" borderId="62" xfId="3" applyFont="1" applyFill="1" applyBorder="1" applyAlignment="1">
      <alignment vertical="center" wrapText="1"/>
    </xf>
    <xf numFmtId="0" fontId="22" fillId="7" borderId="0" xfId="3" applyFont="1" applyFill="1" applyAlignment="1">
      <alignment vertical="center" wrapText="1"/>
    </xf>
    <xf numFmtId="0" fontId="22" fillId="7" borderId="63" xfId="3" applyFont="1" applyFill="1" applyBorder="1" applyAlignment="1">
      <alignment vertical="center" wrapText="1"/>
    </xf>
    <xf numFmtId="0" fontId="24" fillId="7" borderId="0" xfId="3" applyFont="1" applyFill="1" applyAlignment="1">
      <alignment horizontal="center"/>
    </xf>
    <xf numFmtId="0" fontId="1" fillId="7" borderId="64" xfId="3" applyFill="1" applyBorder="1"/>
    <xf numFmtId="0" fontId="1" fillId="7" borderId="65" xfId="3" applyFill="1" applyBorder="1"/>
    <xf numFmtId="0" fontId="1" fillId="7" borderId="66" xfId="3" applyFill="1" applyBorder="1"/>
    <xf numFmtId="0" fontId="1" fillId="0" borderId="0" xfId="3" applyAlignment="1">
      <alignment wrapText="1"/>
    </xf>
    <xf numFmtId="0" fontId="21" fillId="7" borderId="62" xfId="3" applyFont="1" applyFill="1" applyBorder="1" applyAlignment="1">
      <alignment horizontal="center" vertical="center" wrapText="1"/>
    </xf>
    <xf numFmtId="0" fontId="21" fillId="7" borderId="0" xfId="3" applyFont="1" applyFill="1" applyAlignment="1">
      <alignment horizontal="center" vertical="center" wrapText="1"/>
    </xf>
    <xf numFmtId="0" fontId="21" fillId="7" borderId="63" xfId="3" applyFont="1" applyFill="1" applyBorder="1" applyAlignment="1">
      <alignment horizontal="center" vertical="center" wrapText="1"/>
    </xf>
    <xf numFmtId="0" fontId="23" fillId="7" borderId="62" xfId="3" applyFont="1" applyFill="1" applyBorder="1" applyAlignment="1">
      <alignment horizontal="center" vertical="center" wrapText="1"/>
    </xf>
    <xf numFmtId="0" fontId="23" fillId="7" borderId="0" xfId="3" applyFont="1" applyFill="1" applyAlignment="1">
      <alignment horizontal="center" vertical="center" wrapText="1"/>
    </xf>
    <xf numFmtId="0" fontId="23" fillId="7" borderId="63" xfId="3" applyFont="1" applyFill="1" applyBorder="1" applyAlignment="1">
      <alignment horizontal="center" vertical="center" wrapText="1"/>
    </xf>
    <xf numFmtId="0" fontId="25" fillId="7" borderId="0" xfId="3" applyFont="1" applyFill="1" applyAlignment="1">
      <alignment horizontal="center"/>
    </xf>
    <xf numFmtId="0" fontId="1" fillId="0" borderId="0" xfId="3" applyAlignment="1">
      <alignment horizontal="justify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3ED19EA9-413E-4260-8E2B-2003FE812AD4}"/>
    <cellStyle name="Normal 5" xfId="1" xr:uid="{00000000-0005-0000-0000-000001000000}"/>
    <cellStyle name="Normal 6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mk-MK" i="1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i="1">
                <a:solidFill>
                  <a:schemeClr val="tx1">
                    <a:lumMod val="50000"/>
                    <a:lumOff val="50000"/>
                  </a:schemeClr>
                </a:solidFill>
              </a:rPr>
              <a:t>Пазарна концентрација, неживот</a:t>
            </a:r>
            <a:endParaRPr lang="en-US" sz="1400" i="1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0"/>
              <c:tx>
                <c:rich>
                  <a:bodyPr/>
                  <a:lstStyle/>
                  <a:p>
                    <a:fld id="{325C1993-380D-46C7-8122-07403F057FA5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B9E7BB81-299B-4BA3-B218-46FD25093698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8546-4393-8679-E114C1758B2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65F13A0-CF5F-4937-9810-BD6930F7EC63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044C6726-830D-42FB-A7DB-22FFEBDED121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8546-4393-8679-E114C1758B2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7276B30-3179-455F-A389-EC18095D0E25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655EB5FA-9516-410E-B65D-9957D9A4AC78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546-4393-8679-E114C1758B2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81FB556-E471-4F7D-9307-A64F612C836B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861EE7A4-FAFA-4947-AA4C-3BA02CF84649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546-4393-8679-E114C1758B2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DCC90CE-4424-480C-AF42-E9794D7EEF43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524BA141-E974-4FB2-BBF0-0D590D9EC784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546-4393-8679-E114C1758B2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C95FD6B-DEED-486A-96BD-6281FE9D2944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C064EA20-2F54-4D81-94BA-2A54D5F6A068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546-4393-8679-E114C1758B2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2EE303F-CAC0-4AA2-920E-C7C7314BDC37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8800865B-6A78-484C-8DC9-76C27C9E8087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8546-4393-8679-E114C1758B2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876E6EB-A212-4056-A6FB-ED2E7D61CF45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AD8CE725-9E5D-4951-9207-D6BC1ACF7157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546-4393-8679-E114C1758B2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BB1EB25-0882-4F76-BC45-1827D22BD321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A81AF1DF-4136-41CA-80F7-1E7319944EDC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546-4393-8679-E114C1758B2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84B2F89F-03C2-42E5-B038-EA4A5270BFBC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1C003F8E-F8EC-4B31-A15F-2A5F45E45930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546-4393-8679-E114C1758B2B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6A0AEE69-CC5D-4DB4-8BEC-1CF652D015DA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2E918600-1E50-404C-AB36-127E7D3CB895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546-4393-8679-E114C1758B2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strRef>
              <c:f>'Табела 1'!$C$45:$M$45</c:f>
              <c:strCache>
                <c:ptCount val="11"/>
                <c:pt idx="0">
                  <c:v>МАКЕДОНИЈА  осигурување ВИГ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ЕУРОЛИНК</c:v>
                </c:pt>
                <c:pt idx="5">
                  <c:v>ГРАВЕ НЕЖИВОТ</c:v>
                </c:pt>
                <c:pt idx="6">
                  <c:v>УНИКА</c:v>
                </c:pt>
                <c:pt idx="7">
                  <c:v>АД ОСИГУРИТЕЛНА ПОЛИСА</c:v>
                </c:pt>
                <c:pt idx="8">
                  <c:v>ХАЛК ОСИГУРУВАЊЕ</c:v>
                </c:pt>
                <c:pt idx="9">
                  <c:v>КРОАЦИЈА НЕЖИВОТ</c:v>
                </c:pt>
                <c:pt idx="10">
                  <c:v>ЗОИЛ МАКЕДОНИЈА, Битола</c:v>
                </c:pt>
              </c:strCache>
            </c:strRef>
          </c:xVal>
          <c:yVal>
            <c:numRef>
              <c:f>'Табела 1'!$C$46:$M$46</c:f>
              <c:numCache>
                <c:formatCode>0.00%</c:formatCode>
                <c:ptCount val="11"/>
                <c:pt idx="0">
                  <c:v>0.15024490752118985</c:v>
                </c:pt>
                <c:pt idx="1">
                  <c:v>0.12013494603183811</c:v>
                </c:pt>
                <c:pt idx="2">
                  <c:v>9.6059352852095659E-2</c:v>
                </c:pt>
                <c:pt idx="3">
                  <c:v>4.8107807813288737E-2</c:v>
                </c:pt>
                <c:pt idx="4">
                  <c:v>0.19044019348581748</c:v>
                </c:pt>
                <c:pt idx="5">
                  <c:v>4.1298376142249626E-2</c:v>
                </c:pt>
                <c:pt idx="6">
                  <c:v>0.11651902543032892</c:v>
                </c:pt>
                <c:pt idx="7">
                  <c:v>5.6294102042841999E-2</c:v>
                </c:pt>
                <c:pt idx="8">
                  <c:v>7.6952040829337792E-2</c:v>
                </c:pt>
                <c:pt idx="9">
                  <c:v>9.9719902101996841E-2</c:v>
                </c:pt>
                <c:pt idx="10">
                  <c:v>4.2293457490149818E-3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'Табела 1'!$C$45:$M$45</c15:f>
                <c15:dlblRangeCache>
                  <c:ptCount val="11"/>
                  <c:pt idx="0">
                    <c:v>МАКЕДОНИЈА  осигурување ВИГ</c:v>
                  </c:pt>
                  <c:pt idx="1">
                    <c:v>Триглав</c:v>
                  </c:pt>
                  <c:pt idx="2">
                    <c:v>САВА</c:v>
                  </c:pt>
                  <c:pt idx="3">
                    <c:v>ЕВРОИНС</c:v>
                  </c:pt>
                  <c:pt idx="4">
                    <c:v>ЕУРОЛИНК</c:v>
                  </c:pt>
                  <c:pt idx="5">
                    <c:v>ГРАВЕ НЕЖИВОТ</c:v>
                  </c:pt>
                  <c:pt idx="6">
                    <c:v>УНИКА</c:v>
                  </c:pt>
                  <c:pt idx="7">
                    <c:v>АД ОСИГУРИТЕЛНА ПОЛИСА</c:v>
                  </c:pt>
                  <c:pt idx="8">
                    <c:v>ХАЛК ОСИГУРУВАЊЕ</c:v>
                  </c:pt>
                  <c:pt idx="9">
                    <c:v>КРОАЦИЈА НЕЖИВОТ</c:v>
                  </c:pt>
                  <c:pt idx="10">
                    <c:v>ЗОИЛ МАКЕДОНИЈА, Битола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261952"/>
        <c:axId val="107263104"/>
      </c:scatterChart>
      <c:valAx>
        <c:axId val="107261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crossBetween val="midCat"/>
        <c:majorUnit val="1"/>
      </c:valAx>
      <c:valAx>
        <c:axId val="10726310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midCat"/>
      </c:valAx>
      <c:spPr>
        <a:noFill/>
        <a:ln>
          <a:noFill/>
        </a:ln>
      </c:spPr>
    </c:plotArea>
    <c:plotVisOnly val="1"/>
    <c:dispBlanksAs val="gap"/>
    <c:showDLblsOverMax val="0"/>
  </c:chart>
  <c:spPr>
    <a:ln w="63500" cmpd="thickThin">
      <a:solidFill>
        <a:schemeClr val="tx1">
          <a:lumMod val="50000"/>
          <a:lumOff val="50000"/>
        </a:schemeClr>
      </a:solidFill>
    </a:ln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lang="mk-MK" i="1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i="1">
                <a:solidFill>
                  <a:schemeClr val="tx1">
                    <a:lumMod val="50000"/>
                    <a:lumOff val="50000"/>
                  </a:schemeClr>
                </a:solidFill>
              </a:rPr>
              <a:t>Пазарна концентрација, живот</a:t>
            </a:r>
            <a:endParaRPr lang="en-US" sz="1400" i="1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0"/>
              <c:tx>
                <c:rich>
                  <a:bodyPr/>
                  <a:lstStyle/>
                  <a:p>
                    <a:fld id="{FAE9147A-D3F8-4143-AD2B-1C8F4AFE02E7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47241E6E-E838-4B19-979E-45E3E8679608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06CC-4D7D-85C9-D7C2D5CA096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A8E82F8-C3C7-4141-BCA6-D88D52F978BF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CF8E1379-52D4-4A6C-848F-DFAD7FC58971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6CC-4D7D-85C9-D7C2D5CA096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649A222-A5DE-4B8E-9E14-1453E53673EA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BF5F35C9-10FF-46AE-9B35-AC78E2DF2AA0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06CC-4D7D-85C9-D7C2D5CA096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64FD19C-9864-43D1-869D-F400C91882D3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D6D14FD7-6B9D-4A35-A99D-F50465A55EFB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06CC-4D7D-85C9-D7C2D5CA096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A5BC4D4-CEDF-4847-A546-EA42BB7BE869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D8F055AB-15FD-45B3-B1EA-4179DED64F1E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06CC-4D7D-85C9-D7C2D5CA096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19B176D-0AC0-4BFC-9BB9-F018BA55E90E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; </a:t>
                    </a:r>
                    <a:fld id="{6A78DF0C-2ECD-45C2-BC7D-5EA7907BCCF4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06CC-4D7D-85C9-D7C2D5CA096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strRef>
              <c:f>'Табела 1'!$O$45:$T$45</c:f>
              <c:strCache>
                <c:ptCount val="6"/>
                <c:pt idx="0">
                  <c:v>КРОАЦИА ЖИВОТ</c:v>
                </c:pt>
                <c:pt idx="1">
                  <c:v>ГРАВЕ</c:v>
                </c:pt>
                <c:pt idx="2">
                  <c:v>ВИНЕР ЛАЈФ</c:v>
                </c:pt>
                <c:pt idx="3">
                  <c:v>УНИКА ЛАЈФ</c:v>
                </c:pt>
                <c:pt idx="4">
                  <c:v>Триглав Живот</c:v>
                </c:pt>
                <c:pt idx="5">
                  <c:v>ПРВА ЖИВОТ</c:v>
                </c:pt>
              </c:strCache>
            </c:strRef>
          </c:xVal>
          <c:yVal>
            <c:numRef>
              <c:f>'Табела 1'!$O$46:$T$46</c:f>
              <c:numCache>
                <c:formatCode>0.00%</c:formatCode>
                <c:ptCount val="6"/>
                <c:pt idx="0">
                  <c:v>0.29109795506507774</c:v>
                </c:pt>
                <c:pt idx="1">
                  <c:v>0.15950556258062867</c:v>
                </c:pt>
                <c:pt idx="2">
                  <c:v>0.20171475648541978</c:v>
                </c:pt>
                <c:pt idx="3">
                  <c:v>9.529958743661468E-2</c:v>
                </c:pt>
                <c:pt idx="4">
                  <c:v>0.23796796566655171</c:v>
                </c:pt>
                <c:pt idx="5">
                  <c:v>1.4414172765707426E-2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'Табела 1'!$O$45:$T$45</c15:f>
                <c15:dlblRangeCache>
                  <c:ptCount val="6"/>
                  <c:pt idx="0">
                    <c:v>КРОАЦИА ЖИВОТ</c:v>
                  </c:pt>
                  <c:pt idx="1">
                    <c:v>ГРАВЕ</c:v>
                  </c:pt>
                  <c:pt idx="2">
                    <c:v>ВИНЕР ЛАЈФ</c:v>
                  </c:pt>
                  <c:pt idx="3">
                    <c:v>УНИКА ЛАЈФ</c:v>
                  </c:pt>
                  <c:pt idx="4">
                    <c:v>Триглав Живот</c:v>
                  </c:pt>
                  <c:pt idx="5">
                    <c:v>ПРВА ЖИВОТ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06CC-4D7D-85C9-D7C2D5CA0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261952"/>
        <c:axId val="107263104"/>
      </c:scatterChart>
      <c:valAx>
        <c:axId val="107261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crossBetween val="midCat"/>
        <c:majorUnit val="1"/>
      </c:valAx>
      <c:valAx>
        <c:axId val="10726310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midCat"/>
      </c:valAx>
      <c:spPr>
        <a:noFill/>
        <a:ln>
          <a:noFill/>
        </a:ln>
      </c:spPr>
    </c:plotArea>
    <c:plotVisOnly val="1"/>
    <c:dispBlanksAs val="gap"/>
    <c:showDLblsOverMax val="0"/>
  </c:chart>
  <c:spPr>
    <a:ln w="63500" cmpd="thickThin">
      <a:solidFill>
        <a:schemeClr val="tx1">
          <a:lumMod val="50000"/>
          <a:lumOff val="50000"/>
        </a:schemeClr>
      </a:solidFill>
    </a:ln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mk-MK" i="1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i="1">
                <a:solidFill>
                  <a:schemeClr val="tx1">
                    <a:lumMod val="50000"/>
                    <a:lumOff val="50000"/>
                  </a:schemeClr>
                </a:solidFill>
              </a:rPr>
              <a:t>Пазарна концентрација</a:t>
            </a:r>
            <a:endParaRPr lang="en-US" sz="1400" i="1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5'!$C$45:$M$45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ЕУРОЛИНК Осигурување АД Скопје</c:v>
                </c:pt>
                <c:pt idx="5">
                  <c:v>ГРАВЕ осигурување НЕЖИВОТ АД Скопје</c:v>
                </c:pt>
                <c:pt idx="6">
                  <c:v>УНИКА А.Д. -Скопје</c:v>
                </c:pt>
                <c:pt idx="7">
                  <c:v>АД ОСИГУРИТЕЛНА ПОЛИСА - Скопје</c:v>
                </c:pt>
                <c:pt idx="8">
                  <c:v>ХАЛК ОСИГУРУВАЊЕ А.Д. Скопје</c:v>
                </c:pt>
                <c:pt idx="9">
                  <c:v>КРОАЦИЈА ОСИГУРУВАЊЕ - НЕЖИВОТ</c:v>
                </c:pt>
                <c:pt idx="10">
                  <c:v>ЗОИЛ МАКЕДОНИЈА, Битола</c:v>
                </c:pt>
              </c:strCache>
            </c:strRef>
          </c:xVal>
          <c:yVal>
            <c:numRef>
              <c:f>'Табела 5'!$C$46:$M$46</c:f>
              <c:numCache>
                <c:formatCode>0.00%</c:formatCode>
                <c:ptCount val="11"/>
                <c:pt idx="0">
                  <c:v>0.19709249642706189</c:v>
                </c:pt>
                <c:pt idx="1">
                  <c:v>0.12509971628930142</c:v>
                </c:pt>
                <c:pt idx="2">
                  <c:v>0.14900708580838504</c:v>
                </c:pt>
                <c:pt idx="3">
                  <c:v>3.9822052664851448E-2</c:v>
                </c:pt>
                <c:pt idx="4">
                  <c:v>9.5875976010952865E-2</c:v>
                </c:pt>
                <c:pt idx="5">
                  <c:v>4.8398935480539119E-2</c:v>
                </c:pt>
                <c:pt idx="6">
                  <c:v>0.11294843028796672</c:v>
                </c:pt>
                <c:pt idx="7">
                  <c:v>5.4673095391404289E-2</c:v>
                </c:pt>
                <c:pt idx="8">
                  <c:v>7.44910898138849E-2</c:v>
                </c:pt>
                <c:pt idx="9">
                  <c:v>0.10007449878142849</c:v>
                </c:pt>
                <c:pt idx="10">
                  <c:v>2.5166230442238537E-3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261952"/>
        <c:axId val="107263104"/>
      </c:scatterChart>
      <c:valAx>
        <c:axId val="107261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crossBetween val="midCat"/>
        <c:majorUnit val="1"/>
      </c:valAx>
      <c:valAx>
        <c:axId val="10726310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midCat"/>
      </c:valAx>
      <c:spPr>
        <a:noFill/>
        <a:ln>
          <a:noFill/>
        </a:ln>
      </c:spPr>
    </c:plotArea>
    <c:plotVisOnly val="1"/>
    <c:dispBlanksAs val="gap"/>
    <c:showDLblsOverMax val="0"/>
  </c:chart>
  <c:spPr>
    <a:ln w="63500" cmpd="thickThin">
      <a:solidFill>
        <a:schemeClr val="tx1">
          <a:lumMod val="50000"/>
          <a:lumOff val="50000"/>
        </a:schemeClr>
      </a:solidFill>
    </a:ln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mk-MK" i="1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i="1">
                <a:solidFill>
                  <a:schemeClr val="tx1">
                    <a:lumMod val="50000"/>
                    <a:lumOff val="50000"/>
                  </a:schemeClr>
                </a:solidFill>
              </a:rPr>
              <a:t>Пазарна концентрација</a:t>
            </a:r>
            <a:endParaRPr lang="en-US" sz="1400" i="1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5'!$O$45:$T$45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xVal>
          <c:yVal>
            <c:numRef>
              <c:f>'Табела 5'!$O$46:$T$46</c:f>
              <c:numCache>
                <c:formatCode>0.00%</c:formatCode>
                <c:ptCount val="6"/>
                <c:pt idx="0">
                  <c:v>0.41376698884051377</c:v>
                </c:pt>
                <c:pt idx="1">
                  <c:v>0.22669277112525385</c:v>
                </c:pt>
                <c:pt idx="2">
                  <c:v>0.12783996359412889</c:v>
                </c:pt>
                <c:pt idx="3">
                  <c:v>6.7620849153359738E-2</c:v>
                </c:pt>
                <c:pt idx="4">
                  <c:v>0.16273118746985987</c:v>
                </c:pt>
                <c:pt idx="5">
                  <c:v>1.3482398168839019E-3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2B-40DD-A95C-3BADB924B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261952"/>
        <c:axId val="107263104"/>
      </c:scatterChart>
      <c:valAx>
        <c:axId val="107261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crossBetween val="midCat"/>
        <c:majorUnit val="1"/>
      </c:valAx>
      <c:valAx>
        <c:axId val="10726310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midCat"/>
      </c:valAx>
      <c:spPr>
        <a:noFill/>
        <a:ln>
          <a:noFill/>
        </a:ln>
      </c:spPr>
    </c:plotArea>
    <c:plotVisOnly val="1"/>
    <c:dispBlanksAs val="gap"/>
    <c:showDLblsOverMax val="0"/>
  </c:chart>
  <c:spPr>
    <a:ln w="63500" cmpd="thickThin">
      <a:solidFill>
        <a:schemeClr val="tx1">
          <a:lumMod val="50000"/>
          <a:lumOff val="50000"/>
        </a:schemeClr>
      </a:solidFill>
    </a:ln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mk-MK" i="1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i="1">
                <a:solidFill>
                  <a:schemeClr val="tx1">
                    <a:lumMod val="50000"/>
                    <a:lumOff val="50000"/>
                  </a:schemeClr>
                </a:solidFill>
              </a:rPr>
              <a:t>Пазарна концентрација, неживот</a:t>
            </a:r>
            <a:endParaRPr lang="en-US" sz="1400" i="1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6'!$C$45:$M$45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ЕУРОЛИНК Осигурување АД Скопје</c:v>
                </c:pt>
                <c:pt idx="5">
                  <c:v>ГРАВЕ осигурување НЕЖИВОТ АД Скопје</c:v>
                </c:pt>
                <c:pt idx="6">
                  <c:v>УНИКА А.Д. -Скопје</c:v>
                </c:pt>
                <c:pt idx="7">
                  <c:v>АД ОСИГУРИТЕЛНА ПОЛИСА - Скопје</c:v>
                </c:pt>
                <c:pt idx="8">
                  <c:v>ХАЛК ОСИГУРУВАЊЕ А.Д. Скопје</c:v>
                </c:pt>
                <c:pt idx="9">
                  <c:v>КРОАЦИЈА ОСИГУРУВАЊЕ - НЕЖИВОТ</c:v>
                </c:pt>
                <c:pt idx="10">
                  <c:v>ЗОИЛ МАКЕДОНИЈА, Битола</c:v>
                </c:pt>
              </c:strCache>
            </c:strRef>
          </c:xVal>
          <c:yVal>
            <c:numRef>
              <c:f>'Табела 6'!$C$46:$M$46</c:f>
              <c:numCache>
                <c:formatCode>0.00%</c:formatCode>
                <c:ptCount val="11"/>
                <c:pt idx="0">
                  <c:v>0.21394522980263608</c:v>
                </c:pt>
                <c:pt idx="1">
                  <c:v>0.15193607867240319</c:v>
                </c:pt>
                <c:pt idx="2">
                  <c:v>9.1005941405449708E-2</c:v>
                </c:pt>
                <c:pt idx="3">
                  <c:v>3.1687495731748956E-2</c:v>
                </c:pt>
                <c:pt idx="4">
                  <c:v>0.12960458922351978</c:v>
                </c:pt>
                <c:pt idx="5">
                  <c:v>3.4159666734958682E-2</c:v>
                </c:pt>
                <c:pt idx="6">
                  <c:v>9.3669330055316538E-2</c:v>
                </c:pt>
                <c:pt idx="7">
                  <c:v>2.9966536911835005E-2</c:v>
                </c:pt>
                <c:pt idx="8">
                  <c:v>6.9753465819845664E-2</c:v>
                </c:pt>
                <c:pt idx="9">
                  <c:v>0.15260534043570306</c:v>
                </c:pt>
                <c:pt idx="10">
                  <c:v>1.6663252065833504E-3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261952"/>
        <c:axId val="107263104"/>
      </c:scatterChart>
      <c:valAx>
        <c:axId val="107261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crossBetween val="midCat"/>
        <c:majorUnit val="1"/>
      </c:valAx>
      <c:valAx>
        <c:axId val="10726310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midCat"/>
      </c:valAx>
      <c:spPr>
        <a:noFill/>
        <a:ln>
          <a:noFill/>
        </a:ln>
      </c:spPr>
    </c:plotArea>
    <c:plotVisOnly val="1"/>
    <c:dispBlanksAs val="gap"/>
    <c:showDLblsOverMax val="0"/>
  </c:chart>
  <c:spPr>
    <a:ln w="63500" cmpd="thickThin">
      <a:solidFill>
        <a:schemeClr val="tx1">
          <a:lumMod val="50000"/>
          <a:lumOff val="50000"/>
        </a:schemeClr>
      </a:solidFill>
    </a:ln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lang="mk-MK" i="1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i="1">
                <a:solidFill>
                  <a:schemeClr val="tx1">
                    <a:lumMod val="50000"/>
                    <a:lumOff val="50000"/>
                  </a:schemeClr>
                </a:solidFill>
              </a:rPr>
              <a:t>Пазарна концентрација, живот</a:t>
            </a:r>
            <a:endParaRPr lang="en-US" sz="1400" i="1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6'!$O$45:$T$45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xVal>
          <c:yVal>
            <c:numRef>
              <c:f>'Табела 6'!$O$46:$T$46</c:f>
              <c:numCache>
                <c:formatCode>0.00%</c:formatCode>
                <c:ptCount val="6"/>
                <c:pt idx="0">
                  <c:v>0.43621545003543588</c:v>
                </c:pt>
                <c:pt idx="1">
                  <c:v>0.21757618710134657</c:v>
                </c:pt>
                <c:pt idx="2">
                  <c:v>0.13571934798015592</c:v>
                </c:pt>
                <c:pt idx="3">
                  <c:v>8.6463501063075834E-2</c:v>
                </c:pt>
                <c:pt idx="4">
                  <c:v>0.12260807937632884</c:v>
                </c:pt>
                <c:pt idx="5">
                  <c:v>1.4174344436569809E-3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6C-414C-8A30-0746B57FE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261952"/>
        <c:axId val="107263104"/>
      </c:scatterChart>
      <c:valAx>
        <c:axId val="107261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crossBetween val="midCat"/>
        <c:majorUnit val="1"/>
      </c:valAx>
      <c:valAx>
        <c:axId val="10726310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midCat"/>
      </c:valAx>
      <c:spPr>
        <a:noFill/>
        <a:ln>
          <a:noFill/>
        </a:ln>
      </c:spPr>
    </c:plotArea>
    <c:plotVisOnly val="1"/>
    <c:dispBlanksAs val="gap"/>
    <c:showDLblsOverMax val="0"/>
  </c:chart>
  <c:spPr>
    <a:ln w="63500" cmpd="thickThin">
      <a:solidFill>
        <a:schemeClr val="tx1">
          <a:lumMod val="50000"/>
          <a:lumOff val="50000"/>
        </a:schemeClr>
      </a:solidFill>
    </a:ln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</a:t>
            </a: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 - </a:t>
            </a:r>
            <a:r>
              <a:rPr lang="az-Cyrl-AZ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Неживот</a:t>
            </a:r>
            <a:endParaRPr lang="en-US" sz="1400" i="0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27863577981185622"/>
          <c:y val="3.326167895806609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ЕУРОЛИНК Осигурување АД Скопје</c:v>
                </c:pt>
                <c:pt idx="5">
                  <c:v>ГРАВЕ осигурување НЕЖИВОТ АД Скопје</c:v>
                </c:pt>
                <c:pt idx="6">
                  <c:v>УНИКА А.Д. -Скопје</c:v>
                </c:pt>
                <c:pt idx="7">
                  <c:v>АД ОСИГУРИТЕЛНА ПОЛИСА - Скопје</c:v>
                </c:pt>
                <c:pt idx="8">
                  <c:v>ХАЛК ОСИГУРУВАЊЕ А.Д. Скопје</c:v>
                </c:pt>
                <c:pt idx="9">
                  <c:v>КРОАЦИЈА ОСИГУРУВАЊЕ - НЕЖИВОТ</c:v>
                </c:pt>
                <c:pt idx="10">
                  <c:v>ЗОИЛ МАКЕДОНИЈА, Битола</c:v>
                </c:pt>
              </c:strCache>
            </c:strRef>
          </c:cat>
          <c:val>
            <c:numRef>
              <c:f>'Табела 12'!$B$5:$L$5</c:f>
              <c:numCache>
                <c:formatCode>#,##0</c:formatCode>
                <c:ptCount val="11"/>
                <c:pt idx="0">
                  <c:v>1685941</c:v>
                </c:pt>
                <c:pt idx="1">
                  <c:v>880661</c:v>
                </c:pt>
                <c:pt idx="2">
                  <c:v>495706</c:v>
                </c:pt>
                <c:pt idx="3">
                  <c:v>495351</c:v>
                </c:pt>
                <c:pt idx="4">
                  <c:v>759565</c:v>
                </c:pt>
                <c:pt idx="5">
                  <c:v>313544</c:v>
                </c:pt>
                <c:pt idx="6">
                  <c:v>456752</c:v>
                </c:pt>
                <c:pt idx="7">
                  <c:v>624746</c:v>
                </c:pt>
                <c:pt idx="8">
                  <c:v>409291</c:v>
                </c:pt>
                <c:pt idx="9">
                  <c:v>420505</c:v>
                </c:pt>
                <c:pt idx="10">
                  <c:v>181515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ЕУРОЛИНК Осигурување АД Скопје</c:v>
                </c:pt>
                <c:pt idx="5">
                  <c:v>ГРАВЕ осигурување НЕЖИВОТ АД Скопје</c:v>
                </c:pt>
                <c:pt idx="6">
                  <c:v>УНИКА А.Д. -Скопје</c:v>
                </c:pt>
                <c:pt idx="7">
                  <c:v>АД ОСИГУРИТЕЛНА ПОЛИСА - Скопје</c:v>
                </c:pt>
                <c:pt idx="8">
                  <c:v>ХАЛК ОСИГУРУВАЊЕ А.Д. Скопје</c:v>
                </c:pt>
                <c:pt idx="9">
                  <c:v>КРОАЦИЈА ОСИГУРУВАЊЕ - НЕЖИВОТ</c:v>
                </c:pt>
                <c:pt idx="10">
                  <c:v>ЗОИЛ МАКЕДОНИЈА, Битола</c:v>
                </c:pt>
              </c:strCache>
            </c:strRef>
          </c:cat>
          <c:val>
            <c:numRef>
              <c:f>'Табела 12'!$B$6:$L$6</c:f>
              <c:numCache>
                <c:formatCode>#,##0</c:formatCode>
                <c:ptCount val="11"/>
                <c:pt idx="0">
                  <c:v>235599</c:v>
                </c:pt>
                <c:pt idx="1">
                  <c:v>205271</c:v>
                </c:pt>
                <c:pt idx="2">
                  <c:v>187218</c:v>
                </c:pt>
                <c:pt idx="3">
                  <c:v>137018</c:v>
                </c:pt>
                <c:pt idx="4">
                  <c:v>358540</c:v>
                </c:pt>
                <c:pt idx="5">
                  <c:v>125871</c:v>
                </c:pt>
                <c:pt idx="6">
                  <c:v>280852</c:v>
                </c:pt>
                <c:pt idx="7">
                  <c:v>146013</c:v>
                </c:pt>
                <c:pt idx="8">
                  <c:v>183407</c:v>
                </c:pt>
                <c:pt idx="9">
                  <c:v>220665</c:v>
                </c:pt>
                <c:pt idx="10">
                  <c:v>3045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b="1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b="1" i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 - Живот</a:t>
            </a:r>
            <a:endParaRPr lang="en-US" sz="1400" b="1" i="0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29926763023094066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12'!$N$4:$S$4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12'!$N$5:$S$5</c:f>
              <c:numCache>
                <c:formatCode>#,##0</c:formatCode>
                <c:ptCount val="6"/>
                <c:pt idx="0">
                  <c:v>680311</c:v>
                </c:pt>
                <c:pt idx="1">
                  <c:v>812716</c:v>
                </c:pt>
                <c:pt idx="2">
                  <c:v>363568</c:v>
                </c:pt>
                <c:pt idx="3">
                  <c:v>313295</c:v>
                </c:pt>
                <c:pt idx="4">
                  <c:v>354500</c:v>
                </c:pt>
                <c:pt idx="5">
                  <c:v>195014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12'!$N$4:$S$4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12'!$N$6:$S$6</c:f>
              <c:numCache>
                <c:formatCode>#,##0</c:formatCode>
                <c:ptCount val="6"/>
                <c:pt idx="0">
                  <c:v>256901</c:v>
                </c:pt>
                <c:pt idx="1">
                  <c:v>166764</c:v>
                </c:pt>
                <c:pt idx="2">
                  <c:v>99574</c:v>
                </c:pt>
                <c:pt idx="3">
                  <c:v>89697</c:v>
                </c:pt>
                <c:pt idx="4">
                  <c:v>79564</c:v>
                </c:pt>
                <c:pt idx="5">
                  <c:v>4017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5BCB0280-1951-4256-8842-3E5F142B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673A2D5F-9912-44D2-9769-45F8D2E7D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2928937</xdr:colOff>
      <xdr:row>49</xdr:row>
      <xdr:rowOff>69436</xdr:rowOff>
    </xdr:from>
    <xdr:to>
      <xdr:col>11</xdr:col>
      <xdr:colOff>23813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773907</xdr:colOff>
      <xdr:row>49</xdr:row>
      <xdr:rowOff>59531</xdr:rowOff>
    </xdr:from>
    <xdr:to>
      <xdr:col>18</xdr:col>
      <xdr:colOff>702468</xdr:colOff>
      <xdr:row>69</xdr:row>
      <xdr:rowOff>111159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B145E24-A7C9-4A64-9981-FF47080F9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357188</xdr:colOff>
      <xdr:row>49</xdr:row>
      <xdr:rowOff>69436</xdr:rowOff>
    </xdr:from>
    <xdr:to>
      <xdr:col>12</xdr:col>
      <xdr:colOff>762001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49</xdr:row>
      <xdr:rowOff>0</xdr:rowOff>
    </xdr:from>
    <xdr:to>
      <xdr:col>22</xdr:col>
      <xdr:colOff>226218</xdr:colOff>
      <xdr:row>69</xdr:row>
      <xdr:rowOff>51628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98F30DA-F6EF-4FEF-8F40-C8F196F91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440531</xdr:colOff>
      <xdr:row>49</xdr:row>
      <xdr:rowOff>69436</xdr:rowOff>
    </xdr:from>
    <xdr:to>
      <xdr:col>12</xdr:col>
      <xdr:colOff>928687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</xdr:colOff>
      <xdr:row>49</xdr:row>
      <xdr:rowOff>0</xdr:rowOff>
    </xdr:from>
    <xdr:to>
      <xdr:col>20</xdr:col>
      <xdr:colOff>690563</xdr:colOff>
      <xdr:row>69</xdr:row>
      <xdr:rowOff>51628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19567A4-75DC-4CAE-B2F2-48175596E3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50440-E1FC-41B9-ABED-5AC0310A4403}">
  <dimension ref="A1:K50"/>
  <sheetViews>
    <sheetView showGridLines="0" zoomScale="70" zoomScaleNormal="70" workbookViewId="0">
      <selection activeCell="D41" sqref="D41"/>
    </sheetView>
  </sheetViews>
  <sheetFormatPr defaultColWidth="9.140625" defaultRowHeight="15" x14ac:dyDescent="0.25"/>
  <cols>
    <col min="1" max="16384" width="9.140625" style="165"/>
  </cols>
  <sheetData>
    <row r="1" spans="1:11" ht="15.75" thickTop="1" x14ac:dyDescent="0.25">
      <c r="A1" s="162"/>
      <c r="B1" s="163"/>
      <c r="C1" s="163"/>
      <c r="D1" s="163"/>
      <c r="E1" s="163"/>
      <c r="F1" s="163"/>
      <c r="G1" s="163"/>
      <c r="H1" s="163"/>
      <c r="I1" s="163"/>
      <c r="J1" s="163"/>
      <c r="K1" s="164"/>
    </row>
    <row r="2" spans="1:11" x14ac:dyDescent="0.25">
      <c r="A2" s="166"/>
      <c r="B2" s="167"/>
      <c r="C2" s="167"/>
      <c r="D2" s="167"/>
      <c r="E2" s="167"/>
      <c r="F2" s="167"/>
      <c r="G2" s="167"/>
      <c r="H2" s="167"/>
      <c r="I2" s="167"/>
      <c r="J2" s="167"/>
      <c r="K2" s="168"/>
    </row>
    <row r="3" spans="1:11" x14ac:dyDescent="0.25">
      <c r="A3" s="166"/>
      <c r="B3" s="167"/>
      <c r="C3" s="167"/>
      <c r="D3" s="167"/>
      <c r="E3" s="167"/>
      <c r="F3" s="167"/>
      <c r="G3" s="167"/>
      <c r="H3" s="167"/>
      <c r="I3" s="167"/>
      <c r="J3" s="167"/>
      <c r="K3" s="168"/>
    </row>
    <row r="4" spans="1:11" ht="21" customHeight="1" x14ac:dyDescent="0.35">
      <c r="A4" s="166"/>
      <c r="B4" s="167"/>
      <c r="C4" s="167"/>
      <c r="D4" s="167"/>
      <c r="E4" s="167"/>
      <c r="F4" s="169" t="s">
        <v>160</v>
      </c>
      <c r="G4" s="170"/>
      <c r="H4" s="167"/>
      <c r="I4" s="167"/>
      <c r="J4" s="167"/>
      <c r="K4" s="168"/>
    </row>
    <row r="5" spans="1:11" ht="21" customHeight="1" x14ac:dyDescent="0.35">
      <c r="A5" s="166"/>
      <c r="B5" s="167"/>
      <c r="C5" s="167"/>
      <c r="D5" s="167"/>
      <c r="E5" s="167"/>
      <c r="F5" s="169" t="s">
        <v>161</v>
      </c>
      <c r="G5" s="170"/>
      <c r="H5" s="167"/>
      <c r="I5" s="167"/>
      <c r="J5" s="167"/>
      <c r="K5" s="168"/>
    </row>
    <row r="6" spans="1:11" ht="21" customHeight="1" x14ac:dyDescent="0.35">
      <c r="A6" s="166"/>
      <c r="B6" s="167"/>
      <c r="C6" s="167"/>
      <c r="D6" s="167"/>
      <c r="E6" s="167"/>
      <c r="F6" s="169" t="s">
        <v>162</v>
      </c>
      <c r="G6" s="170"/>
      <c r="H6" s="167"/>
      <c r="I6" s="167"/>
      <c r="J6" s="167"/>
      <c r="K6" s="168"/>
    </row>
    <row r="7" spans="1:11" ht="21" x14ac:dyDescent="0.35">
      <c r="A7" s="166"/>
      <c r="B7" s="167"/>
      <c r="C7" s="167"/>
      <c r="D7" s="167"/>
      <c r="E7" s="167"/>
      <c r="F7" s="169"/>
      <c r="G7" s="170"/>
      <c r="H7" s="167"/>
      <c r="I7" s="167"/>
      <c r="J7" s="167"/>
      <c r="K7" s="168"/>
    </row>
    <row r="8" spans="1:11" ht="21" x14ac:dyDescent="0.35">
      <c r="A8" s="166"/>
      <c r="B8" s="167"/>
      <c r="C8" s="167"/>
      <c r="D8" s="167"/>
      <c r="E8" s="167"/>
      <c r="F8" s="170"/>
      <c r="G8" s="170"/>
      <c r="H8" s="167"/>
      <c r="I8" s="167"/>
      <c r="J8" s="167"/>
      <c r="K8" s="168"/>
    </row>
    <row r="9" spans="1:11" ht="15" customHeight="1" x14ac:dyDescent="0.25">
      <c r="A9" s="179" t="s">
        <v>163</v>
      </c>
      <c r="B9" s="180"/>
      <c r="C9" s="180"/>
      <c r="D9" s="180"/>
      <c r="E9" s="180"/>
      <c r="F9" s="180"/>
      <c r="G9" s="180"/>
      <c r="H9" s="180"/>
      <c r="I9" s="180"/>
      <c r="J9" s="180"/>
      <c r="K9" s="181"/>
    </row>
    <row r="10" spans="1:11" ht="15" customHeight="1" x14ac:dyDescent="0.25">
      <c r="A10" s="179"/>
      <c r="B10" s="180"/>
      <c r="C10" s="180"/>
      <c r="D10" s="180"/>
      <c r="E10" s="180"/>
      <c r="F10" s="180"/>
      <c r="G10" s="180"/>
      <c r="H10" s="180"/>
      <c r="I10" s="180"/>
      <c r="J10" s="180"/>
      <c r="K10" s="181"/>
    </row>
    <row r="11" spans="1:11" ht="15" customHeight="1" x14ac:dyDescent="0.25">
      <c r="A11" s="171"/>
      <c r="B11" s="172"/>
      <c r="C11" s="172"/>
      <c r="D11" s="172"/>
      <c r="E11" s="172"/>
      <c r="F11" s="172"/>
      <c r="G11" s="172"/>
      <c r="H11" s="172"/>
      <c r="I11" s="172"/>
      <c r="J11" s="172"/>
      <c r="K11" s="173"/>
    </row>
    <row r="12" spans="1:11" ht="15" customHeight="1" x14ac:dyDescent="0.25">
      <c r="A12" s="171"/>
      <c r="B12" s="172"/>
      <c r="C12" s="172"/>
      <c r="D12" s="172"/>
      <c r="E12" s="172"/>
      <c r="F12" s="172"/>
      <c r="G12" s="172"/>
      <c r="H12" s="172"/>
      <c r="I12" s="172"/>
      <c r="J12" s="172"/>
      <c r="K12" s="173"/>
    </row>
    <row r="13" spans="1:11" ht="15" customHeight="1" x14ac:dyDescent="0.25">
      <c r="A13" s="171"/>
      <c r="B13" s="172"/>
      <c r="C13" s="172"/>
      <c r="D13" s="172"/>
      <c r="E13" s="172"/>
      <c r="F13" s="172"/>
      <c r="G13" s="172"/>
      <c r="H13" s="172"/>
      <c r="I13" s="172"/>
      <c r="J13" s="172"/>
      <c r="K13" s="173"/>
    </row>
    <row r="14" spans="1:11" ht="15" customHeight="1" x14ac:dyDescent="0.25">
      <c r="A14" s="171"/>
      <c r="B14" s="172"/>
      <c r="C14" s="172"/>
      <c r="D14" s="172"/>
      <c r="E14" s="172"/>
      <c r="F14" s="172"/>
      <c r="G14" s="172"/>
      <c r="H14" s="172"/>
      <c r="I14" s="172"/>
      <c r="J14" s="172"/>
      <c r="K14" s="173"/>
    </row>
    <row r="15" spans="1:11" ht="15" customHeight="1" x14ac:dyDescent="0.25">
      <c r="A15" s="171"/>
      <c r="B15" s="172"/>
      <c r="C15" s="172"/>
      <c r="D15" s="172"/>
      <c r="E15" s="172"/>
      <c r="F15" s="172"/>
      <c r="G15" s="172"/>
      <c r="H15" s="172"/>
      <c r="I15" s="172"/>
      <c r="J15" s="172"/>
      <c r="K15" s="173"/>
    </row>
    <row r="16" spans="1:11" ht="15" customHeight="1" x14ac:dyDescent="0.25">
      <c r="A16" s="182" t="s">
        <v>165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4"/>
    </row>
    <row r="17" spans="1:11" ht="15" customHeight="1" x14ac:dyDescent="0.25">
      <c r="A17" s="182"/>
      <c r="B17" s="183"/>
      <c r="C17" s="183"/>
      <c r="D17" s="183"/>
      <c r="E17" s="183"/>
      <c r="F17" s="183"/>
      <c r="G17" s="183"/>
      <c r="H17" s="183"/>
      <c r="I17" s="183"/>
      <c r="J17" s="183"/>
      <c r="K17" s="184"/>
    </row>
    <row r="18" spans="1:11" ht="15" customHeight="1" x14ac:dyDescent="0.25">
      <c r="A18" s="182"/>
      <c r="B18" s="183"/>
      <c r="C18" s="183"/>
      <c r="D18" s="183"/>
      <c r="E18" s="183"/>
      <c r="F18" s="183"/>
      <c r="G18" s="183"/>
      <c r="H18" s="183"/>
      <c r="I18" s="183"/>
      <c r="J18" s="183"/>
      <c r="K18" s="184"/>
    </row>
    <row r="19" spans="1:11" ht="15" customHeight="1" x14ac:dyDescent="0.25">
      <c r="A19" s="182"/>
      <c r="B19" s="183"/>
      <c r="C19" s="183"/>
      <c r="D19" s="183"/>
      <c r="E19" s="183"/>
      <c r="F19" s="183"/>
      <c r="G19" s="183"/>
      <c r="H19" s="183"/>
      <c r="I19" s="183"/>
      <c r="J19" s="183"/>
      <c r="K19" s="184"/>
    </row>
    <row r="20" spans="1:11" ht="15" customHeight="1" x14ac:dyDescent="0.25">
      <c r="A20" s="182"/>
      <c r="B20" s="183"/>
      <c r="C20" s="183"/>
      <c r="D20" s="183"/>
      <c r="E20" s="183"/>
      <c r="F20" s="183"/>
      <c r="G20" s="183"/>
      <c r="H20" s="183"/>
      <c r="I20" s="183"/>
      <c r="J20" s="183"/>
      <c r="K20" s="184"/>
    </row>
    <row r="21" spans="1:11" ht="15" customHeight="1" x14ac:dyDescent="0.25">
      <c r="A21" s="182"/>
      <c r="B21" s="183"/>
      <c r="C21" s="183"/>
      <c r="D21" s="183"/>
      <c r="E21" s="183"/>
      <c r="F21" s="183"/>
      <c r="G21" s="183"/>
      <c r="H21" s="183"/>
      <c r="I21" s="183"/>
      <c r="J21" s="183"/>
      <c r="K21" s="184"/>
    </row>
    <row r="22" spans="1:11" ht="15" customHeight="1" x14ac:dyDescent="0.25">
      <c r="A22" s="182"/>
      <c r="B22" s="183"/>
      <c r="C22" s="183"/>
      <c r="D22" s="183"/>
      <c r="E22" s="183"/>
      <c r="F22" s="183"/>
      <c r="G22" s="183"/>
      <c r="H22" s="183"/>
      <c r="I22" s="183"/>
      <c r="J22" s="183"/>
      <c r="K22" s="184"/>
    </row>
    <row r="23" spans="1:11" x14ac:dyDescent="0.25">
      <c r="A23" s="182"/>
      <c r="B23" s="183"/>
      <c r="C23" s="183"/>
      <c r="D23" s="183"/>
      <c r="E23" s="183"/>
      <c r="F23" s="183"/>
      <c r="G23" s="183"/>
      <c r="H23" s="183"/>
      <c r="I23" s="183"/>
      <c r="J23" s="183"/>
      <c r="K23" s="184"/>
    </row>
    <row r="24" spans="1:11" x14ac:dyDescent="0.25">
      <c r="A24" s="166"/>
      <c r="B24" s="167"/>
      <c r="C24" s="167"/>
      <c r="D24" s="167"/>
      <c r="E24" s="167"/>
      <c r="F24" s="167"/>
      <c r="G24" s="167"/>
      <c r="H24" s="167"/>
      <c r="I24" s="167"/>
      <c r="J24" s="167"/>
      <c r="K24" s="168"/>
    </row>
    <row r="25" spans="1:11" x14ac:dyDescent="0.25">
      <c r="A25" s="166"/>
      <c r="B25" s="167"/>
      <c r="C25" s="167"/>
      <c r="D25" s="167"/>
      <c r="E25" s="167"/>
      <c r="F25" s="167"/>
      <c r="G25" s="167"/>
      <c r="H25" s="167"/>
      <c r="I25" s="167"/>
      <c r="J25" s="167"/>
      <c r="K25" s="168"/>
    </row>
    <row r="26" spans="1:11" x14ac:dyDescent="0.25">
      <c r="A26" s="166"/>
      <c r="B26" s="167"/>
      <c r="C26" s="167"/>
      <c r="D26" s="167"/>
      <c r="E26" s="167"/>
      <c r="F26" s="167"/>
      <c r="G26" s="167"/>
      <c r="H26" s="167"/>
      <c r="I26" s="167"/>
      <c r="J26" s="167"/>
      <c r="K26" s="168"/>
    </row>
    <row r="27" spans="1:11" x14ac:dyDescent="0.25">
      <c r="A27" s="166"/>
      <c r="B27" s="167"/>
      <c r="C27" s="167"/>
      <c r="D27" s="167"/>
      <c r="E27" s="167"/>
      <c r="F27" s="167"/>
      <c r="G27" s="167"/>
      <c r="H27" s="167"/>
      <c r="I27" s="167"/>
      <c r="J27" s="167"/>
      <c r="K27" s="168"/>
    </row>
    <row r="28" spans="1:11" x14ac:dyDescent="0.25">
      <c r="A28" s="166"/>
      <c r="B28" s="167"/>
      <c r="C28" s="167"/>
      <c r="D28" s="167"/>
      <c r="E28" s="167"/>
      <c r="F28" s="167"/>
      <c r="G28" s="167"/>
      <c r="H28" s="167"/>
      <c r="I28" s="167"/>
      <c r="J28" s="167"/>
      <c r="K28" s="168"/>
    </row>
    <row r="29" spans="1:11" x14ac:dyDescent="0.25">
      <c r="A29" s="166"/>
      <c r="B29" s="167"/>
      <c r="C29" s="167"/>
      <c r="D29" s="167"/>
      <c r="E29" s="167"/>
      <c r="F29" s="167"/>
      <c r="G29" s="167"/>
      <c r="H29" s="167"/>
      <c r="I29" s="167"/>
      <c r="J29" s="167"/>
      <c r="K29" s="168"/>
    </row>
    <row r="30" spans="1:11" x14ac:dyDescent="0.25">
      <c r="A30" s="166"/>
      <c r="B30" s="167"/>
      <c r="C30" s="167"/>
      <c r="D30" s="167"/>
      <c r="E30" s="167"/>
      <c r="F30" s="167"/>
      <c r="G30" s="174"/>
      <c r="H30" s="167"/>
      <c r="I30" s="167"/>
      <c r="J30" s="167"/>
      <c r="K30" s="168"/>
    </row>
    <row r="31" spans="1:11" x14ac:dyDescent="0.25">
      <c r="A31" s="166"/>
      <c r="B31" s="167"/>
      <c r="C31" s="167"/>
      <c r="D31" s="167"/>
      <c r="E31" s="167"/>
      <c r="F31" s="167"/>
      <c r="G31" s="167"/>
      <c r="H31" s="167"/>
      <c r="I31" s="167"/>
      <c r="J31" s="167"/>
      <c r="K31" s="168"/>
    </row>
    <row r="32" spans="1:11" x14ac:dyDescent="0.25">
      <c r="A32" s="166"/>
      <c r="B32" s="167"/>
      <c r="C32" s="167"/>
      <c r="D32" s="167"/>
      <c r="E32" s="167"/>
      <c r="F32" s="167"/>
      <c r="G32" s="167"/>
      <c r="H32" s="167"/>
      <c r="I32" s="167"/>
      <c r="J32" s="167"/>
      <c r="K32" s="168"/>
    </row>
    <row r="33" spans="1:11" x14ac:dyDescent="0.25">
      <c r="A33" s="166"/>
      <c r="B33" s="167"/>
      <c r="C33" s="167"/>
      <c r="D33" s="167"/>
      <c r="E33" s="167"/>
      <c r="F33" s="167"/>
      <c r="G33" s="167"/>
      <c r="H33" s="167"/>
      <c r="I33" s="167"/>
      <c r="J33" s="167"/>
      <c r="K33" s="168"/>
    </row>
    <row r="34" spans="1:11" x14ac:dyDescent="0.25">
      <c r="A34" s="166"/>
      <c r="B34" s="167"/>
      <c r="C34" s="167"/>
      <c r="D34" s="167"/>
      <c r="E34" s="167"/>
      <c r="F34" s="167"/>
      <c r="G34" s="167"/>
      <c r="H34" s="167"/>
      <c r="I34" s="167"/>
      <c r="J34" s="167"/>
      <c r="K34" s="168"/>
    </row>
    <row r="35" spans="1:11" x14ac:dyDescent="0.25">
      <c r="A35" s="166"/>
      <c r="B35" s="167"/>
      <c r="C35" s="167"/>
      <c r="D35" s="167"/>
      <c r="E35" s="167"/>
      <c r="F35" s="167"/>
      <c r="G35" s="167"/>
      <c r="H35" s="167"/>
      <c r="I35" s="167"/>
      <c r="J35" s="167"/>
      <c r="K35" s="168"/>
    </row>
    <row r="36" spans="1:11" x14ac:dyDescent="0.25">
      <c r="A36" s="166"/>
      <c r="B36" s="167"/>
      <c r="C36" s="167"/>
      <c r="D36" s="167"/>
      <c r="E36" s="167"/>
      <c r="F36" s="167"/>
      <c r="G36" s="167"/>
      <c r="H36" s="167"/>
      <c r="I36" s="167"/>
      <c r="J36" s="167"/>
      <c r="K36" s="168"/>
    </row>
    <row r="37" spans="1:11" x14ac:dyDescent="0.25">
      <c r="A37" s="166"/>
      <c r="B37" s="167"/>
      <c r="C37" s="167"/>
      <c r="D37" s="167"/>
      <c r="E37" s="167"/>
      <c r="F37" s="167"/>
      <c r="G37" s="167"/>
      <c r="H37" s="167"/>
      <c r="I37" s="167"/>
      <c r="J37" s="167"/>
      <c r="K37" s="168"/>
    </row>
    <row r="38" spans="1:11" x14ac:dyDescent="0.25">
      <c r="A38" s="166"/>
      <c r="B38" s="167"/>
      <c r="C38" s="167"/>
      <c r="D38" s="167"/>
      <c r="E38" s="167"/>
      <c r="F38" s="167"/>
      <c r="G38" s="167"/>
      <c r="H38" s="167"/>
      <c r="I38" s="167"/>
      <c r="J38" s="167"/>
      <c r="K38" s="168"/>
    </row>
    <row r="39" spans="1:11" x14ac:dyDescent="0.25">
      <c r="A39" s="166"/>
      <c r="B39" s="167"/>
      <c r="C39" s="167"/>
      <c r="D39" s="167"/>
      <c r="E39" s="167"/>
      <c r="F39" s="167"/>
      <c r="G39" s="167"/>
      <c r="H39" s="167"/>
      <c r="I39" s="167"/>
      <c r="J39" s="167"/>
      <c r="K39" s="168"/>
    </row>
    <row r="40" spans="1:11" ht="18.75" customHeight="1" x14ac:dyDescent="0.35">
      <c r="A40" s="166"/>
      <c r="B40" s="167"/>
      <c r="C40" s="167"/>
      <c r="D40" s="185" t="s">
        <v>166</v>
      </c>
      <c r="E40" s="185"/>
      <c r="F40" s="185"/>
      <c r="G40" s="185"/>
      <c r="H40" s="185"/>
      <c r="I40" s="167"/>
      <c r="J40" s="167"/>
      <c r="K40" s="168"/>
    </row>
    <row r="41" spans="1:11" x14ac:dyDescent="0.25">
      <c r="A41" s="166"/>
      <c r="B41" s="167"/>
      <c r="C41" s="167"/>
      <c r="D41" s="167"/>
      <c r="E41" s="167"/>
      <c r="F41" s="167"/>
      <c r="G41" s="167"/>
      <c r="H41" s="167"/>
      <c r="I41" s="167"/>
      <c r="J41" s="167"/>
      <c r="K41" s="168"/>
    </row>
    <row r="42" spans="1:11" x14ac:dyDescent="0.25">
      <c r="A42" s="166"/>
      <c r="B42" s="167"/>
      <c r="C42" s="167"/>
      <c r="D42" s="167"/>
      <c r="E42" s="167"/>
      <c r="F42" s="167"/>
      <c r="G42" s="167"/>
      <c r="H42" s="167"/>
      <c r="I42" s="167"/>
      <c r="J42" s="167"/>
      <c r="K42" s="168"/>
    </row>
    <row r="43" spans="1:11" x14ac:dyDescent="0.25">
      <c r="A43" s="166"/>
      <c r="B43" s="167"/>
      <c r="C43" s="167"/>
      <c r="D43" s="167"/>
      <c r="E43" s="167"/>
      <c r="F43" s="167"/>
      <c r="G43" s="167"/>
      <c r="H43" s="167"/>
      <c r="I43" s="167"/>
      <c r="J43" s="167"/>
      <c r="K43" s="168"/>
    </row>
    <row r="44" spans="1:11" ht="15.75" thickBot="1" x14ac:dyDescent="0.3">
      <c r="A44" s="175"/>
      <c r="B44" s="176"/>
      <c r="C44" s="176"/>
      <c r="D44" s="176"/>
      <c r="E44" s="176"/>
      <c r="F44" s="176"/>
      <c r="G44" s="176"/>
      <c r="H44" s="176"/>
      <c r="I44" s="176"/>
      <c r="J44" s="176"/>
      <c r="K44" s="177"/>
    </row>
    <row r="45" spans="1:11" ht="15.75" thickTop="1" x14ac:dyDescent="0.25"/>
    <row r="46" spans="1:11" ht="15" customHeight="1" x14ac:dyDescent="0.25">
      <c r="A46" s="186" t="s">
        <v>164</v>
      </c>
      <c r="B46" s="186"/>
      <c r="C46" s="186"/>
      <c r="D46" s="186"/>
      <c r="E46" s="186"/>
      <c r="F46" s="186"/>
      <c r="G46" s="186"/>
      <c r="H46" s="186"/>
      <c r="I46" s="186"/>
      <c r="J46" s="186"/>
      <c r="K46" s="186"/>
    </row>
    <row r="47" spans="1:11" x14ac:dyDescent="0.25">
      <c r="A47" s="186"/>
      <c r="B47" s="186"/>
      <c r="C47" s="186"/>
      <c r="D47" s="186"/>
      <c r="E47" s="186"/>
      <c r="F47" s="186"/>
      <c r="G47" s="186"/>
      <c r="H47" s="186"/>
      <c r="I47" s="186"/>
      <c r="J47" s="186"/>
      <c r="K47" s="186"/>
    </row>
    <row r="48" spans="1:11" x14ac:dyDescent="0.25">
      <c r="A48" s="186"/>
      <c r="B48" s="186"/>
      <c r="C48" s="186"/>
      <c r="D48" s="186"/>
      <c r="E48" s="186"/>
      <c r="F48" s="186"/>
      <c r="G48" s="186"/>
      <c r="H48" s="186"/>
      <c r="I48" s="186"/>
      <c r="J48" s="186"/>
      <c r="K48" s="186"/>
    </row>
    <row r="49" spans="1:11" ht="32.25" customHeight="1" x14ac:dyDescent="0.25">
      <c r="A49" s="186"/>
      <c r="B49" s="186"/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1" x14ac:dyDescent="0.25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2C89-9873-4DD7-8291-D63DD47FC402}">
  <dimension ref="A1:Y59"/>
  <sheetViews>
    <sheetView showGridLines="0" zoomScale="70" zoomScaleNormal="70" workbookViewId="0">
      <selection activeCell="A14" sqref="A14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0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144</v>
      </c>
      <c r="D4" s="13" t="s">
        <v>145</v>
      </c>
      <c r="E4" s="13" t="s">
        <v>146</v>
      </c>
      <c r="F4" s="13" t="s">
        <v>147</v>
      </c>
      <c r="G4" s="13" t="s">
        <v>148</v>
      </c>
      <c r="H4" s="13" t="s">
        <v>149</v>
      </c>
      <c r="I4" s="13" t="s">
        <v>150</v>
      </c>
      <c r="J4" s="13" t="s">
        <v>151</v>
      </c>
      <c r="K4" s="13" t="s">
        <v>152</v>
      </c>
      <c r="L4" s="13" t="s">
        <v>153</v>
      </c>
      <c r="M4" s="13" t="s">
        <v>12</v>
      </c>
      <c r="N4" s="14" t="s">
        <v>13</v>
      </c>
      <c r="O4" s="13" t="s">
        <v>154</v>
      </c>
      <c r="P4" s="13" t="s">
        <v>155</v>
      </c>
      <c r="Q4" s="13" t="s">
        <v>156</v>
      </c>
      <c r="R4" s="13" t="s">
        <v>157</v>
      </c>
      <c r="S4" s="13" t="s">
        <v>158</v>
      </c>
      <c r="T4" s="13" t="s">
        <v>159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90944</v>
      </c>
      <c r="D6" s="24">
        <v>97143</v>
      </c>
      <c r="E6" s="24">
        <v>42524</v>
      </c>
      <c r="F6" s="24">
        <v>30984</v>
      </c>
      <c r="G6" s="24">
        <v>67402</v>
      </c>
      <c r="H6" s="24">
        <v>14957</v>
      </c>
      <c r="I6" s="24">
        <v>37965</v>
      </c>
      <c r="J6" s="24">
        <v>26009</v>
      </c>
      <c r="K6" s="24">
        <v>41996</v>
      </c>
      <c r="L6" s="24">
        <v>72976</v>
      </c>
      <c r="M6" s="24">
        <v>919</v>
      </c>
      <c r="N6" s="25">
        <f t="shared" ref="N6:N41" si="0">SUM(C6:M6)</f>
        <v>523819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1">SUM(O6:T6)</f>
        <v>0</v>
      </c>
      <c r="V6" s="27">
        <f t="shared" ref="V6:V41" si="2">N6+U6</f>
        <v>523819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147104</v>
      </c>
      <c r="D7" s="24">
        <v>174757</v>
      </c>
      <c r="E7" s="24">
        <v>81118</v>
      </c>
      <c r="F7" s="24">
        <v>16590</v>
      </c>
      <c r="G7" s="24">
        <v>151748</v>
      </c>
      <c r="H7" s="24">
        <v>0</v>
      </c>
      <c r="I7" s="24">
        <v>75711</v>
      </c>
      <c r="J7" s="24">
        <v>0</v>
      </c>
      <c r="K7" s="24">
        <v>100065</v>
      </c>
      <c r="L7" s="24">
        <v>200419</v>
      </c>
      <c r="M7" s="24">
        <v>0</v>
      </c>
      <c r="N7" s="28">
        <f t="shared" si="0"/>
        <v>947512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1"/>
        <v>0</v>
      </c>
      <c r="V7" s="31">
        <f t="shared" si="2"/>
        <v>947512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92444</v>
      </c>
      <c r="D8" s="24">
        <v>99030</v>
      </c>
      <c r="E8" s="24">
        <v>139366</v>
      </c>
      <c r="F8" s="24">
        <v>47345</v>
      </c>
      <c r="G8" s="24">
        <v>83522</v>
      </c>
      <c r="H8" s="24">
        <v>11047</v>
      </c>
      <c r="I8" s="24">
        <v>61298</v>
      </c>
      <c r="J8" s="24">
        <v>69272</v>
      </c>
      <c r="K8" s="24">
        <v>68498</v>
      </c>
      <c r="L8" s="24">
        <v>71080</v>
      </c>
      <c r="M8" s="24">
        <v>3384</v>
      </c>
      <c r="N8" s="28">
        <f t="shared" si="0"/>
        <v>746286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1"/>
        <v>0</v>
      </c>
      <c r="V8" s="31">
        <f t="shared" si="2"/>
        <v>746286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1"/>
        <v>0</v>
      </c>
      <c r="V9" s="31">
        <f t="shared" si="2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76054</v>
      </c>
      <c r="H10" s="24">
        <v>0</v>
      </c>
      <c r="I10" s="24">
        <v>0</v>
      </c>
      <c r="J10" s="24">
        <v>562</v>
      </c>
      <c r="K10" s="24">
        <v>0</v>
      </c>
      <c r="L10" s="24">
        <v>1018</v>
      </c>
      <c r="M10" s="24">
        <v>0</v>
      </c>
      <c r="N10" s="28">
        <f t="shared" si="0"/>
        <v>77634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1"/>
        <v>0</v>
      </c>
      <c r="V10" s="31">
        <f t="shared" si="2"/>
        <v>77634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125</v>
      </c>
      <c r="D11" s="24">
        <v>41</v>
      </c>
      <c r="E11" s="24">
        <v>923</v>
      </c>
      <c r="F11" s="24">
        <v>0</v>
      </c>
      <c r="G11" s="24">
        <v>0</v>
      </c>
      <c r="H11" s="24">
        <v>0</v>
      </c>
      <c r="I11" s="24">
        <v>43</v>
      </c>
      <c r="J11" s="24">
        <v>154</v>
      </c>
      <c r="K11" s="24">
        <v>20</v>
      </c>
      <c r="L11" s="24">
        <v>0</v>
      </c>
      <c r="M11" s="24">
        <v>0</v>
      </c>
      <c r="N11" s="28">
        <f t="shared" si="0"/>
        <v>1306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1"/>
        <v>0</v>
      </c>
      <c r="V11" s="31">
        <f t="shared" si="2"/>
        <v>1306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15590</v>
      </c>
      <c r="D12" s="24">
        <v>20305</v>
      </c>
      <c r="E12" s="24">
        <v>2109</v>
      </c>
      <c r="F12" s="24">
        <v>8201</v>
      </c>
      <c r="G12" s="24">
        <v>3345</v>
      </c>
      <c r="H12" s="24">
        <v>0</v>
      </c>
      <c r="I12" s="24">
        <v>8721</v>
      </c>
      <c r="J12" s="24">
        <v>1779</v>
      </c>
      <c r="K12" s="24">
        <v>743</v>
      </c>
      <c r="L12" s="24">
        <v>3015</v>
      </c>
      <c r="M12" s="24">
        <v>0</v>
      </c>
      <c r="N12" s="28">
        <f t="shared" si="0"/>
        <v>63808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1"/>
        <v>0</v>
      </c>
      <c r="V12" s="31">
        <f t="shared" si="2"/>
        <v>63808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145286</v>
      </c>
      <c r="D13" s="24">
        <v>66162</v>
      </c>
      <c r="E13" s="24">
        <v>57822</v>
      </c>
      <c r="F13" s="24">
        <v>35699</v>
      </c>
      <c r="G13" s="24">
        <v>470727</v>
      </c>
      <c r="H13" s="24">
        <v>2098</v>
      </c>
      <c r="I13" s="24">
        <v>33092</v>
      </c>
      <c r="J13" s="24">
        <v>35094</v>
      </c>
      <c r="K13" s="24">
        <v>44445</v>
      </c>
      <c r="L13" s="24">
        <v>40790</v>
      </c>
      <c r="M13" s="24">
        <v>95</v>
      </c>
      <c r="N13" s="28">
        <f t="shared" si="0"/>
        <v>931310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1"/>
        <v>0</v>
      </c>
      <c r="V13" s="31">
        <f t="shared" si="2"/>
        <v>931310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242510</v>
      </c>
      <c r="D14" s="24">
        <v>141541</v>
      </c>
      <c r="E14" s="24">
        <v>110688</v>
      </c>
      <c r="F14" s="24">
        <v>42441</v>
      </c>
      <c r="G14" s="24">
        <v>274675</v>
      </c>
      <c r="H14" s="24">
        <v>790</v>
      </c>
      <c r="I14" s="24">
        <v>143974</v>
      </c>
      <c r="J14" s="24">
        <v>18676</v>
      </c>
      <c r="K14" s="24">
        <v>65066</v>
      </c>
      <c r="L14" s="24">
        <v>54816</v>
      </c>
      <c r="M14" s="24">
        <v>85</v>
      </c>
      <c r="N14" s="28">
        <f t="shared" si="0"/>
        <v>1095262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1"/>
        <v>0</v>
      </c>
      <c r="V14" s="31">
        <f t="shared" si="2"/>
        <v>1095262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387796</v>
      </c>
      <c r="D15" s="24">
        <v>207703</v>
      </c>
      <c r="E15" s="24">
        <v>168510</v>
      </c>
      <c r="F15" s="24">
        <v>78140</v>
      </c>
      <c r="G15" s="24">
        <v>745402</v>
      </c>
      <c r="H15" s="24">
        <v>2888</v>
      </c>
      <c r="I15" s="24">
        <v>177066</v>
      </c>
      <c r="J15" s="24">
        <v>53770</v>
      </c>
      <c r="K15" s="24">
        <v>109511</v>
      </c>
      <c r="L15" s="24">
        <v>95606</v>
      </c>
      <c r="M15" s="24">
        <v>180</v>
      </c>
      <c r="N15" s="28">
        <f t="shared" si="0"/>
        <v>2026572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1"/>
        <v>0</v>
      </c>
      <c r="V15" s="31">
        <f t="shared" si="2"/>
        <v>2026572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22874</v>
      </c>
      <c r="D16" s="34">
        <v>53481</v>
      </c>
      <c r="E16" s="34">
        <v>75240</v>
      </c>
      <c r="F16" s="34">
        <v>38703</v>
      </c>
      <c r="G16" s="34">
        <v>21818</v>
      </c>
      <c r="H16" s="34">
        <v>1356</v>
      </c>
      <c r="I16" s="34">
        <v>7603</v>
      </c>
      <c r="J16" s="34">
        <v>8621</v>
      </c>
      <c r="K16" s="34">
        <v>6359</v>
      </c>
      <c r="L16" s="34">
        <v>30315</v>
      </c>
      <c r="M16" s="34">
        <v>72</v>
      </c>
      <c r="N16" s="35">
        <f t="shared" si="0"/>
        <v>266442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1"/>
        <v>0</v>
      </c>
      <c r="V16" s="38">
        <f t="shared" si="2"/>
        <v>266442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364922</v>
      </c>
      <c r="D17" s="34">
        <v>154222</v>
      </c>
      <c r="E17" s="34">
        <v>93270</v>
      </c>
      <c r="F17" s="34">
        <v>39437</v>
      </c>
      <c r="G17" s="34">
        <v>723584</v>
      </c>
      <c r="H17" s="34">
        <v>1533</v>
      </c>
      <c r="I17" s="34">
        <v>169463</v>
      </c>
      <c r="J17" s="34">
        <v>45149</v>
      </c>
      <c r="K17" s="34">
        <v>103152</v>
      </c>
      <c r="L17" s="34">
        <v>65291</v>
      </c>
      <c r="M17" s="34">
        <v>108</v>
      </c>
      <c r="N17" s="35">
        <f t="shared" si="0"/>
        <v>1760131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1"/>
        <v>0</v>
      </c>
      <c r="V17" s="38">
        <f t="shared" si="2"/>
        <v>1760131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422767</v>
      </c>
      <c r="D18" s="24">
        <v>232889</v>
      </c>
      <c r="E18" s="24">
        <v>282799</v>
      </c>
      <c r="F18" s="24">
        <v>193322</v>
      </c>
      <c r="G18" s="24">
        <v>237219</v>
      </c>
      <c r="H18" s="24">
        <v>298904</v>
      </c>
      <c r="I18" s="24">
        <v>517623</v>
      </c>
      <c r="J18" s="24">
        <v>273698</v>
      </c>
      <c r="K18" s="24">
        <v>184481</v>
      </c>
      <c r="L18" s="24">
        <v>324555</v>
      </c>
      <c r="M18" s="24">
        <v>29130</v>
      </c>
      <c r="N18" s="28">
        <f t="shared" si="0"/>
        <v>2997387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1"/>
        <v>0</v>
      </c>
      <c r="V18" s="31">
        <f t="shared" si="2"/>
        <v>2997387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307096</v>
      </c>
      <c r="D19" s="34">
        <v>159947</v>
      </c>
      <c r="E19" s="34">
        <v>195256</v>
      </c>
      <c r="F19" s="34">
        <v>104208</v>
      </c>
      <c r="G19" s="34">
        <v>169566</v>
      </c>
      <c r="H19" s="34">
        <v>222952</v>
      </c>
      <c r="I19" s="34">
        <v>389402</v>
      </c>
      <c r="J19" s="34">
        <v>203336</v>
      </c>
      <c r="K19" s="34">
        <v>127595</v>
      </c>
      <c r="L19" s="34">
        <v>244291</v>
      </c>
      <c r="M19" s="34">
        <v>22484</v>
      </c>
      <c r="N19" s="35">
        <f t="shared" si="0"/>
        <v>2146133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1"/>
        <v>0</v>
      </c>
      <c r="V19" s="38">
        <f t="shared" si="2"/>
        <v>2146133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98755</v>
      </c>
      <c r="D20" s="34">
        <v>61619</v>
      </c>
      <c r="E20" s="34">
        <v>73327</v>
      </c>
      <c r="F20" s="34">
        <v>34715</v>
      </c>
      <c r="G20" s="34">
        <v>61869</v>
      </c>
      <c r="H20" s="34">
        <v>68402</v>
      </c>
      <c r="I20" s="34">
        <v>121544</v>
      </c>
      <c r="J20" s="34">
        <v>63961</v>
      </c>
      <c r="K20" s="34">
        <v>45834</v>
      </c>
      <c r="L20" s="34">
        <v>75171</v>
      </c>
      <c r="M20" s="34">
        <v>5596</v>
      </c>
      <c r="N20" s="35">
        <f t="shared" si="0"/>
        <v>710793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1"/>
        <v>0</v>
      </c>
      <c r="V20" s="38">
        <f t="shared" si="2"/>
        <v>710793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1788</v>
      </c>
      <c r="D21" s="34">
        <v>682</v>
      </c>
      <c r="E21" s="34">
        <v>744</v>
      </c>
      <c r="F21" s="34">
        <v>51049</v>
      </c>
      <c r="G21" s="34">
        <v>794</v>
      </c>
      <c r="H21" s="34">
        <v>6978</v>
      </c>
      <c r="I21" s="34">
        <v>1944</v>
      </c>
      <c r="J21" s="34">
        <v>383</v>
      </c>
      <c r="K21" s="34">
        <v>6056</v>
      </c>
      <c r="L21" s="34">
        <v>510</v>
      </c>
      <c r="M21" s="34">
        <v>974</v>
      </c>
      <c r="N21" s="35">
        <f t="shared" si="0"/>
        <v>71902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1"/>
        <v>0</v>
      </c>
      <c r="V21" s="38">
        <f t="shared" si="2"/>
        <v>71902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54</v>
      </c>
      <c r="D22" s="24">
        <v>354</v>
      </c>
      <c r="E22" s="24">
        <v>0</v>
      </c>
      <c r="F22" s="24">
        <v>0</v>
      </c>
      <c r="G22" s="24">
        <v>8186</v>
      </c>
      <c r="H22" s="24">
        <v>0</v>
      </c>
      <c r="I22" s="24">
        <v>0</v>
      </c>
      <c r="J22" s="24">
        <v>1158</v>
      </c>
      <c r="K22" s="24">
        <v>0</v>
      </c>
      <c r="L22" s="24">
        <v>567</v>
      </c>
      <c r="M22" s="24">
        <v>0</v>
      </c>
      <c r="N22" s="28">
        <f t="shared" si="0"/>
        <v>10319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1"/>
        <v>0</v>
      </c>
      <c r="V22" s="31">
        <f t="shared" si="2"/>
        <v>10319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400</v>
      </c>
      <c r="D23" s="24">
        <v>141</v>
      </c>
      <c r="E23" s="24">
        <v>588</v>
      </c>
      <c r="F23" s="24">
        <v>29</v>
      </c>
      <c r="G23" s="24">
        <v>413</v>
      </c>
      <c r="H23" s="24">
        <v>0</v>
      </c>
      <c r="I23" s="24">
        <v>220</v>
      </c>
      <c r="J23" s="24">
        <v>259</v>
      </c>
      <c r="K23" s="24">
        <v>193</v>
      </c>
      <c r="L23" s="24">
        <v>69</v>
      </c>
      <c r="M23" s="24">
        <v>0</v>
      </c>
      <c r="N23" s="28">
        <f t="shared" si="0"/>
        <v>2312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1"/>
        <v>0</v>
      </c>
      <c r="V23" s="31">
        <f t="shared" si="2"/>
        <v>2312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23326</v>
      </c>
      <c r="D24" s="24">
        <v>35239</v>
      </c>
      <c r="E24" s="24">
        <v>13456</v>
      </c>
      <c r="F24" s="24">
        <v>4150</v>
      </c>
      <c r="G24" s="24">
        <v>125667</v>
      </c>
      <c r="H24" s="24">
        <v>502</v>
      </c>
      <c r="I24" s="24">
        <v>34410</v>
      </c>
      <c r="J24" s="24">
        <v>12321</v>
      </c>
      <c r="K24" s="24">
        <v>43233</v>
      </c>
      <c r="L24" s="24">
        <v>11554</v>
      </c>
      <c r="M24" s="24">
        <v>49</v>
      </c>
      <c r="N24" s="28">
        <f t="shared" si="0"/>
        <v>303907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1"/>
        <v>0</v>
      </c>
      <c r="V24" s="31">
        <f t="shared" si="2"/>
        <v>303907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8236</v>
      </c>
      <c r="D25" s="24">
        <v>39671</v>
      </c>
      <c r="E25" s="24">
        <v>4501</v>
      </c>
      <c r="F25" s="24">
        <v>1023</v>
      </c>
      <c r="G25" s="24">
        <v>0</v>
      </c>
      <c r="H25" s="24">
        <v>0</v>
      </c>
      <c r="I25" s="24">
        <v>0</v>
      </c>
      <c r="J25" s="24">
        <v>0</v>
      </c>
      <c r="K25" s="24">
        <v>43701</v>
      </c>
      <c r="L25" s="24">
        <v>2794</v>
      </c>
      <c r="M25" s="24">
        <v>0</v>
      </c>
      <c r="N25" s="28">
        <f t="shared" si="0"/>
        <v>99926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1"/>
        <v>0</v>
      </c>
      <c r="V25" s="31">
        <f t="shared" si="2"/>
        <v>99926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375</v>
      </c>
      <c r="G26" s="24">
        <v>5</v>
      </c>
      <c r="H26" s="24">
        <v>0</v>
      </c>
      <c r="I26" s="24">
        <v>0</v>
      </c>
      <c r="J26" s="24">
        <v>0</v>
      </c>
      <c r="K26" s="24">
        <v>107</v>
      </c>
      <c r="L26" s="24">
        <v>0</v>
      </c>
      <c r="M26" s="24">
        <v>0</v>
      </c>
      <c r="N26" s="28">
        <f t="shared" si="0"/>
        <v>487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1"/>
        <v>0</v>
      </c>
      <c r="V26" s="31">
        <f t="shared" si="2"/>
        <v>487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2380</v>
      </c>
      <c r="D27" s="24">
        <v>23201</v>
      </c>
      <c r="E27" s="24">
        <v>7273</v>
      </c>
      <c r="F27" s="24">
        <v>45</v>
      </c>
      <c r="G27" s="24">
        <v>612</v>
      </c>
      <c r="H27" s="24">
        <v>0</v>
      </c>
      <c r="I27" s="24">
        <v>7542</v>
      </c>
      <c r="J27" s="24">
        <v>0</v>
      </c>
      <c r="K27" s="24">
        <v>14970</v>
      </c>
      <c r="L27" s="24">
        <v>473</v>
      </c>
      <c r="M27" s="24">
        <v>0</v>
      </c>
      <c r="N27" s="28">
        <f t="shared" si="0"/>
        <v>56496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1"/>
        <v>0</v>
      </c>
      <c r="V27" s="31">
        <f t="shared" si="2"/>
        <v>56496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 t="shared" si="0"/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1"/>
        <v>0</v>
      </c>
      <c r="V28" s="31">
        <f t="shared" si="2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10695</v>
      </c>
      <c r="D29" s="24">
        <v>30527</v>
      </c>
      <c r="E29" s="24">
        <v>25245</v>
      </c>
      <c r="F29" s="24">
        <v>4627</v>
      </c>
      <c r="G29" s="24">
        <v>23822</v>
      </c>
      <c r="H29" s="24">
        <v>2062</v>
      </c>
      <c r="I29" s="24">
        <v>11477</v>
      </c>
      <c r="J29" s="24">
        <v>11334</v>
      </c>
      <c r="K29" s="24">
        <v>8048</v>
      </c>
      <c r="L29" s="24">
        <v>13568</v>
      </c>
      <c r="M29" s="24">
        <v>170</v>
      </c>
      <c r="N29" s="45">
        <f t="shared" si="0"/>
        <v>141575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1"/>
        <v>0</v>
      </c>
      <c r="V29" s="48">
        <f t="shared" si="2"/>
        <v>141575</v>
      </c>
      <c r="Y29" s="2"/>
    </row>
    <row r="30" spans="1:25" s="6" customFormat="1" ht="14.25" customHeight="1" x14ac:dyDescent="0.25">
      <c r="A30" s="49" t="s">
        <v>13</v>
      </c>
      <c r="B30" s="50" t="s">
        <v>70</v>
      </c>
      <c r="C30" s="51">
        <f t="shared" ref="C30:M30" si="3">SUM(C6:C14)+C18+SUM(C22:C29)</f>
        <v>1201861</v>
      </c>
      <c r="D30" s="51">
        <f t="shared" si="3"/>
        <v>961001</v>
      </c>
      <c r="E30" s="51">
        <f t="shared" si="3"/>
        <v>768412</v>
      </c>
      <c r="F30" s="51">
        <f t="shared" si="3"/>
        <v>384831</v>
      </c>
      <c r="G30" s="51">
        <f t="shared" si="3"/>
        <v>1523397</v>
      </c>
      <c r="H30" s="51">
        <f t="shared" si="3"/>
        <v>330360</v>
      </c>
      <c r="I30" s="51">
        <f t="shared" si="3"/>
        <v>932076</v>
      </c>
      <c r="J30" s="51">
        <f t="shared" si="3"/>
        <v>450316</v>
      </c>
      <c r="K30" s="51">
        <f t="shared" si="3"/>
        <v>615566</v>
      </c>
      <c r="L30" s="51">
        <f t="shared" si="3"/>
        <v>797694</v>
      </c>
      <c r="M30" s="51">
        <f t="shared" si="3"/>
        <v>33832</v>
      </c>
      <c r="N30" s="52">
        <f t="shared" si="0"/>
        <v>7999346</v>
      </c>
      <c r="O30" s="51">
        <f t="shared" ref="O30:T30" si="4">SUM(O6:O14)+O18+SUM(O22:O29)</f>
        <v>0</v>
      </c>
      <c r="P30" s="51">
        <f t="shared" si="4"/>
        <v>0</v>
      </c>
      <c r="Q30" s="51">
        <f t="shared" si="4"/>
        <v>0</v>
      </c>
      <c r="R30" s="51">
        <f t="shared" si="4"/>
        <v>0</v>
      </c>
      <c r="S30" s="51">
        <f t="shared" si="4"/>
        <v>0</v>
      </c>
      <c r="T30" s="51">
        <f t="shared" si="4"/>
        <v>0</v>
      </c>
      <c r="U30" s="52">
        <f t="shared" si="1"/>
        <v>0</v>
      </c>
      <c r="V30" s="53">
        <f t="shared" si="2"/>
        <v>7999346</v>
      </c>
      <c r="Y30" s="2"/>
    </row>
    <row r="31" spans="1:25" s="6" customFormat="1" ht="14.25" customHeight="1" x14ac:dyDescent="0.25">
      <c r="A31" s="54" t="s">
        <v>71</v>
      </c>
      <c r="B31" s="55" t="s">
        <v>72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345123</v>
      </c>
      <c r="P31" s="24">
        <v>205617</v>
      </c>
      <c r="Q31" s="24">
        <v>126076</v>
      </c>
      <c r="R31" s="24">
        <v>103687</v>
      </c>
      <c r="S31" s="24">
        <v>298281</v>
      </c>
      <c r="T31" s="26">
        <v>14893</v>
      </c>
      <c r="U31" s="25">
        <f t="shared" si="1"/>
        <v>1093677</v>
      </c>
      <c r="V31" s="27">
        <f t="shared" si="2"/>
        <v>1093677</v>
      </c>
      <c r="Y31" s="2"/>
    </row>
    <row r="32" spans="1:25" s="6" customFormat="1" ht="14.25" customHeight="1" x14ac:dyDescent="0.25">
      <c r="A32" s="39" t="s">
        <v>73</v>
      </c>
      <c r="B32" s="56" t="s">
        <v>74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303965</v>
      </c>
      <c r="P32" s="36">
        <v>186425</v>
      </c>
      <c r="Q32" s="36">
        <v>122103</v>
      </c>
      <c r="R32" s="36">
        <v>94045</v>
      </c>
      <c r="S32" s="36">
        <v>295175</v>
      </c>
      <c r="T32" s="37">
        <v>10893</v>
      </c>
      <c r="U32" s="35">
        <f t="shared" si="1"/>
        <v>1012606</v>
      </c>
      <c r="V32" s="38">
        <f t="shared" si="2"/>
        <v>1012606</v>
      </c>
      <c r="Y32" s="2"/>
    </row>
    <row r="33" spans="1:25" s="6" customFormat="1" ht="14.25" customHeight="1" x14ac:dyDescent="0.25">
      <c r="A33" s="39" t="s">
        <v>75</v>
      </c>
      <c r="B33" s="40" t="s">
        <v>76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41158</v>
      </c>
      <c r="P33" s="36">
        <v>19192</v>
      </c>
      <c r="Q33" s="36">
        <v>3973</v>
      </c>
      <c r="R33" s="36">
        <v>9642</v>
      </c>
      <c r="S33" s="36">
        <v>3106</v>
      </c>
      <c r="T33" s="37">
        <v>4001</v>
      </c>
      <c r="U33" s="35">
        <f t="shared" si="1"/>
        <v>81072</v>
      </c>
      <c r="V33" s="38">
        <f t="shared" si="2"/>
        <v>81072</v>
      </c>
      <c r="Y33" s="2"/>
    </row>
    <row r="34" spans="1:25" s="6" customFormat="1" ht="14.25" customHeight="1" x14ac:dyDescent="0.25">
      <c r="A34" s="39" t="s">
        <v>77</v>
      </c>
      <c r="B34" s="40" t="s">
        <v>78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1"/>
        <v>0</v>
      </c>
      <c r="V34" s="38">
        <f t="shared" si="2"/>
        <v>0</v>
      </c>
      <c r="Y34" s="2"/>
    </row>
    <row r="35" spans="1:25" s="6" customFormat="1" ht="14.25" customHeight="1" x14ac:dyDescent="0.25">
      <c r="A35" s="41" t="s">
        <v>79</v>
      </c>
      <c r="B35" s="57" t="s">
        <v>80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1"/>
        <v>0</v>
      </c>
      <c r="V35" s="31">
        <f t="shared" si="2"/>
        <v>0</v>
      </c>
      <c r="Y35" s="2"/>
    </row>
    <row r="36" spans="1:25" s="6" customFormat="1" ht="14.25" customHeight="1" x14ac:dyDescent="0.25">
      <c r="A36" s="41" t="s">
        <v>81</v>
      </c>
      <c r="B36" s="57" t="s">
        <v>82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110684</v>
      </c>
      <c r="P36" s="29">
        <v>44140</v>
      </c>
      <c r="Q36" s="29">
        <v>189773</v>
      </c>
      <c r="R36" s="29">
        <v>45535</v>
      </c>
      <c r="S36" s="29">
        <v>74334</v>
      </c>
      <c r="T36" s="30">
        <v>7677</v>
      </c>
      <c r="U36" s="28">
        <f t="shared" si="1"/>
        <v>472143</v>
      </c>
      <c r="V36" s="31">
        <f t="shared" si="2"/>
        <v>472143</v>
      </c>
      <c r="Y36" s="2"/>
    </row>
    <row r="37" spans="1:25" s="6" customFormat="1" ht="14.25" customHeight="1" x14ac:dyDescent="0.25">
      <c r="A37" s="41" t="s">
        <v>83</v>
      </c>
      <c r="B37" s="57" t="s">
        <v>84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1"/>
        <v>0</v>
      </c>
      <c r="V37" s="31">
        <f t="shared" si="2"/>
        <v>0</v>
      </c>
      <c r="Y37" s="2"/>
    </row>
    <row r="38" spans="1:25" s="6" customFormat="1" ht="14.25" customHeight="1" x14ac:dyDescent="0.25">
      <c r="A38" s="41" t="s">
        <v>85</v>
      </c>
      <c r="B38" s="57" t="s">
        <v>86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1"/>
        <v>0</v>
      </c>
      <c r="V38" s="31">
        <f t="shared" si="2"/>
        <v>0</v>
      </c>
      <c r="Y38" s="2"/>
    </row>
    <row r="39" spans="1:25" s="6" customFormat="1" ht="14.25" customHeight="1" x14ac:dyDescent="0.25">
      <c r="A39" s="41" t="s">
        <v>87</v>
      </c>
      <c r="B39" s="42" t="s">
        <v>88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1"/>
        <v>0</v>
      </c>
      <c r="V39" s="31">
        <f t="shared" si="2"/>
        <v>0</v>
      </c>
      <c r="Y39" s="2"/>
    </row>
    <row r="40" spans="1:25" s="6" customFormat="1" ht="14.25" customHeight="1" x14ac:dyDescent="0.25">
      <c r="A40" s="41" t="s">
        <v>89</v>
      </c>
      <c r="B40" s="57" t="s">
        <v>90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1"/>
        <v>0</v>
      </c>
      <c r="V40" s="48">
        <f t="shared" si="2"/>
        <v>0</v>
      </c>
      <c r="Y40" s="2"/>
    </row>
    <row r="41" spans="1:25" s="6" customFormat="1" ht="14.25" customHeight="1" x14ac:dyDescent="0.25">
      <c r="A41" s="58" t="s">
        <v>20</v>
      </c>
      <c r="B41" s="59" t="s">
        <v>91</v>
      </c>
      <c r="C41" s="51">
        <f t="shared" ref="C41:M41" si="5">C31+SUM(C35:C40)</f>
        <v>0</v>
      </c>
      <c r="D41" s="51">
        <f t="shared" si="5"/>
        <v>0</v>
      </c>
      <c r="E41" s="51">
        <f t="shared" si="5"/>
        <v>0</v>
      </c>
      <c r="F41" s="51">
        <f t="shared" si="5"/>
        <v>0</v>
      </c>
      <c r="G41" s="51">
        <f t="shared" si="5"/>
        <v>0</v>
      </c>
      <c r="H41" s="51">
        <f t="shared" si="5"/>
        <v>0</v>
      </c>
      <c r="I41" s="51">
        <f t="shared" si="5"/>
        <v>0</v>
      </c>
      <c r="J41" s="51">
        <f t="shared" si="5"/>
        <v>0</v>
      </c>
      <c r="K41" s="51">
        <f t="shared" si="5"/>
        <v>0</v>
      </c>
      <c r="L41" s="51">
        <f t="shared" si="5"/>
        <v>0</v>
      </c>
      <c r="M41" s="51">
        <f t="shared" si="5"/>
        <v>0</v>
      </c>
      <c r="N41" s="52">
        <f t="shared" si="0"/>
        <v>0</v>
      </c>
      <c r="O41" s="51">
        <f t="shared" ref="O41:T41" si="6">O31+SUM(O35:O40)</f>
        <v>455807</v>
      </c>
      <c r="P41" s="51">
        <f t="shared" si="6"/>
        <v>249757</v>
      </c>
      <c r="Q41" s="51">
        <f t="shared" si="6"/>
        <v>315849</v>
      </c>
      <c r="R41" s="51">
        <f t="shared" si="6"/>
        <v>149222</v>
      </c>
      <c r="S41" s="51">
        <f t="shared" si="6"/>
        <v>372615</v>
      </c>
      <c r="T41" s="51">
        <f t="shared" si="6"/>
        <v>22570</v>
      </c>
      <c r="U41" s="52">
        <f t="shared" si="1"/>
        <v>1565820</v>
      </c>
      <c r="V41" s="53">
        <f t="shared" si="2"/>
        <v>1565820</v>
      </c>
      <c r="Y41" s="2"/>
    </row>
    <row r="42" spans="1:25" s="6" customFormat="1" ht="14.25" customHeight="1" x14ac:dyDescent="0.25">
      <c r="A42" s="60" t="s">
        <v>21</v>
      </c>
      <c r="B42" s="61" t="s">
        <v>92</v>
      </c>
      <c r="C42" s="62">
        <f t="shared" ref="C42:V42" si="7">C30+C41</f>
        <v>1201861</v>
      </c>
      <c r="D42" s="62">
        <f t="shared" si="7"/>
        <v>961001</v>
      </c>
      <c r="E42" s="62">
        <f t="shared" si="7"/>
        <v>768412</v>
      </c>
      <c r="F42" s="62">
        <f t="shared" si="7"/>
        <v>384831</v>
      </c>
      <c r="G42" s="62">
        <f t="shared" si="7"/>
        <v>1523397</v>
      </c>
      <c r="H42" s="62">
        <f t="shared" si="7"/>
        <v>330360</v>
      </c>
      <c r="I42" s="62">
        <f t="shared" si="7"/>
        <v>932076</v>
      </c>
      <c r="J42" s="62">
        <f t="shared" si="7"/>
        <v>450316</v>
      </c>
      <c r="K42" s="62">
        <f t="shared" si="7"/>
        <v>615566</v>
      </c>
      <c r="L42" s="62">
        <f t="shared" si="7"/>
        <v>797694</v>
      </c>
      <c r="M42" s="62">
        <f t="shared" si="7"/>
        <v>33832</v>
      </c>
      <c r="N42" s="62">
        <f t="shared" si="7"/>
        <v>7999346</v>
      </c>
      <c r="O42" s="62">
        <f t="shared" si="7"/>
        <v>455807</v>
      </c>
      <c r="P42" s="62">
        <f t="shared" si="7"/>
        <v>249757</v>
      </c>
      <c r="Q42" s="62">
        <f t="shared" si="7"/>
        <v>315849</v>
      </c>
      <c r="R42" s="62">
        <f t="shared" si="7"/>
        <v>149222</v>
      </c>
      <c r="S42" s="62">
        <f t="shared" si="7"/>
        <v>372615</v>
      </c>
      <c r="T42" s="62">
        <f t="shared" si="7"/>
        <v>22570</v>
      </c>
      <c r="U42" s="62">
        <f t="shared" si="7"/>
        <v>1565820</v>
      </c>
      <c r="V42" s="63">
        <f t="shared" si="7"/>
        <v>9565166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87"/>
      <c r="B45" s="188"/>
      <c r="C45" s="64" t="str">
        <f t="shared" ref="C45:M45" si="8">C4</f>
        <v>МАКЕДОНИЈА  осигурување ВИГ</v>
      </c>
      <c r="D45" s="64" t="str">
        <f t="shared" si="8"/>
        <v>Триглав</v>
      </c>
      <c r="E45" s="64" t="str">
        <f t="shared" si="8"/>
        <v>САВА</v>
      </c>
      <c r="F45" s="64" t="str">
        <f t="shared" si="8"/>
        <v>ЕВРОИНС</v>
      </c>
      <c r="G45" s="64" t="str">
        <f t="shared" si="8"/>
        <v>ЕУРОЛИНК</v>
      </c>
      <c r="H45" s="64" t="str">
        <f t="shared" si="8"/>
        <v>ГРАВЕ НЕЖИВОТ</v>
      </c>
      <c r="I45" s="64" t="str">
        <f t="shared" si="8"/>
        <v>УНИКА</v>
      </c>
      <c r="J45" s="64" t="str">
        <f t="shared" si="8"/>
        <v>АД ОСИГУРИТЕЛНА ПОЛИСА</v>
      </c>
      <c r="K45" s="64" t="str">
        <f t="shared" si="8"/>
        <v>ХАЛК ОСИГУРУВАЊЕ</v>
      </c>
      <c r="L45" s="64" t="str">
        <f t="shared" si="8"/>
        <v>КРОАЦИЈА НЕЖИВОТ</v>
      </c>
      <c r="M45" s="64" t="str">
        <f t="shared" si="8"/>
        <v>ЗОИЛ МАКЕДОНИЈА, Битола</v>
      </c>
      <c r="N45" s="65"/>
      <c r="O45" s="64" t="str">
        <f t="shared" ref="O45:T45" si="9">O4</f>
        <v>КРОАЦИА ЖИВОТ</v>
      </c>
      <c r="P45" s="64" t="str">
        <f t="shared" si="9"/>
        <v>ГРАВЕ</v>
      </c>
      <c r="Q45" s="64" t="str">
        <f t="shared" si="9"/>
        <v>ВИНЕР ЛАЈФ</v>
      </c>
      <c r="R45" s="64" t="str">
        <f t="shared" si="9"/>
        <v>УНИКА ЛАЈФ</v>
      </c>
      <c r="S45" s="64" t="str">
        <f t="shared" si="9"/>
        <v>Триглав Живот</v>
      </c>
      <c r="T45" s="64" t="str">
        <f t="shared" si="9"/>
        <v>ПРВА ЖИВОТ</v>
      </c>
      <c r="U45" s="66"/>
      <c r="V45" s="2"/>
      <c r="Y45" s="2"/>
    </row>
    <row r="46" spans="1:25" s="6" customFormat="1" ht="17.45" customHeight="1" x14ac:dyDescent="0.25">
      <c r="A46" s="189" t="s">
        <v>93</v>
      </c>
      <c r="B46" s="190"/>
      <c r="C46" s="67">
        <f t="shared" ref="C46:M46" si="10">C42/$N$42</f>
        <v>0.15024490752118985</v>
      </c>
      <c r="D46" s="67">
        <f t="shared" si="10"/>
        <v>0.12013494603183811</v>
      </c>
      <c r="E46" s="67">
        <f t="shared" si="10"/>
        <v>9.6059352852095659E-2</v>
      </c>
      <c r="F46" s="67">
        <f t="shared" si="10"/>
        <v>4.8107807813288737E-2</v>
      </c>
      <c r="G46" s="67">
        <f t="shared" si="10"/>
        <v>0.19044019348581748</v>
      </c>
      <c r="H46" s="67">
        <f t="shared" si="10"/>
        <v>4.1298376142249626E-2</v>
      </c>
      <c r="I46" s="67">
        <f t="shared" si="10"/>
        <v>0.11651902543032892</v>
      </c>
      <c r="J46" s="67">
        <f t="shared" si="10"/>
        <v>5.6294102042841999E-2</v>
      </c>
      <c r="K46" s="67">
        <f t="shared" si="10"/>
        <v>7.6952040829337792E-2</v>
      </c>
      <c r="L46" s="67">
        <f t="shared" si="10"/>
        <v>9.9719902101996841E-2</v>
      </c>
      <c r="M46" s="67">
        <f t="shared" si="10"/>
        <v>4.2293457490149818E-3</v>
      </c>
      <c r="N46" s="68"/>
      <c r="O46" s="67">
        <f>O42/$U$42</f>
        <v>0.29109795506507774</v>
      </c>
      <c r="P46" s="67">
        <f t="shared" ref="P46:T46" si="11">P42/$U$42</f>
        <v>0.15950556258062867</v>
      </c>
      <c r="Q46" s="67">
        <f t="shared" si="11"/>
        <v>0.20171475648541978</v>
      </c>
      <c r="R46" s="67">
        <f t="shared" si="11"/>
        <v>9.529958743661468E-2</v>
      </c>
      <c r="S46" s="67">
        <f t="shared" si="11"/>
        <v>0.23796796566655171</v>
      </c>
      <c r="T46" s="67">
        <f t="shared" si="11"/>
        <v>1.4414172765707426E-2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C33C-AE39-4B32-8076-C6FF7FD2BE61}">
  <dimension ref="A1:N54"/>
  <sheetViews>
    <sheetView showGridLines="0" zoomScale="80" zoomScaleNormal="80" workbookViewId="0">
      <selection activeCell="I12" sqref="I12"/>
    </sheetView>
  </sheetViews>
  <sheetFormatPr defaultColWidth="9.140625" defaultRowHeight="15" x14ac:dyDescent="0.25"/>
  <cols>
    <col min="1" max="1" width="30.85546875" style="70" customWidth="1"/>
    <col min="2" max="2" width="5.7109375" style="70" customWidth="1"/>
    <col min="3" max="6" width="21.5703125" style="70" customWidth="1"/>
    <col min="7" max="7" width="15" style="70" customWidth="1"/>
    <col min="8" max="8" width="16.7109375" style="70" customWidth="1"/>
    <col min="9" max="9" width="20.140625" style="70" customWidth="1"/>
    <col min="10" max="10" width="13.140625" style="70" customWidth="1"/>
    <col min="11" max="12" width="22.140625" style="9" customWidth="1"/>
    <col min="13" max="13" width="14.85546875" style="9" customWidth="1"/>
    <col min="14" max="14" width="16.7109375" style="9" customWidth="1"/>
    <col min="15" max="15" width="24.5703125" style="70" customWidth="1"/>
    <col min="16" max="16" width="25.85546875" style="70" customWidth="1"/>
    <col min="17" max="17" width="19.140625" style="70" customWidth="1"/>
    <col min="18" max="18" width="18.28515625" style="70" customWidth="1"/>
    <col min="19" max="19" width="9.140625" style="70" customWidth="1"/>
    <col min="20" max="20" width="17.5703125" style="70" customWidth="1"/>
    <col min="21" max="21" width="19.42578125" style="70" customWidth="1"/>
    <col min="22" max="22" width="19" style="70" customWidth="1"/>
    <col min="23" max="23" width="15" style="70" customWidth="1"/>
    <col min="24" max="24" width="14.85546875" style="70" customWidth="1"/>
    <col min="25" max="25" width="20.42578125" style="70" customWidth="1"/>
    <col min="26" max="34" width="9.140625" style="70" customWidth="1"/>
    <col min="35" max="35" width="16.28515625" style="70" customWidth="1"/>
    <col min="36" max="42" width="9.140625" style="70" customWidth="1"/>
    <col min="43" max="43" width="12.85546875" style="70" customWidth="1"/>
    <col min="44" max="44" width="10.140625" style="70" customWidth="1"/>
    <col min="45" max="45" width="9.140625" style="70" customWidth="1"/>
    <col min="46" max="16384" width="9.140625" style="70"/>
  </cols>
  <sheetData>
    <row r="1" spans="1:6" s="121" customFormat="1" ht="14.25" customHeight="1" x14ac:dyDescent="0.25">
      <c r="B1" s="71"/>
      <c r="C1" s="71"/>
      <c r="D1" s="71"/>
      <c r="E1" s="71"/>
      <c r="F1" s="71"/>
    </row>
    <row r="2" spans="1:6" s="121" customFormat="1" ht="14.25" customHeight="1" x14ac:dyDescent="0.25">
      <c r="A2" s="72" t="s">
        <v>94</v>
      </c>
    </row>
    <row r="3" spans="1:6" s="121" customFormat="1" ht="14.25" customHeight="1" x14ac:dyDescent="0.25">
      <c r="A3" s="73"/>
      <c r="B3" s="74"/>
      <c r="C3" s="75"/>
      <c r="D3" s="75"/>
      <c r="E3" s="75"/>
      <c r="F3" s="119" t="s">
        <v>95</v>
      </c>
    </row>
    <row r="4" spans="1:6" s="121" customFormat="1" ht="66.75" customHeight="1" x14ac:dyDescent="0.25">
      <c r="A4" s="77" t="s">
        <v>96</v>
      </c>
      <c r="B4" s="78" t="s">
        <v>97</v>
      </c>
      <c r="C4" s="78" t="s">
        <v>98</v>
      </c>
      <c r="D4" s="78" t="s">
        <v>99</v>
      </c>
      <c r="E4" s="78" t="s">
        <v>100</v>
      </c>
      <c r="F4" s="79" t="s">
        <v>101</v>
      </c>
    </row>
    <row r="5" spans="1:6" s="121" customFormat="1" ht="14.25" customHeight="1" x14ac:dyDescent="0.25">
      <c r="A5" s="123"/>
      <c r="B5" s="81"/>
      <c r="C5" s="84">
        <v>1</v>
      </c>
      <c r="D5" s="84">
        <v>2</v>
      </c>
      <c r="E5" s="84">
        <v>3</v>
      </c>
      <c r="F5" s="120">
        <v>4</v>
      </c>
    </row>
    <row r="6" spans="1:6" s="121" customFormat="1" ht="15.6" customHeight="1" x14ac:dyDescent="0.25">
      <c r="A6" s="116" t="s">
        <v>102</v>
      </c>
      <c r="B6" s="84">
        <f t="shared" ref="B6:B25" si="0">ROW()-ROW($A$5)</f>
        <v>1</v>
      </c>
      <c r="C6" s="85">
        <f>SUM(C7:C17)</f>
        <v>7999343</v>
      </c>
      <c r="D6" s="85">
        <f>SUM(D7:D17)</f>
        <v>2368004</v>
      </c>
      <c r="E6" s="85">
        <f>SUM(E7:E17)</f>
        <v>5935973</v>
      </c>
      <c r="F6" s="86">
        <f>SUM(F7:F17)</f>
        <v>2063370</v>
      </c>
    </row>
    <row r="7" spans="1:6" ht="30" x14ac:dyDescent="0.25">
      <c r="A7" s="124" t="s">
        <v>2</v>
      </c>
      <c r="B7" s="84">
        <f t="shared" si="0"/>
        <v>2</v>
      </c>
      <c r="C7" s="87">
        <v>1201861</v>
      </c>
      <c r="D7" s="87">
        <v>429836</v>
      </c>
      <c r="E7" s="87">
        <v>843642</v>
      </c>
      <c r="F7" s="88">
        <f t="shared" ref="F7:F17" si="1">C7-E7</f>
        <v>358219</v>
      </c>
    </row>
    <row r="8" spans="1:6" s="121" customFormat="1" ht="15" customHeight="1" x14ac:dyDescent="0.25">
      <c r="A8" s="124" t="s">
        <v>3</v>
      </c>
      <c r="B8" s="84">
        <f t="shared" si="0"/>
        <v>3</v>
      </c>
      <c r="C8" s="87">
        <v>961000</v>
      </c>
      <c r="D8" s="87">
        <v>280570</v>
      </c>
      <c r="E8" s="87">
        <v>680464</v>
      </c>
      <c r="F8" s="88">
        <f t="shared" si="1"/>
        <v>280536</v>
      </c>
    </row>
    <row r="9" spans="1:6" s="121" customFormat="1" ht="15" customHeight="1" x14ac:dyDescent="0.25">
      <c r="A9" s="124" t="s">
        <v>4</v>
      </c>
      <c r="B9" s="84">
        <f t="shared" si="0"/>
        <v>4</v>
      </c>
      <c r="C9" s="87">
        <v>768411</v>
      </c>
      <c r="D9" s="87">
        <v>117430</v>
      </c>
      <c r="E9" s="87">
        <v>608328</v>
      </c>
      <c r="F9" s="88">
        <f t="shared" si="1"/>
        <v>160083</v>
      </c>
    </row>
    <row r="10" spans="1:6" s="121" customFormat="1" ht="15" customHeight="1" x14ac:dyDescent="0.25">
      <c r="A10" s="124" t="s">
        <v>5</v>
      </c>
      <c r="B10" s="84">
        <f t="shared" si="0"/>
        <v>5</v>
      </c>
      <c r="C10" s="87">
        <v>384831</v>
      </c>
      <c r="D10" s="87">
        <v>49550</v>
      </c>
      <c r="E10" s="87">
        <v>264163</v>
      </c>
      <c r="F10" s="88">
        <f t="shared" si="1"/>
        <v>120668</v>
      </c>
    </row>
    <row r="11" spans="1:6" s="121" customFormat="1" ht="15" customHeight="1" x14ac:dyDescent="0.25">
      <c r="A11" s="124" t="s">
        <v>6</v>
      </c>
      <c r="B11" s="84">
        <f t="shared" si="0"/>
        <v>6</v>
      </c>
      <c r="C11" s="87">
        <v>1523397</v>
      </c>
      <c r="D11" s="87">
        <v>925183</v>
      </c>
      <c r="E11" s="87">
        <v>1249576</v>
      </c>
      <c r="F11" s="88">
        <f t="shared" si="1"/>
        <v>273821</v>
      </c>
    </row>
    <row r="12" spans="1:6" s="121" customFormat="1" ht="15" customHeight="1" x14ac:dyDescent="0.25">
      <c r="A12" s="124" t="s">
        <v>7</v>
      </c>
      <c r="B12" s="84">
        <f t="shared" si="0"/>
        <v>7</v>
      </c>
      <c r="C12" s="87">
        <v>330360</v>
      </c>
      <c r="D12" s="87">
        <v>30888</v>
      </c>
      <c r="E12" s="87">
        <v>234797</v>
      </c>
      <c r="F12" s="88">
        <f t="shared" si="1"/>
        <v>95563</v>
      </c>
    </row>
    <row r="13" spans="1:6" s="121" customFormat="1" ht="15" customHeight="1" x14ac:dyDescent="0.25">
      <c r="A13" s="124" t="s">
        <v>8</v>
      </c>
      <c r="B13" s="84">
        <f t="shared" si="0"/>
        <v>8</v>
      </c>
      <c r="C13" s="87">
        <v>932076</v>
      </c>
      <c r="D13" s="87">
        <v>195626</v>
      </c>
      <c r="E13" s="87">
        <v>688276</v>
      </c>
      <c r="F13" s="88">
        <f t="shared" si="1"/>
        <v>243800</v>
      </c>
    </row>
    <row r="14" spans="1:6" s="121" customFormat="1" ht="15" customHeight="1" x14ac:dyDescent="0.25">
      <c r="A14" s="124" t="s">
        <v>9</v>
      </c>
      <c r="B14" s="84">
        <f t="shared" si="0"/>
        <v>9</v>
      </c>
      <c r="C14" s="87">
        <v>450316</v>
      </c>
      <c r="D14" s="87">
        <v>77570</v>
      </c>
      <c r="E14" s="87">
        <v>318984</v>
      </c>
      <c r="F14" s="88">
        <f t="shared" si="1"/>
        <v>131332</v>
      </c>
    </row>
    <row r="15" spans="1:6" s="121" customFormat="1" ht="15" customHeight="1" x14ac:dyDescent="0.25">
      <c r="A15" s="124" t="s">
        <v>10</v>
      </c>
      <c r="B15" s="84">
        <f t="shared" si="0"/>
        <v>10</v>
      </c>
      <c r="C15" s="87">
        <v>615565</v>
      </c>
      <c r="D15" s="87">
        <v>146253</v>
      </c>
      <c r="E15" s="87">
        <v>443572</v>
      </c>
      <c r="F15" s="88">
        <f t="shared" si="1"/>
        <v>171993</v>
      </c>
    </row>
    <row r="16" spans="1:6" s="121" customFormat="1" ht="15" customHeight="1" x14ac:dyDescent="0.25">
      <c r="A16" s="124" t="s">
        <v>11</v>
      </c>
      <c r="B16" s="84">
        <f t="shared" si="0"/>
        <v>11</v>
      </c>
      <c r="C16" s="87">
        <v>797694</v>
      </c>
      <c r="D16" s="87">
        <v>95240</v>
      </c>
      <c r="E16" s="87">
        <v>578252</v>
      </c>
      <c r="F16" s="88">
        <f t="shared" si="1"/>
        <v>219442</v>
      </c>
    </row>
    <row r="17" spans="1:6" x14ac:dyDescent="0.25">
      <c r="A17" s="124" t="s">
        <v>12</v>
      </c>
      <c r="B17" s="84">
        <f t="shared" si="0"/>
        <v>12</v>
      </c>
      <c r="C17" s="87">
        <v>33832</v>
      </c>
      <c r="D17" s="87">
        <v>19858</v>
      </c>
      <c r="E17" s="87">
        <v>25919</v>
      </c>
      <c r="F17" s="88">
        <f t="shared" si="1"/>
        <v>7913</v>
      </c>
    </row>
    <row r="18" spans="1:6" s="121" customFormat="1" ht="15.6" customHeight="1" x14ac:dyDescent="0.25">
      <c r="A18" s="116" t="s">
        <v>103</v>
      </c>
      <c r="B18" s="84">
        <f t="shared" si="0"/>
        <v>13</v>
      </c>
      <c r="C18" s="85">
        <f>SUM(C19:C24)</f>
        <v>1565820</v>
      </c>
      <c r="D18" s="85">
        <f>SUM(D19:D24)</f>
        <v>25499</v>
      </c>
      <c r="E18" s="85">
        <f>SUM(E19:E24)</f>
        <v>1222286</v>
      </c>
      <c r="F18" s="86">
        <f>SUM(F19:F24)</f>
        <v>343534</v>
      </c>
    </row>
    <row r="19" spans="1:6" ht="30" x14ac:dyDescent="0.25">
      <c r="A19" s="124" t="s">
        <v>14</v>
      </c>
      <c r="B19" s="84">
        <f t="shared" si="0"/>
        <v>14</v>
      </c>
      <c r="C19" s="87">
        <v>455807</v>
      </c>
      <c r="D19" s="87">
        <v>3567</v>
      </c>
      <c r="E19" s="87">
        <v>300095</v>
      </c>
      <c r="F19" s="88">
        <f t="shared" ref="F19:F24" si="2">C19-E19</f>
        <v>155712</v>
      </c>
    </row>
    <row r="20" spans="1:6" s="121" customFormat="1" ht="15" customHeight="1" x14ac:dyDescent="0.25">
      <c r="A20" s="124" t="s">
        <v>15</v>
      </c>
      <c r="B20" s="84">
        <f t="shared" si="0"/>
        <v>15</v>
      </c>
      <c r="C20" s="87">
        <v>249757</v>
      </c>
      <c r="D20" s="87">
        <v>13946</v>
      </c>
      <c r="E20" s="87">
        <v>199156</v>
      </c>
      <c r="F20" s="88">
        <f t="shared" si="2"/>
        <v>50601</v>
      </c>
    </row>
    <row r="21" spans="1:6" s="121" customFormat="1" ht="15" customHeight="1" x14ac:dyDescent="0.25">
      <c r="A21" s="124" t="s">
        <v>16</v>
      </c>
      <c r="B21" s="84">
        <f t="shared" si="0"/>
        <v>16</v>
      </c>
      <c r="C21" s="87">
        <v>315849</v>
      </c>
      <c r="D21" s="87">
        <v>5117</v>
      </c>
      <c r="E21" s="87">
        <v>252085</v>
      </c>
      <c r="F21" s="88">
        <f t="shared" si="2"/>
        <v>63764</v>
      </c>
    </row>
    <row r="22" spans="1:6" s="121" customFormat="1" ht="15" customHeight="1" x14ac:dyDescent="0.25">
      <c r="A22" s="124" t="s">
        <v>17</v>
      </c>
      <c r="B22" s="84">
        <f t="shared" si="0"/>
        <v>17</v>
      </c>
      <c r="C22" s="87">
        <v>149222</v>
      </c>
      <c r="D22" s="87">
        <v>731</v>
      </c>
      <c r="E22" s="87">
        <v>199982</v>
      </c>
      <c r="F22" s="88">
        <f t="shared" si="2"/>
        <v>-50760</v>
      </c>
    </row>
    <row r="23" spans="1:6" s="121" customFormat="1" ht="15" customHeight="1" x14ac:dyDescent="0.25">
      <c r="A23" s="124" t="s">
        <v>18</v>
      </c>
      <c r="B23" s="84">
        <f t="shared" si="0"/>
        <v>18</v>
      </c>
      <c r="C23" s="87">
        <v>372615</v>
      </c>
      <c r="D23" s="87">
        <v>1833</v>
      </c>
      <c r="E23" s="87">
        <v>261957</v>
      </c>
      <c r="F23" s="88">
        <f t="shared" si="2"/>
        <v>110658</v>
      </c>
    </row>
    <row r="24" spans="1:6" x14ac:dyDescent="0.25">
      <c r="A24" s="124" t="s">
        <v>19</v>
      </c>
      <c r="B24" s="84">
        <f t="shared" si="0"/>
        <v>19</v>
      </c>
      <c r="C24" s="87">
        <v>22570</v>
      </c>
      <c r="D24" s="87">
        <v>305</v>
      </c>
      <c r="E24" s="87">
        <v>9011</v>
      </c>
      <c r="F24" s="88">
        <f t="shared" si="2"/>
        <v>13559</v>
      </c>
    </row>
    <row r="25" spans="1:6" s="121" customFormat="1" ht="16.149999999999999" customHeight="1" x14ac:dyDescent="0.25">
      <c r="A25" s="116" t="s">
        <v>104</v>
      </c>
      <c r="B25" s="84">
        <f t="shared" si="0"/>
        <v>20</v>
      </c>
      <c r="C25" s="89">
        <f>C6+C18</f>
        <v>9565163</v>
      </c>
      <c r="D25" s="89">
        <f>D6+D18</f>
        <v>2393503</v>
      </c>
      <c r="E25" s="89">
        <f>E6+E18</f>
        <v>7158259</v>
      </c>
      <c r="F25" s="90">
        <f>F6+F18</f>
        <v>2406904</v>
      </c>
    </row>
    <row r="26" spans="1:6" s="121" customFormat="1" ht="96" customHeight="1" x14ac:dyDescent="0.25"/>
    <row r="27" spans="1:6" s="121" customFormat="1" ht="24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</sheetData>
  <printOptions horizontalCentered="1"/>
  <pageMargins left="0" right="0" top="1.9685039370078741" bottom="0" header="0.31496062992125984" footer="0.31496062992125984"/>
  <pageSetup paperSize="9" scale="82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609A-505B-4B37-9C03-CF2A14858CA9}">
  <dimension ref="A1:F35"/>
  <sheetViews>
    <sheetView showGridLines="0" zoomScale="80" zoomScaleNormal="80" workbookViewId="0">
      <selection activeCell="E9" sqref="E9"/>
    </sheetView>
  </sheetViews>
  <sheetFormatPr defaultColWidth="9.140625" defaultRowHeight="15" x14ac:dyDescent="0.25"/>
  <cols>
    <col min="1" max="1" width="29.28515625" style="69" customWidth="1"/>
    <col min="2" max="2" width="6.140625" style="69" customWidth="1"/>
    <col min="3" max="3" width="17.85546875" style="70" customWidth="1"/>
    <col min="4" max="6" width="17.85546875" style="69" customWidth="1"/>
    <col min="7" max="7" width="9.140625" style="69" customWidth="1"/>
    <col min="8" max="16384" width="9.140625" style="69"/>
  </cols>
  <sheetData>
    <row r="1" spans="1:6" s="5" customFormat="1" ht="15" customHeight="1" x14ac:dyDescent="0.25">
      <c r="A1" s="91"/>
      <c r="B1" s="91"/>
      <c r="C1" s="91"/>
      <c r="D1" s="91"/>
      <c r="E1" s="91"/>
      <c r="F1" s="91"/>
    </row>
    <row r="2" spans="1:6" s="5" customFormat="1" ht="15" customHeight="1" x14ac:dyDescent="0.25">
      <c r="A2" s="92" t="s">
        <v>105</v>
      </c>
      <c r="B2" s="92"/>
      <c r="C2" s="92"/>
      <c r="D2" s="92"/>
      <c r="E2" s="92"/>
      <c r="F2" s="92"/>
    </row>
    <row r="3" spans="1:6" s="5" customFormat="1" ht="15" customHeight="1" x14ac:dyDescent="0.25">
      <c r="A3" s="93"/>
      <c r="B3" s="74"/>
      <c r="C3" s="75"/>
      <c r="D3" s="75"/>
      <c r="E3" s="75"/>
      <c r="F3" s="76" t="s">
        <v>95</v>
      </c>
    </row>
    <row r="4" spans="1:6" s="5" customFormat="1" ht="78.75" customHeight="1" x14ac:dyDescent="0.25">
      <c r="A4" s="77" t="s">
        <v>96</v>
      </c>
      <c r="B4" s="78" t="s">
        <v>97</v>
      </c>
      <c r="C4" s="78" t="s">
        <v>98</v>
      </c>
      <c r="D4" s="78" t="s">
        <v>99</v>
      </c>
      <c r="E4" s="78" t="s">
        <v>100</v>
      </c>
      <c r="F4" s="79" t="s">
        <v>101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x14ac:dyDescent="0.25">
      <c r="A6" s="94" t="s">
        <v>22</v>
      </c>
      <c r="B6" s="84">
        <v>1</v>
      </c>
      <c r="C6" s="95">
        <v>523819</v>
      </c>
      <c r="D6" s="95">
        <v>16827</v>
      </c>
      <c r="E6" s="95">
        <v>371501</v>
      </c>
      <c r="F6" s="96">
        <f t="shared" ref="F6:F30" si="0">C6-E6</f>
        <v>152318</v>
      </c>
    </row>
    <row r="7" spans="1:6" x14ac:dyDescent="0.25">
      <c r="A7" s="94" t="s">
        <v>24</v>
      </c>
      <c r="B7" s="84">
        <v>2</v>
      </c>
      <c r="C7" s="95">
        <v>947512</v>
      </c>
      <c r="D7" s="95">
        <v>31705</v>
      </c>
      <c r="E7" s="95">
        <v>698715</v>
      </c>
      <c r="F7" s="96">
        <f t="shared" si="0"/>
        <v>248797</v>
      </c>
    </row>
    <row r="8" spans="1:6" x14ac:dyDescent="0.25">
      <c r="A8" s="94" t="s">
        <v>26</v>
      </c>
      <c r="B8" s="84">
        <v>3</v>
      </c>
      <c r="C8" s="95">
        <v>746285</v>
      </c>
      <c r="D8" s="95">
        <v>43995</v>
      </c>
      <c r="E8" s="95">
        <v>541261</v>
      </c>
      <c r="F8" s="96">
        <f t="shared" si="0"/>
        <v>205024</v>
      </c>
    </row>
    <row r="9" spans="1:6" x14ac:dyDescent="0.25">
      <c r="A9" s="94" t="s">
        <v>28</v>
      </c>
      <c r="B9" s="84">
        <v>4</v>
      </c>
      <c r="C9" s="95">
        <v>0</v>
      </c>
      <c r="D9" s="95">
        <v>0</v>
      </c>
      <c r="E9" s="95">
        <v>0</v>
      </c>
      <c r="F9" s="96">
        <f t="shared" si="0"/>
        <v>0</v>
      </c>
    </row>
    <row r="10" spans="1:6" x14ac:dyDescent="0.25">
      <c r="A10" s="94" t="s">
        <v>30</v>
      </c>
      <c r="B10" s="84">
        <v>5</v>
      </c>
      <c r="C10" s="95">
        <v>77634</v>
      </c>
      <c r="D10" s="95">
        <v>77296</v>
      </c>
      <c r="E10" s="95">
        <v>58147</v>
      </c>
      <c r="F10" s="96">
        <f t="shared" si="0"/>
        <v>19487</v>
      </c>
    </row>
    <row r="11" spans="1:6" x14ac:dyDescent="0.25">
      <c r="A11" s="94" t="s">
        <v>32</v>
      </c>
      <c r="B11" s="84">
        <v>6</v>
      </c>
      <c r="C11" s="95">
        <v>1306</v>
      </c>
      <c r="D11" s="95">
        <v>37</v>
      </c>
      <c r="E11" s="95">
        <v>1008</v>
      </c>
      <c r="F11" s="96">
        <f t="shared" si="0"/>
        <v>298</v>
      </c>
    </row>
    <row r="12" spans="1:6" x14ac:dyDescent="0.25">
      <c r="A12" s="94" t="s">
        <v>34</v>
      </c>
      <c r="B12" s="84">
        <v>7</v>
      </c>
      <c r="C12" s="95">
        <v>63808</v>
      </c>
      <c r="D12" s="95">
        <v>36610</v>
      </c>
      <c r="E12" s="95">
        <v>46367</v>
      </c>
      <c r="F12" s="96">
        <f t="shared" si="0"/>
        <v>17441</v>
      </c>
    </row>
    <row r="13" spans="1:6" x14ac:dyDescent="0.25">
      <c r="A13" s="94" t="s">
        <v>36</v>
      </c>
      <c r="B13" s="84">
        <v>8</v>
      </c>
      <c r="C13" s="95">
        <v>931310</v>
      </c>
      <c r="D13" s="95">
        <v>728086</v>
      </c>
      <c r="E13" s="95">
        <v>701927</v>
      </c>
      <c r="F13" s="96">
        <f t="shared" si="0"/>
        <v>229383</v>
      </c>
    </row>
    <row r="14" spans="1:6" x14ac:dyDescent="0.25">
      <c r="A14" s="94" t="s">
        <v>38</v>
      </c>
      <c r="B14" s="84">
        <v>9</v>
      </c>
      <c r="C14" s="95">
        <v>1095262</v>
      </c>
      <c r="D14" s="95">
        <v>690162</v>
      </c>
      <c r="E14" s="95">
        <v>798126</v>
      </c>
      <c r="F14" s="96">
        <f t="shared" si="0"/>
        <v>297136</v>
      </c>
    </row>
    <row r="15" spans="1:6" x14ac:dyDescent="0.25">
      <c r="A15" s="94" t="s">
        <v>46</v>
      </c>
      <c r="B15" s="84">
        <v>10</v>
      </c>
      <c r="C15" s="95">
        <v>2997387</v>
      </c>
      <c r="D15" s="95">
        <v>438243</v>
      </c>
      <c r="E15" s="95">
        <v>2276875</v>
      </c>
      <c r="F15" s="96">
        <f t="shared" si="0"/>
        <v>720512</v>
      </c>
    </row>
    <row r="16" spans="1:6" x14ac:dyDescent="0.25">
      <c r="A16" s="94" t="s">
        <v>54</v>
      </c>
      <c r="B16" s="84">
        <v>11</v>
      </c>
      <c r="C16" s="95">
        <v>10319</v>
      </c>
      <c r="D16" s="95">
        <v>9718</v>
      </c>
      <c r="E16" s="95">
        <v>7793</v>
      </c>
      <c r="F16" s="96">
        <f t="shared" si="0"/>
        <v>2526</v>
      </c>
    </row>
    <row r="17" spans="1:6" x14ac:dyDescent="0.25">
      <c r="A17" s="94" t="s">
        <v>56</v>
      </c>
      <c r="B17" s="84">
        <v>12</v>
      </c>
      <c r="C17" s="95">
        <v>2312</v>
      </c>
      <c r="D17" s="95">
        <v>21</v>
      </c>
      <c r="E17" s="95">
        <v>1734</v>
      </c>
      <c r="F17" s="96">
        <f t="shared" si="0"/>
        <v>578</v>
      </c>
    </row>
    <row r="18" spans="1:6" x14ac:dyDescent="0.25">
      <c r="A18" s="94" t="s">
        <v>58</v>
      </c>
      <c r="B18" s="84">
        <v>13</v>
      </c>
      <c r="C18" s="95">
        <v>303906</v>
      </c>
      <c r="D18" s="95">
        <v>226406</v>
      </c>
      <c r="E18" s="95">
        <v>236232</v>
      </c>
      <c r="F18" s="96">
        <f t="shared" si="0"/>
        <v>67674</v>
      </c>
    </row>
    <row r="19" spans="1:6" x14ac:dyDescent="0.25">
      <c r="A19" s="94" t="s">
        <v>60</v>
      </c>
      <c r="B19" s="84">
        <v>14</v>
      </c>
      <c r="C19" s="95">
        <v>99925</v>
      </c>
      <c r="D19" s="95">
        <v>12262</v>
      </c>
      <c r="E19" s="95">
        <v>66809</v>
      </c>
      <c r="F19" s="96">
        <f t="shared" si="0"/>
        <v>33116</v>
      </c>
    </row>
    <row r="20" spans="1:6" x14ac:dyDescent="0.25">
      <c r="A20" s="94" t="s">
        <v>62</v>
      </c>
      <c r="B20" s="84">
        <v>15</v>
      </c>
      <c r="C20" s="95">
        <v>487</v>
      </c>
      <c r="D20" s="95">
        <v>-32</v>
      </c>
      <c r="E20" s="95">
        <v>332</v>
      </c>
      <c r="F20" s="96">
        <f t="shared" si="0"/>
        <v>155</v>
      </c>
    </row>
    <row r="21" spans="1:6" x14ac:dyDescent="0.25">
      <c r="A21" s="94" t="s">
        <v>64</v>
      </c>
      <c r="B21" s="84">
        <v>16</v>
      </c>
      <c r="C21" s="95">
        <v>56496</v>
      </c>
      <c r="D21" s="95">
        <v>52252</v>
      </c>
      <c r="E21" s="95">
        <v>43850</v>
      </c>
      <c r="F21" s="96">
        <f t="shared" si="0"/>
        <v>12646</v>
      </c>
    </row>
    <row r="22" spans="1:6" x14ac:dyDescent="0.25">
      <c r="A22" s="94" t="s">
        <v>66</v>
      </c>
      <c r="B22" s="84">
        <v>17</v>
      </c>
      <c r="C22" s="95">
        <v>0</v>
      </c>
      <c r="D22" s="95">
        <v>0</v>
      </c>
      <c r="E22" s="95">
        <v>0</v>
      </c>
      <c r="F22" s="96">
        <f t="shared" si="0"/>
        <v>0</v>
      </c>
    </row>
    <row r="23" spans="1:6" x14ac:dyDescent="0.25">
      <c r="A23" s="94" t="s">
        <v>68</v>
      </c>
      <c r="B23" s="84">
        <v>18</v>
      </c>
      <c r="C23" s="95">
        <v>141574</v>
      </c>
      <c r="D23" s="95">
        <v>4416</v>
      </c>
      <c r="E23" s="95">
        <v>85294</v>
      </c>
      <c r="F23" s="96">
        <f t="shared" si="0"/>
        <v>56280</v>
      </c>
    </row>
    <row r="24" spans="1:6" x14ac:dyDescent="0.25">
      <c r="A24" s="94" t="s">
        <v>71</v>
      </c>
      <c r="B24" s="84">
        <v>19</v>
      </c>
      <c r="C24" s="95">
        <v>1093678</v>
      </c>
      <c r="D24" s="95">
        <v>21896</v>
      </c>
      <c r="E24" s="95">
        <v>879830</v>
      </c>
      <c r="F24" s="96">
        <f t="shared" si="0"/>
        <v>213848</v>
      </c>
    </row>
    <row r="25" spans="1:6" x14ac:dyDescent="0.25">
      <c r="A25" s="94" t="s">
        <v>79</v>
      </c>
      <c r="B25" s="84">
        <v>20</v>
      </c>
      <c r="C25" s="95">
        <v>0</v>
      </c>
      <c r="D25" s="95">
        <v>0</v>
      </c>
      <c r="E25" s="95">
        <v>1562</v>
      </c>
      <c r="F25" s="96">
        <f t="shared" si="0"/>
        <v>-1562</v>
      </c>
    </row>
    <row r="26" spans="1:6" x14ac:dyDescent="0.25">
      <c r="A26" s="94" t="s">
        <v>81</v>
      </c>
      <c r="B26" s="84">
        <v>21</v>
      </c>
      <c r="C26" s="95">
        <v>472143</v>
      </c>
      <c r="D26" s="95">
        <v>3603</v>
      </c>
      <c r="E26" s="95">
        <v>340894</v>
      </c>
      <c r="F26" s="96">
        <f t="shared" si="0"/>
        <v>131249</v>
      </c>
    </row>
    <row r="27" spans="1:6" x14ac:dyDescent="0.25">
      <c r="A27" s="94" t="s">
        <v>83</v>
      </c>
      <c r="B27" s="84">
        <v>22</v>
      </c>
      <c r="C27" s="95">
        <v>0</v>
      </c>
      <c r="D27" s="95">
        <v>0</v>
      </c>
      <c r="E27" s="95">
        <v>0</v>
      </c>
      <c r="F27" s="96">
        <f t="shared" si="0"/>
        <v>0</v>
      </c>
    </row>
    <row r="28" spans="1:6" x14ac:dyDescent="0.25">
      <c r="A28" s="94" t="s">
        <v>85</v>
      </c>
      <c r="B28" s="84">
        <v>23</v>
      </c>
      <c r="C28" s="95">
        <v>0</v>
      </c>
      <c r="D28" s="95">
        <v>0</v>
      </c>
      <c r="E28" s="95">
        <v>0</v>
      </c>
      <c r="F28" s="96">
        <f t="shared" si="0"/>
        <v>0</v>
      </c>
    </row>
    <row r="29" spans="1:6" x14ac:dyDescent="0.25">
      <c r="A29" s="94" t="s">
        <v>87</v>
      </c>
      <c r="B29" s="84">
        <v>24</v>
      </c>
      <c r="C29" s="95">
        <v>0</v>
      </c>
      <c r="D29" s="95">
        <v>0</v>
      </c>
      <c r="E29" s="95">
        <v>0</v>
      </c>
      <c r="F29" s="96">
        <f t="shared" si="0"/>
        <v>0</v>
      </c>
    </row>
    <row r="30" spans="1:6" x14ac:dyDescent="0.25">
      <c r="A30" s="94" t="s">
        <v>89</v>
      </c>
      <c r="B30" s="84">
        <v>25</v>
      </c>
      <c r="C30" s="95">
        <v>0</v>
      </c>
      <c r="D30" s="95">
        <v>0</v>
      </c>
      <c r="E30" s="95">
        <v>0</v>
      </c>
      <c r="F30" s="96">
        <f t="shared" si="0"/>
        <v>0</v>
      </c>
    </row>
    <row r="31" spans="1:6" s="5" customFormat="1" ht="16.149999999999999" customHeight="1" x14ac:dyDescent="0.25">
      <c r="A31" s="97" t="s">
        <v>21</v>
      </c>
      <c r="B31" s="98" t="s">
        <v>92</v>
      </c>
      <c r="C31" s="89">
        <f>SUM(C6:C30)</f>
        <v>9565163</v>
      </c>
      <c r="D31" s="89">
        <f>SUM(D6:D30)</f>
        <v>2393503</v>
      </c>
      <c r="E31" s="89">
        <f>SUM(E6:E30)</f>
        <v>7158257</v>
      </c>
      <c r="F31" s="90">
        <f>SUM(F6:F30)</f>
        <v>2406906</v>
      </c>
    </row>
    <row r="32" spans="1:6" s="70" customFormat="1" ht="15" customHeight="1" x14ac:dyDescent="0.2">
      <c r="A32" s="69"/>
      <c r="B32" s="99"/>
      <c r="D32" s="69"/>
      <c r="E32" s="69"/>
      <c r="F32" s="69"/>
    </row>
    <row r="33" spans="1:6" s="70" customFormat="1" ht="15" customHeight="1" x14ac:dyDescent="0.25">
      <c r="A33" s="69"/>
      <c r="B33" s="69"/>
      <c r="D33" s="69"/>
      <c r="E33" s="69"/>
      <c r="F33" s="69"/>
    </row>
    <row r="34" spans="1:6" s="70" customFormat="1" ht="15" customHeight="1" x14ac:dyDescent="0.25">
      <c r="A34" s="69"/>
      <c r="B34" s="69"/>
      <c r="D34" s="69"/>
      <c r="E34" s="69"/>
      <c r="F34" s="69"/>
    </row>
    <row r="35" spans="1:6" s="70" customFormat="1" ht="15" customHeight="1" x14ac:dyDescent="0.25">
      <c r="A35" s="69"/>
      <c r="B35" s="69"/>
      <c r="D35" s="69"/>
      <c r="E35" s="69"/>
      <c r="F35" s="69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A704D-BA34-4255-A1FA-43E053168B16}">
  <dimension ref="A1:Y59"/>
  <sheetViews>
    <sheetView showGridLines="0" zoomScale="80" zoomScaleNormal="80" workbookViewId="0">
      <selection activeCell="G1" sqref="G1:G1048576"/>
    </sheetView>
  </sheetViews>
  <sheetFormatPr defaultColWidth="9.140625" defaultRowHeight="15" x14ac:dyDescent="0.25"/>
  <cols>
    <col min="1" max="1" width="49.42578125" style="121" customWidth="1"/>
    <col min="2" max="2" width="7.42578125" style="3" customWidth="1"/>
    <col min="3" max="3" width="14.28515625" style="4" customWidth="1"/>
    <col min="4" max="12" width="14.28515625" style="136" customWidth="1"/>
    <col min="13" max="15" width="14.28515625" style="121" customWidth="1"/>
    <col min="16" max="19" width="14.28515625" style="136" customWidth="1"/>
    <col min="20" max="22" width="14.28515625" style="121" customWidth="1"/>
    <col min="23" max="24" width="9.140625" style="127" customWidth="1"/>
    <col min="25" max="25" width="9.140625" style="121" customWidth="1"/>
    <col min="26" max="16384" width="9.140625" style="121"/>
  </cols>
  <sheetData>
    <row r="1" spans="1:25" s="9" customFormat="1" ht="12.75" x14ac:dyDescent="0.25">
      <c r="A1" s="125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2.75" x14ac:dyDescent="0.25">
      <c r="A2" s="126" t="s">
        <v>106</v>
      </c>
      <c r="B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5" s="10" customFormat="1" ht="12.75" x14ac:dyDescent="0.25">
      <c r="A3" s="9"/>
      <c r="B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5" s="4" customFormat="1" ht="5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127"/>
      <c r="X4" s="16"/>
      <c r="Y4" s="121"/>
    </row>
    <row r="5" spans="1:25" s="4" customForma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127"/>
      <c r="X5" s="16"/>
      <c r="Y5" s="121"/>
    </row>
    <row r="6" spans="1:25" s="4" customFormat="1" x14ac:dyDescent="0.25">
      <c r="A6" s="41" t="s">
        <v>22</v>
      </c>
      <c r="B6" s="42" t="s">
        <v>23</v>
      </c>
      <c r="C6" s="128">
        <v>49361</v>
      </c>
      <c r="D6" s="128">
        <v>25267</v>
      </c>
      <c r="E6" s="128">
        <v>73924</v>
      </c>
      <c r="F6" s="128">
        <v>13987</v>
      </c>
      <c r="G6" s="128">
        <v>28506</v>
      </c>
      <c r="H6" s="128">
        <v>34291</v>
      </c>
      <c r="I6" s="128">
        <v>51394</v>
      </c>
      <c r="J6" s="128">
        <v>32469</v>
      </c>
      <c r="K6" s="128">
        <v>33468</v>
      </c>
      <c r="L6" s="128">
        <v>64452</v>
      </c>
      <c r="M6" s="128">
        <v>3444</v>
      </c>
      <c r="N6" s="129">
        <f t="shared" ref="N6:N41" si="0">SUM(C6:M6)</f>
        <v>410563</v>
      </c>
      <c r="O6" s="128">
        <v>0</v>
      </c>
      <c r="P6" s="128">
        <v>0</v>
      </c>
      <c r="Q6" s="128">
        <v>0</v>
      </c>
      <c r="R6" s="128">
        <v>0</v>
      </c>
      <c r="S6" s="128">
        <v>0</v>
      </c>
      <c r="T6" s="130">
        <v>0</v>
      </c>
      <c r="U6" s="129">
        <f t="shared" ref="U6:U41" si="1">SUM(O6:T6)</f>
        <v>0</v>
      </c>
      <c r="V6" s="131">
        <f t="shared" ref="V6:V41" si="2">N6+U6</f>
        <v>410563</v>
      </c>
      <c r="W6" s="127"/>
      <c r="X6" s="16"/>
      <c r="Y6" s="121"/>
    </row>
    <row r="7" spans="1:25" s="136" customFormat="1" x14ac:dyDescent="0.25">
      <c r="A7" s="41" t="s">
        <v>24</v>
      </c>
      <c r="B7" s="42" t="s">
        <v>25</v>
      </c>
      <c r="C7" s="128">
        <v>723</v>
      </c>
      <c r="D7" s="128">
        <v>13464</v>
      </c>
      <c r="E7" s="128">
        <v>8663</v>
      </c>
      <c r="F7" s="128">
        <v>64</v>
      </c>
      <c r="G7" s="128">
        <v>750</v>
      </c>
      <c r="H7" s="128">
        <v>0</v>
      </c>
      <c r="I7" s="128">
        <v>458</v>
      </c>
      <c r="J7" s="128">
        <v>0</v>
      </c>
      <c r="K7" s="128">
        <v>4044</v>
      </c>
      <c r="L7" s="128">
        <v>1340</v>
      </c>
      <c r="M7" s="128">
        <v>0</v>
      </c>
      <c r="N7" s="132">
        <f t="shared" si="0"/>
        <v>29506</v>
      </c>
      <c r="O7" s="133">
        <v>0</v>
      </c>
      <c r="P7" s="133">
        <v>0</v>
      </c>
      <c r="Q7" s="133">
        <v>0</v>
      </c>
      <c r="R7" s="133">
        <v>0</v>
      </c>
      <c r="S7" s="133">
        <v>0</v>
      </c>
      <c r="T7" s="134">
        <v>0</v>
      </c>
      <c r="U7" s="132">
        <f t="shared" si="1"/>
        <v>0</v>
      </c>
      <c r="V7" s="135">
        <f t="shared" si="2"/>
        <v>29506</v>
      </c>
    </row>
    <row r="8" spans="1:25" s="136" customFormat="1" x14ac:dyDescent="0.25">
      <c r="A8" s="41" t="s">
        <v>26</v>
      </c>
      <c r="B8" s="42" t="s">
        <v>27</v>
      </c>
      <c r="C8" s="128">
        <v>3629</v>
      </c>
      <c r="D8" s="128">
        <v>3737</v>
      </c>
      <c r="E8" s="128">
        <v>4787</v>
      </c>
      <c r="F8" s="128">
        <v>5747</v>
      </c>
      <c r="G8" s="128">
        <v>2927</v>
      </c>
      <c r="H8" s="128">
        <v>623</v>
      </c>
      <c r="I8" s="128">
        <v>2000</v>
      </c>
      <c r="J8" s="128">
        <v>3124</v>
      </c>
      <c r="K8" s="128">
        <v>2301</v>
      </c>
      <c r="L8" s="128">
        <v>2484</v>
      </c>
      <c r="M8" s="128">
        <v>112</v>
      </c>
      <c r="N8" s="132">
        <f t="shared" si="0"/>
        <v>31471</v>
      </c>
      <c r="O8" s="133">
        <v>0</v>
      </c>
      <c r="P8" s="133">
        <v>0</v>
      </c>
      <c r="Q8" s="133">
        <v>0</v>
      </c>
      <c r="R8" s="133">
        <v>0</v>
      </c>
      <c r="S8" s="133">
        <v>0</v>
      </c>
      <c r="T8" s="134">
        <v>0</v>
      </c>
      <c r="U8" s="132">
        <f t="shared" si="1"/>
        <v>0</v>
      </c>
      <c r="V8" s="135">
        <f t="shared" si="2"/>
        <v>31471</v>
      </c>
    </row>
    <row r="9" spans="1:25" s="136" customFormat="1" x14ac:dyDescent="0.25">
      <c r="A9" s="41" t="s">
        <v>28</v>
      </c>
      <c r="B9" s="42" t="s">
        <v>29</v>
      </c>
      <c r="C9" s="128">
        <v>0</v>
      </c>
      <c r="D9" s="128">
        <v>0</v>
      </c>
      <c r="E9" s="128">
        <v>0</v>
      </c>
      <c r="F9" s="128">
        <v>0</v>
      </c>
      <c r="G9" s="128">
        <v>0</v>
      </c>
      <c r="H9" s="128">
        <v>0</v>
      </c>
      <c r="I9" s="128">
        <v>0</v>
      </c>
      <c r="J9" s="128">
        <v>0</v>
      </c>
      <c r="K9" s="128">
        <v>0</v>
      </c>
      <c r="L9" s="128">
        <v>0</v>
      </c>
      <c r="M9" s="128">
        <v>0</v>
      </c>
      <c r="N9" s="132">
        <f t="shared" si="0"/>
        <v>0</v>
      </c>
      <c r="O9" s="133">
        <v>0</v>
      </c>
      <c r="P9" s="133">
        <v>0</v>
      </c>
      <c r="Q9" s="133">
        <v>0</v>
      </c>
      <c r="R9" s="133">
        <v>0</v>
      </c>
      <c r="S9" s="133">
        <v>0</v>
      </c>
      <c r="T9" s="134">
        <v>0</v>
      </c>
      <c r="U9" s="132">
        <f t="shared" si="1"/>
        <v>0</v>
      </c>
      <c r="V9" s="135">
        <f t="shared" si="2"/>
        <v>0</v>
      </c>
    </row>
    <row r="10" spans="1:25" s="136" customFormat="1" x14ac:dyDescent="0.25">
      <c r="A10" s="41" t="s">
        <v>30</v>
      </c>
      <c r="B10" s="42" t="s">
        <v>31</v>
      </c>
      <c r="C10" s="128">
        <v>0</v>
      </c>
      <c r="D10" s="128">
        <v>0</v>
      </c>
      <c r="E10" s="128">
        <v>0</v>
      </c>
      <c r="F10" s="128">
        <v>0</v>
      </c>
      <c r="G10" s="128">
        <v>4</v>
      </c>
      <c r="H10" s="128">
        <v>0</v>
      </c>
      <c r="I10" s="128">
        <v>0</v>
      </c>
      <c r="J10" s="128">
        <v>2</v>
      </c>
      <c r="K10" s="128">
        <v>0</v>
      </c>
      <c r="L10" s="128">
        <v>1</v>
      </c>
      <c r="M10" s="128">
        <v>0</v>
      </c>
      <c r="N10" s="132">
        <f t="shared" si="0"/>
        <v>7</v>
      </c>
      <c r="O10" s="133">
        <v>0</v>
      </c>
      <c r="P10" s="133">
        <v>0</v>
      </c>
      <c r="Q10" s="133">
        <v>0</v>
      </c>
      <c r="R10" s="133">
        <v>0</v>
      </c>
      <c r="S10" s="133">
        <v>0</v>
      </c>
      <c r="T10" s="134">
        <v>0</v>
      </c>
      <c r="U10" s="132">
        <f t="shared" si="1"/>
        <v>0</v>
      </c>
      <c r="V10" s="135">
        <f t="shared" si="2"/>
        <v>7</v>
      </c>
    </row>
    <row r="11" spans="1:25" s="136" customFormat="1" x14ac:dyDescent="0.25">
      <c r="A11" s="41" t="s">
        <v>32</v>
      </c>
      <c r="B11" s="42" t="s">
        <v>33</v>
      </c>
      <c r="C11" s="128">
        <v>2</v>
      </c>
      <c r="D11" s="128">
        <v>2</v>
      </c>
      <c r="E11" s="128">
        <v>17</v>
      </c>
      <c r="F11" s="128">
        <v>0</v>
      </c>
      <c r="G11" s="128">
        <v>0</v>
      </c>
      <c r="H11" s="128">
        <v>0</v>
      </c>
      <c r="I11" s="128">
        <v>1</v>
      </c>
      <c r="J11" s="128">
        <v>5</v>
      </c>
      <c r="K11" s="128">
        <v>1</v>
      </c>
      <c r="L11" s="128">
        <v>0</v>
      </c>
      <c r="M11" s="128">
        <v>0</v>
      </c>
      <c r="N11" s="132">
        <f t="shared" si="0"/>
        <v>28</v>
      </c>
      <c r="O11" s="133">
        <v>0</v>
      </c>
      <c r="P11" s="133">
        <v>0</v>
      </c>
      <c r="Q11" s="133">
        <v>0</v>
      </c>
      <c r="R11" s="133">
        <v>0</v>
      </c>
      <c r="S11" s="133">
        <v>0</v>
      </c>
      <c r="T11" s="134">
        <v>0</v>
      </c>
      <c r="U11" s="132">
        <f t="shared" si="1"/>
        <v>0</v>
      </c>
      <c r="V11" s="135">
        <f t="shared" si="2"/>
        <v>28</v>
      </c>
    </row>
    <row r="12" spans="1:25" s="136" customFormat="1" x14ac:dyDescent="0.25">
      <c r="A12" s="41" t="s">
        <v>34</v>
      </c>
      <c r="B12" s="42" t="s">
        <v>35</v>
      </c>
      <c r="C12" s="128">
        <v>116</v>
      </c>
      <c r="D12" s="128">
        <v>348</v>
      </c>
      <c r="E12" s="128">
        <v>129</v>
      </c>
      <c r="F12" s="128">
        <v>142</v>
      </c>
      <c r="G12" s="128">
        <v>302</v>
      </c>
      <c r="H12" s="128">
        <v>0</v>
      </c>
      <c r="I12" s="128">
        <v>101</v>
      </c>
      <c r="J12" s="128">
        <v>100</v>
      </c>
      <c r="K12" s="128">
        <v>95</v>
      </c>
      <c r="L12" s="128">
        <v>15</v>
      </c>
      <c r="M12" s="128">
        <v>0</v>
      </c>
      <c r="N12" s="132">
        <f t="shared" si="0"/>
        <v>1348</v>
      </c>
      <c r="O12" s="133">
        <v>0</v>
      </c>
      <c r="P12" s="133">
        <v>0</v>
      </c>
      <c r="Q12" s="133">
        <v>0</v>
      </c>
      <c r="R12" s="133">
        <v>0</v>
      </c>
      <c r="S12" s="133">
        <v>0</v>
      </c>
      <c r="T12" s="134">
        <v>0</v>
      </c>
      <c r="U12" s="132">
        <f t="shared" si="1"/>
        <v>0</v>
      </c>
      <c r="V12" s="135">
        <f t="shared" si="2"/>
        <v>1348</v>
      </c>
    </row>
    <row r="13" spans="1:25" s="136" customFormat="1" x14ac:dyDescent="0.25">
      <c r="A13" s="41" t="s">
        <v>36</v>
      </c>
      <c r="B13" s="42" t="s">
        <v>37</v>
      </c>
      <c r="C13" s="128">
        <v>7956</v>
      </c>
      <c r="D13" s="128">
        <v>10778</v>
      </c>
      <c r="E13" s="128">
        <v>13474</v>
      </c>
      <c r="F13" s="128">
        <v>2892</v>
      </c>
      <c r="G13" s="128">
        <v>7157</v>
      </c>
      <c r="H13" s="128">
        <v>548</v>
      </c>
      <c r="I13" s="128">
        <v>2858</v>
      </c>
      <c r="J13" s="128">
        <v>3780</v>
      </c>
      <c r="K13" s="128">
        <v>3802</v>
      </c>
      <c r="L13" s="128">
        <v>11046</v>
      </c>
      <c r="M13" s="128">
        <v>22</v>
      </c>
      <c r="N13" s="132">
        <f t="shared" si="0"/>
        <v>64313</v>
      </c>
      <c r="O13" s="133">
        <v>0</v>
      </c>
      <c r="P13" s="133">
        <v>0</v>
      </c>
      <c r="Q13" s="133">
        <v>0</v>
      </c>
      <c r="R13" s="133">
        <v>0</v>
      </c>
      <c r="S13" s="133">
        <v>0</v>
      </c>
      <c r="T13" s="134">
        <v>0</v>
      </c>
      <c r="U13" s="132">
        <f t="shared" si="1"/>
        <v>0</v>
      </c>
      <c r="V13" s="135">
        <f t="shared" si="2"/>
        <v>64313</v>
      </c>
    </row>
    <row r="14" spans="1:25" s="136" customFormat="1" x14ac:dyDescent="0.25">
      <c r="A14" s="41" t="s">
        <v>38</v>
      </c>
      <c r="B14" s="42" t="s">
        <v>39</v>
      </c>
      <c r="C14" s="128">
        <v>8816</v>
      </c>
      <c r="D14" s="128">
        <v>12640</v>
      </c>
      <c r="E14" s="128">
        <v>23013</v>
      </c>
      <c r="F14" s="128">
        <v>1123</v>
      </c>
      <c r="G14" s="128">
        <v>6184</v>
      </c>
      <c r="H14" s="128">
        <v>335</v>
      </c>
      <c r="I14" s="128">
        <v>1614</v>
      </c>
      <c r="J14" s="128">
        <v>1817</v>
      </c>
      <c r="K14" s="128">
        <v>4065</v>
      </c>
      <c r="L14" s="128">
        <v>10185</v>
      </c>
      <c r="M14" s="128">
        <v>16</v>
      </c>
      <c r="N14" s="132">
        <f t="shared" si="0"/>
        <v>69808</v>
      </c>
      <c r="O14" s="133">
        <v>0</v>
      </c>
      <c r="P14" s="133">
        <v>0</v>
      </c>
      <c r="Q14" s="133">
        <v>0</v>
      </c>
      <c r="R14" s="133">
        <v>0</v>
      </c>
      <c r="S14" s="133">
        <v>0</v>
      </c>
      <c r="T14" s="134">
        <v>0</v>
      </c>
      <c r="U14" s="132">
        <f t="shared" si="1"/>
        <v>0</v>
      </c>
      <c r="V14" s="135">
        <f t="shared" si="2"/>
        <v>69808</v>
      </c>
    </row>
    <row r="15" spans="1:25" s="136" customFormat="1" x14ac:dyDescent="0.25">
      <c r="A15" s="41" t="s">
        <v>40</v>
      </c>
      <c r="B15" s="42" t="s">
        <v>41</v>
      </c>
      <c r="C15" s="128">
        <v>8817</v>
      </c>
      <c r="D15" s="128">
        <v>12640</v>
      </c>
      <c r="E15" s="128">
        <v>23214</v>
      </c>
      <c r="F15" s="128">
        <v>3147</v>
      </c>
      <c r="G15" s="128">
        <v>7403</v>
      </c>
      <c r="H15" s="128">
        <v>883</v>
      </c>
      <c r="I15" s="128">
        <v>3380</v>
      </c>
      <c r="J15" s="128">
        <v>4192</v>
      </c>
      <c r="K15" s="128">
        <v>4097</v>
      </c>
      <c r="L15" s="128">
        <v>11712</v>
      </c>
      <c r="M15" s="128">
        <v>25</v>
      </c>
      <c r="N15" s="132">
        <f t="shared" si="0"/>
        <v>79510</v>
      </c>
      <c r="O15" s="133">
        <v>0</v>
      </c>
      <c r="P15" s="133">
        <v>0</v>
      </c>
      <c r="Q15" s="133">
        <v>0</v>
      </c>
      <c r="R15" s="133">
        <v>0</v>
      </c>
      <c r="S15" s="133">
        <v>0</v>
      </c>
      <c r="T15" s="134">
        <v>0</v>
      </c>
      <c r="U15" s="132">
        <f t="shared" si="1"/>
        <v>0</v>
      </c>
      <c r="V15" s="135">
        <f t="shared" si="2"/>
        <v>79510</v>
      </c>
    </row>
    <row r="16" spans="1:25" s="136" customFormat="1" x14ac:dyDescent="0.25">
      <c r="A16" s="39" t="s">
        <v>42</v>
      </c>
      <c r="B16" s="40" t="s">
        <v>43</v>
      </c>
      <c r="C16" s="137">
        <v>6045</v>
      </c>
      <c r="D16" s="137">
        <v>10168</v>
      </c>
      <c r="E16" s="137">
        <v>20189</v>
      </c>
      <c r="F16" s="137">
        <v>2359</v>
      </c>
      <c r="G16" s="137">
        <v>5793</v>
      </c>
      <c r="H16" s="137">
        <v>608</v>
      </c>
      <c r="I16" s="137">
        <v>1868</v>
      </c>
      <c r="J16" s="137">
        <v>2800</v>
      </c>
      <c r="K16" s="137">
        <v>1565</v>
      </c>
      <c r="L16" s="137">
        <v>10299</v>
      </c>
      <c r="M16" s="137">
        <v>18</v>
      </c>
      <c r="N16" s="138">
        <f t="shared" si="0"/>
        <v>61712</v>
      </c>
      <c r="O16" s="139">
        <v>0</v>
      </c>
      <c r="P16" s="139">
        <v>0</v>
      </c>
      <c r="Q16" s="139">
        <v>0</v>
      </c>
      <c r="R16" s="139">
        <v>0</v>
      </c>
      <c r="S16" s="139">
        <v>0</v>
      </c>
      <c r="T16" s="140">
        <v>0</v>
      </c>
      <c r="U16" s="138">
        <f t="shared" si="1"/>
        <v>0</v>
      </c>
      <c r="V16" s="141">
        <f t="shared" si="2"/>
        <v>61712</v>
      </c>
    </row>
    <row r="17" spans="1:25" s="127" customFormat="1" x14ac:dyDescent="0.25">
      <c r="A17" s="39" t="s">
        <v>44</v>
      </c>
      <c r="B17" s="40" t="s">
        <v>45</v>
      </c>
      <c r="C17" s="137">
        <v>2772</v>
      </c>
      <c r="D17" s="137">
        <v>2472</v>
      </c>
      <c r="E17" s="137">
        <v>3025</v>
      </c>
      <c r="F17" s="137">
        <v>788</v>
      </c>
      <c r="G17" s="137">
        <v>1610</v>
      </c>
      <c r="H17" s="137">
        <v>275</v>
      </c>
      <c r="I17" s="137">
        <v>1512</v>
      </c>
      <c r="J17" s="137">
        <v>1392</v>
      </c>
      <c r="K17" s="137">
        <v>2532</v>
      </c>
      <c r="L17" s="137">
        <v>1413</v>
      </c>
      <c r="M17" s="137">
        <v>7</v>
      </c>
      <c r="N17" s="138">
        <f t="shared" si="0"/>
        <v>17798</v>
      </c>
      <c r="O17" s="139">
        <v>0</v>
      </c>
      <c r="P17" s="139">
        <v>0</v>
      </c>
      <c r="Q17" s="139">
        <v>0</v>
      </c>
      <c r="R17" s="139">
        <v>0</v>
      </c>
      <c r="S17" s="139">
        <v>0</v>
      </c>
      <c r="T17" s="140">
        <v>0</v>
      </c>
      <c r="U17" s="138">
        <f t="shared" si="1"/>
        <v>0</v>
      </c>
      <c r="V17" s="141">
        <f t="shared" si="2"/>
        <v>17798</v>
      </c>
      <c r="Y17" s="121"/>
    </row>
    <row r="18" spans="1:25" s="127" customFormat="1" x14ac:dyDescent="0.25">
      <c r="A18" s="41" t="s">
        <v>46</v>
      </c>
      <c r="B18" s="42" t="s">
        <v>47</v>
      </c>
      <c r="C18" s="128">
        <v>71884</v>
      </c>
      <c r="D18" s="128">
        <v>40418</v>
      </c>
      <c r="E18" s="128">
        <v>46459</v>
      </c>
      <c r="F18" s="128">
        <v>39740</v>
      </c>
      <c r="G18" s="128">
        <v>43796</v>
      </c>
      <c r="H18" s="128">
        <v>56057</v>
      </c>
      <c r="I18" s="128">
        <v>91113</v>
      </c>
      <c r="J18" s="128">
        <v>48790</v>
      </c>
      <c r="K18" s="128">
        <v>31465</v>
      </c>
      <c r="L18" s="128">
        <v>61061</v>
      </c>
      <c r="M18" s="128">
        <v>5272</v>
      </c>
      <c r="N18" s="132">
        <f t="shared" si="0"/>
        <v>536055</v>
      </c>
      <c r="O18" s="133">
        <v>0</v>
      </c>
      <c r="P18" s="133">
        <v>0</v>
      </c>
      <c r="Q18" s="133">
        <v>0</v>
      </c>
      <c r="R18" s="133">
        <v>0</v>
      </c>
      <c r="S18" s="133">
        <v>0</v>
      </c>
      <c r="T18" s="134">
        <v>0</v>
      </c>
      <c r="U18" s="132">
        <f t="shared" si="1"/>
        <v>0</v>
      </c>
      <c r="V18" s="135">
        <f t="shared" si="2"/>
        <v>536055</v>
      </c>
      <c r="Y18" s="121"/>
    </row>
    <row r="19" spans="1:25" s="127" customFormat="1" x14ac:dyDescent="0.25">
      <c r="A19" s="39" t="s">
        <v>48</v>
      </c>
      <c r="B19" s="40" t="s">
        <v>49</v>
      </c>
      <c r="C19" s="137">
        <v>53305</v>
      </c>
      <c r="D19" s="137">
        <v>28375</v>
      </c>
      <c r="E19" s="137">
        <v>31834</v>
      </c>
      <c r="F19" s="137">
        <v>17539</v>
      </c>
      <c r="G19" s="137">
        <v>31121</v>
      </c>
      <c r="H19" s="137">
        <v>40004</v>
      </c>
      <c r="I19" s="137">
        <v>66147</v>
      </c>
      <c r="J19" s="137">
        <v>36233</v>
      </c>
      <c r="K19" s="137">
        <v>21404</v>
      </c>
      <c r="L19" s="137">
        <v>45615</v>
      </c>
      <c r="M19" s="137">
        <v>3864</v>
      </c>
      <c r="N19" s="138">
        <f t="shared" si="0"/>
        <v>375441</v>
      </c>
      <c r="O19" s="139">
        <v>0</v>
      </c>
      <c r="P19" s="139">
        <v>0</v>
      </c>
      <c r="Q19" s="139">
        <v>0</v>
      </c>
      <c r="R19" s="139">
        <v>0</v>
      </c>
      <c r="S19" s="139">
        <v>0</v>
      </c>
      <c r="T19" s="140">
        <v>0</v>
      </c>
      <c r="U19" s="138">
        <f t="shared" si="1"/>
        <v>0</v>
      </c>
      <c r="V19" s="141">
        <f t="shared" si="2"/>
        <v>375441</v>
      </c>
      <c r="Y19" s="121"/>
    </row>
    <row r="20" spans="1:25" s="127" customFormat="1" x14ac:dyDescent="0.25">
      <c r="A20" s="39" t="s">
        <v>50</v>
      </c>
      <c r="B20" s="40" t="s">
        <v>51</v>
      </c>
      <c r="C20" s="137">
        <v>17965</v>
      </c>
      <c r="D20" s="137">
        <v>11533</v>
      </c>
      <c r="E20" s="137">
        <v>13962</v>
      </c>
      <c r="F20" s="137">
        <v>6441</v>
      </c>
      <c r="G20" s="137">
        <v>12350</v>
      </c>
      <c r="H20" s="137">
        <v>14174</v>
      </c>
      <c r="I20" s="137">
        <v>24499</v>
      </c>
      <c r="J20" s="137">
        <v>12272</v>
      </c>
      <c r="K20" s="137">
        <v>8061</v>
      </c>
      <c r="L20" s="137">
        <v>15228</v>
      </c>
      <c r="M20" s="137">
        <v>1087</v>
      </c>
      <c r="N20" s="138">
        <f t="shared" si="0"/>
        <v>137572</v>
      </c>
      <c r="O20" s="139">
        <v>0</v>
      </c>
      <c r="P20" s="139">
        <v>0</v>
      </c>
      <c r="Q20" s="139">
        <v>0</v>
      </c>
      <c r="R20" s="139">
        <v>0</v>
      </c>
      <c r="S20" s="139">
        <v>0</v>
      </c>
      <c r="T20" s="140">
        <v>0</v>
      </c>
      <c r="U20" s="138">
        <f t="shared" si="1"/>
        <v>0</v>
      </c>
      <c r="V20" s="141">
        <f t="shared" si="2"/>
        <v>137572</v>
      </c>
      <c r="Y20" s="121"/>
    </row>
    <row r="21" spans="1:25" s="127" customFormat="1" x14ac:dyDescent="0.25">
      <c r="A21" s="39" t="s">
        <v>52</v>
      </c>
      <c r="B21" s="40" t="s">
        <v>53</v>
      </c>
      <c r="C21" s="137">
        <v>304</v>
      </c>
      <c r="D21" s="137">
        <v>78</v>
      </c>
      <c r="E21" s="137">
        <v>120</v>
      </c>
      <c r="F21" s="137">
        <v>15622</v>
      </c>
      <c r="G21" s="137">
        <v>119</v>
      </c>
      <c r="H21" s="137">
        <v>1848</v>
      </c>
      <c r="I21" s="137">
        <v>302</v>
      </c>
      <c r="J21" s="137">
        <v>51</v>
      </c>
      <c r="K21" s="137">
        <v>1795</v>
      </c>
      <c r="L21" s="137">
        <v>60</v>
      </c>
      <c r="M21" s="137">
        <v>317</v>
      </c>
      <c r="N21" s="138">
        <f t="shared" si="0"/>
        <v>20616</v>
      </c>
      <c r="O21" s="139">
        <v>0</v>
      </c>
      <c r="P21" s="139">
        <v>0</v>
      </c>
      <c r="Q21" s="139">
        <v>0</v>
      </c>
      <c r="R21" s="139">
        <v>0</v>
      </c>
      <c r="S21" s="139">
        <v>0</v>
      </c>
      <c r="T21" s="140">
        <v>0</v>
      </c>
      <c r="U21" s="138">
        <f t="shared" si="1"/>
        <v>0</v>
      </c>
      <c r="V21" s="141">
        <f t="shared" si="2"/>
        <v>20616</v>
      </c>
      <c r="Y21" s="121"/>
    </row>
    <row r="22" spans="1:25" s="127" customFormat="1" x14ac:dyDescent="0.25">
      <c r="A22" s="41" t="s">
        <v>54</v>
      </c>
      <c r="B22" s="42" t="s">
        <v>55</v>
      </c>
      <c r="C22" s="128">
        <v>10</v>
      </c>
      <c r="D22" s="128">
        <v>128</v>
      </c>
      <c r="E22" s="128">
        <v>0</v>
      </c>
      <c r="F22" s="128">
        <v>0</v>
      </c>
      <c r="G22" s="128">
        <v>2</v>
      </c>
      <c r="H22" s="128">
        <v>0</v>
      </c>
      <c r="I22" s="128">
        <v>0</v>
      </c>
      <c r="J22" s="128">
        <v>43</v>
      </c>
      <c r="K22" s="128">
        <v>0</v>
      </c>
      <c r="L22" s="128">
        <v>2</v>
      </c>
      <c r="M22" s="128">
        <v>0</v>
      </c>
      <c r="N22" s="132">
        <f t="shared" si="0"/>
        <v>185</v>
      </c>
      <c r="O22" s="133">
        <v>0</v>
      </c>
      <c r="P22" s="133">
        <v>0</v>
      </c>
      <c r="Q22" s="133">
        <v>0</v>
      </c>
      <c r="R22" s="133">
        <v>0</v>
      </c>
      <c r="S22" s="133">
        <v>0</v>
      </c>
      <c r="T22" s="134">
        <v>0</v>
      </c>
      <c r="U22" s="132">
        <f t="shared" si="1"/>
        <v>0</v>
      </c>
      <c r="V22" s="135">
        <f t="shared" si="2"/>
        <v>185</v>
      </c>
      <c r="Y22" s="121"/>
    </row>
    <row r="23" spans="1:25" s="127" customFormat="1" x14ac:dyDescent="0.25">
      <c r="A23" s="41" t="s">
        <v>56</v>
      </c>
      <c r="B23" s="42" t="s">
        <v>57</v>
      </c>
      <c r="C23" s="128">
        <v>87</v>
      </c>
      <c r="D23" s="128">
        <v>22</v>
      </c>
      <c r="E23" s="128">
        <v>156</v>
      </c>
      <c r="F23" s="128">
        <v>5</v>
      </c>
      <c r="G23" s="128">
        <v>108</v>
      </c>
      <c r="H23" s="128">
        <v>0</v>
      </c>
      <c r="I23" s="128">
        <v>52</v>
      </c>
      <c r="J23" s="128">
        <v>78</v>
      </c>
      <c r="K23" s="128">
        <v>45</v>
      </c>
      <c r="L23" s="128">
        <v>17</v>
      </c>
      <c r="M23" s="128">
        <v>0</v>
      </c>
      <c r="N23" s="132">
        <f t="shared" si="0"/>
        <v>570</v>
      </c>
      <c r="O23" s="133">
        <v>0</v>
      </c>
      <c r="P23" s="133">
        <v>0</v>
      </c>
      <c r="Q23" s="133">
        <v>0</v>
      </c>
      <c r="R23" s="133">
        <v>0</v>
      </c>
      <c r="S23" s="133">
        <v>0</v>
      </c>
      <c r="T23" s="134">
        <v>0</v>
      </c>
      <c r="U23" s="132">
        <f t="shared" si="1"/>
        <v>0</v>
      </c>
      <c r="V23" s="135">
        <f t="shared" si="2"/>
        <v>570</v>
      </c>
      <c r="Y23" s="121"/>
    </row>
    <row r="24" spans="1:25" s="127" customFormat="1" x14ac:dyDescent="0.25">
      <c r="A24" s="41" t="s">
        <v>58</v>
      </c>
      <c r="B24" s="42" t="s">
        <v>59</v>
      </c>
      <c r="C24" s="128">
        <v>3079</v>
      </c>
      <c r="D24" s="128">
        <v>4720</v>
      </c>
      <c r="E24" s="128">
        <v>8781</v>
      </c>
      <c r="F24" s="128">
        <v>745</v>
      </c>
      <c r="G24" s="128">
        <v>7088</v>
      </c>
      <c r="H24" s="128">
        <v>183</v>
      </c>
      <c r="I24" s="128">
        <v>1473</v>
      </c>
      <c r="J24" s="128">
        <v>2371</v>
      </c>
      <c r="K24" s="128">
        <v>1681</v>
      </c>
      <c r="L24" s="128">
        <v>10030</v>
      </c>
      <c r="M24" s="128">
        <v>16</v>
      </c>
      <c r="N24" s="132">
        <f t="shared" si="0"/>
        <v>40167</v>
      </c>
      <c r="O24" s="133">
        <v>0</v>
      </c>
      <c r="P24" s="133">
        <v>0</v>
      </c>
      <c r="Q24" s="133">
        <v>0</v>
      </c>
      <c r="R24" s="133">
        <v>0</v>
      </c>
      <c r="S24" s="133">
        <v>0</v>
      </c>
      <c r="T24" s="134">
        <v>0</v>
      </c>
      <c r="U24" s="132">
        <f t="shared" si="1"/>
        <v>0</v>
      </c>
      <c r="V24" s="135">
        <f t="shared" si="2"/>
        <v>40167</v>
      </c>
      <c r="Y24" s="121"/>
    </row>
    <row r="25" spans="1:25" s="127" customFormat="1" x14ac:dyDescent="0.25">
      <c r="A25" s="41" t="s">
        <v>60</v>
      </c>
      <c r="B25" s="42" t="s">
        <v>61</v>
      </c>
      <c r="C25" s="128">
        <v>918</v>
      </c>
      <c r="D25" s="128">
        <v>8458</v>
      </c>
      <c r="E25" s="128">
        <v>25</v>
      </c>
      <c r="F25" s="128">
        <v>39</v>
      </c>
      <c r="G25" s="128">
        <v>0</v>
      </c>
      <c r="H25" s="128">
        <v>0</v>
      </c>
      <c r="I25" s="128">
        <v>0</v>
      </c>
      <c r="J25" s="128">
        <v>0</v>
      </c>
      <c r="K25" s="128">
        <v>2013</v>
      </c>
      <c r="L25" s="128">
        <v>412</v>
      </c>
      <c r="M25" s="128">
        <v>0</v>
      </c>
      <c r="N25" s="132">
        <f t="shared" si="0"/>
        <v>11865</v>
      </c>
      <c r="O25" s="133">
        <v>0</v>
      </c>
      <c r="P25" s="133">
        <v>0</v>
      </c>
      <c r="Q25" s="133">
        <v>0</v>
      </c>
      <c r="R25" s="133">
        <v>0</v>
      </c>
      <c r="S25" s="133">
        <v>0</v>
      </c>
      <c r="T25" s="134">
        <v>0</v>
      </c>
      <c r="U25" s="132">
        <f t="shared" si="1"/>
        <v>0</v>
      </c>
      <c r="V25" s="135">
        <f t="shared" si="2"/>
        <v>11865</v>
      </c>
      <c r="Y25" s="121"/>
    </row>
    <row r="26" spans="1:25" s="127" customFormat="1" x14ac:dyDescent="0.25">
      <c r="A26" s="41" t="s">
        <v>62</v>
      </c>
      <c r="B26" s="42" t="s">
        <v>63</v>
      </c>
      <c r="C26" s="128">
        <v>0</v>
      </c>
      <c r="D26" s="128">
        <v>0</v>
      </c>
      <c r="E26" s="128">
        <v>0</v>
      </c>
      <c r="F26" s="128">
        <v>7</v>
      </c>
      <c r="G26" s="128">
        <v>3</v>
      </c>
      <c r="H26" s="128">
        <v>0</v>
      </c>
      <c r="I26" s="128">
        <v>0</v>
      </c>
      <c r="J26" s="128">
        <v>0</v>
      </c>
      <c r="K26" s="128">
        <v>3</v>
      </c>
      <c r="L26" s="128">
        <v>0</v>
      </c>
      <c r="M26" s="128">
        <v>0</v>
      </c>
      <c r="N26" s="132">
        <f t="shared" si="0"/>
        <v>13</v>
      </c>
      <c r="O26" s="133">
        <v>0</v>
      </c>
      <c r="P26" s="133">
        <v>0</v>
      </c>
      <c r="Q26" s="133">
        <v>0</v>
      </c>
      <c r="R26" s="133">
        <v>0</v>
      </c>
      <c r="S26" s="133">
        <v>0</v>
      </c>
      <c r="T26" s="134">
        <v>0</v>
      </c>
      <c r="U26" s="132">
        <f t="shared" si="1"/>
        <v>0</v>
      </c>
      <c r="V26" s="135">
        <f t="shared" si="2"/>
        <v>13</v>
      </c>
      <c r="Y26" s="121"/>
    </row>
    <row r="27" spans="1:25" s="127" customFormat="1" x14ac:dyDescent="0.25">
      <c r="A27" s="41" t="s">
        <v>64</v>
      </c>
      <c r="B27" s="42" t="s">
        <v>65</v>
      </c>
      <c r="C27" s="128">
        <v>18</v>
      </c>
      <c r="D27" s="128">
        <v>36</v>
      </c>
      <c r="E27" s="128">
        <v>186</v>
      </c>
      <c r="F27" s="128">
        <v>2</v>
      </c>
      <c r="G27" s="128">
        <v>538</v>
      </c>
      <c r="H27" s="128">
        <v>0</v>
      </c>
      <c r="I27" s="128">
        <v>12</v>
      </c>
      <c r="J27" s="128">
        <v>0</v>
      </c>
      <c r="K27" s="128">
        <v>18</v>
      </c>
      <c r="L27" s="128">
        <v>10</v>
      </c>
      <c r="M27" s="128">
        <v>0</v>
      </c>
      <c r="N27" s="132">
        <f t="shared" si="0"/>
        <v>820</v>
      </c>
      <c r="O27" s="133">
        <v>0</v>
      </c>
      <c r="P27" s="133">
        <v>0</v>
      </c>
      <c r="Q27" s="133">
        <v>0</v>
      </c>
      <c r="R27" s="133">
        <v>0</v>
      </c>
      <c r="S27" s="133">
        <v>0</v>
      </c>
      <c r="T27" s="134">
        <v>0</v>
      </c>
      <c r="U27" s="132">
        <f t="shared" si="1"/>
        <v>0</v>
      </c>
      <c r="V27" s="135">
        <f t="shared" si="2"/>
        <v>820</v>
      </c>
      <c r="Y27" s="121"/>
    </row>
    <row r="28" spans="1:25" s="127" customFormat="1" x14ac:dyDescent="0.25">
      <c r="A28" s="41" t="s">
        <v>66</v>
      </c>
      <c r="B28" s="42" t="s">
        <v>67</v>
      </c>
      <c r="C28" s="128">
        <v>0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8">
        <v>0</v>
      </c>
      <c r="L28" s="128">
        <v>0</v>
      </c>
      <c r="M28" s="128">
        <v>0</v>
      </c>
      <c r="N28" s="132">
        <f t="shared" si="0"/>
        <v>0</v>
      </c>
      <c r="O28" s="133">
        <v>0</v>
      </c>
      <c r="P28" s="133">
        <v>0</v>
      </c>
      <c r="Q28" s="133">
        <v>0</v>
      </c>
      <c r="R28" s="133">
        <v>0</v>
      </c>
      <c r="S28" s="133">
        <v>0</v>
      </c>
      <c r="T28" s="134">
        <v>0</v>
      </c>
      <c r="U28" s="132">
        <f t="shared" si="1"/>
        <v>0</v>
      </c>
      <c r="V28" s="135">
        <f t="shared" si="2"/>
        <v>0</v>
      </c>
      <c r="Y28" s="121"/>
    </row>
    <row r="29" spans="1:25" s="127" customFormat="1" x14ac:dyDescent="0.25">
      <c r="A29" s="43" t="s">
        <v>68</v>
      </c>
      <c r="B29" s="44" t="s">
        <v>69</v>
      </c>
      <c r="C29" s="128">
        <v>15493</v>
      </c>
      <c r="D29" s="128">
        <v>48171</v>
      </c>
      <c r="E29" s="128">
        <v>40904</v>
      </c>
      <c r="F29" s="128">
        <v>6845</v>
      </c>
      <c r="G29" s="128">
        <v>45895</v>
      </c>
      <c r="H29" s="128">
        <v>3603</v>
      </c>
      <c r="I29" s="128">
        <v>19999</v>
      </c>
      <c r="J29" s="128">
        <v>14606</v>
      </c>
      <c r="K29" s="128">
        <v>9827</v>
      </c>
      <c r="L29" s="128">
        <v>16365</v>
      </c>
      <c r="M29" s="128">
        <v>86</v>
      </c>
      <c r="N29" s="142">
        <f t="shared" si="0"/>
        <v>221794</v>
      </c>
      <c r="O29" s="143">
        <v>0</v>
      </c>
      <c r="P29" s="143">
        <v>0</v>
      </c>
      <c r="Q29" s="143">
        <v>0</v>
      </c>
      <c r="R29" s="143">
        <v>0</v>
      </c>
      <c r="S29" s="143">
        <v>0</v>
      </c>
      <c r="T29" s="144">
        <v>0</v>
      </c>
      <c r="U29" s="142">
        <f t="shared" si="1"/>
        <v>0</v>
      </c>
      <c r="V29" s="145">
        <f t="shared" si="2"/>
        <v>221794</v>
      </c>
      <c r="Y29" s="121"/>
    </row>
    <row r="30" spans="1:25" s="127" customFormat="1" x14ac:dyDescent="0.25">
      <c r="A30" s="49" t="s">
        <v>13</v>
      </c>
      <c r="B30" s="50" t="s">
        <v>70</v>
      </c>
      <c r="C30" s="146">
        <v>105425</v>
      </c>
      <c r="D30" s="146">
        <v>127663</v>
      </c>
      <c r="E30" s="146">
        <v>127981</v>
      </c>
      <c r="F30" s="146">
        <v>56409</v>
      </c>
      <c r="G30" s="146">
        <v>102293</v>
      </c>
      <c r="H30" s="146">
        <v>60767</v>
      </c>
      <c r="I30" s="146">
        <v>116825</v>
      </c>
      <c r="J30" s="146">
        <v>72360</v>
      </c>
      <c r="K30" s="146">
        <v>67185</v>
      </c>
      <c r="L30" s="146">
        <v>118268</v>
      </c>
      <c r="M30" s="146">
        <v>5494</v>
      </c>
      <c r="N30" s="147">
        <f t="shared" si="0"/>
        <v>960670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f t="shared" si="1"/>
        <v>0</v>
      </c>
      <c r="V30" s="148">
        <f t="shared" si="2"/>
        <v>960670</v>
      </c>
      <c r="Y30" s="121"/>
    </row>
    <row r="31" spans="1:25" s="127" customFormat="1" x14ac:dyDescent="0.25">
      <c r="A31" s="54" t="s">
        <v>71</v>
      </c>
      <c r="B31" s="55" t="s">
        <v>72</v>
      </c>
      <c r="C31" s="128">
        <v>0</v>
      </c>
      <c r="D31" s="128">
        <v>0</v>
      </c>
      <c r="E31" s="128">
        <v>0</v>
      </c>
      <c r="F31" s="128">
        <v>0</v>
      </c>
      <c r="G31" s="128">
        <v>0</v>
      </c>
      <c r="H31" s="128">
        <v>0</v>
      </c>
      <c r="I31" s="128">
        <v>0</v>
      </c>
      <c r="J31" s="128">
        <v>0</v>
      </c>
      <c r="K31" s="128">
        <v>0</v>
      </c>
      <c r="L31" s="128">
        <v>0</v>
      </c>
      <c r="M31" s="130">
        <v>0</v>
      </c>
      <c r="N31" s="129">
        <f t="shared" si="0"/>
        <v>0</v>
      </c>
      <c r="O31" s="128">
        <v>2273</v>
      </c>
      <c r="P31" s="128">
        <v>443</v>
      </c>
      <c r="Q31" s="128">
        <v>302</v>
      </c>
      <c r="R31" s="128">
        <v>4805</v>
      </c>
      <c r="S31" s="128">
        <v>3160</v>
      </c>
      <c r="T31" s="130">
        <v>380</v>
      </c>
      <c r="U31" s="129">
        <f t="shared" si="1"/>
        <v>11363</v>
      </c>
      <c r="V31" s="131">
        <f t="shared" si="2"/>
        <v>11363</v>
      </c>
      <c r="Y31" s="121"/>
    </row>
    <row r="32" spans="1:25" s="127" customFormat="1" x14ac:dyDescent="0.25">
      <c r="A32" s="39" t="s">
        <v>73</v>
      </c>
      <c r="B32" s="56" t="s">
        <v>74</v>
      </c>
      <c r="C32" s="137">
        <v>0</v>
      </c>
      <c r="D32" s="137">
        <v>0</v>
      </c>
      <c r="E32" s="137">
        <v>0</v>
      </c>
      <c r="F32" s="137">
        <v>0</v>
      </c>
      <c r="G32" s="137">
        <v>0</v>
      </c>
      <c r="H32" s="137">
        <v>0</v>
      </c>
      <c r="I32" s="137">
        <v>0</v>
      </c>
      <c r="J32" s="137">
        <v>0</v>
      </c>
      <c r="K32" s="137">
        <v>0</v>
      </c>
      <c r="L32" s="137">
        <v>0</v>
      </c>
      <c r="M32" s="140">
        <v>0</v>
      </c>
      <c r="N32" s="138">
        <f t="shared" si="0"/>
        <v>0</v>
      </c>
      <c r="O32" s="139">
        <v>2273</v>
      </c>
      <c r="P32" s="139">
        <v>443</v>
      </c>
      <c r="Q32" s="139">
        <v>302</v>
      </c>
      <c r="R32" s="139">
        <v>4805</v>
      </c>
      <c r="S32" s="139">
        <v>3160</v>
      </c>
      <c r="T32" s="140">
        <v>380</v>
      </c>
      <c r="U32" s="138">
        <f t="shared" si="1"/>
        <v>11363</v>
      </c>
      <c r="V32" s="141">
        <f t="shared" si="2"/>
        <v>11363</v>
      </c>
      <c r="Y32" s="121"/>
    </row>
    <row r="33" spans="1:25" s="127" customFormat="1" x14ac:dyDescent="0.25">
      <c r="A33" s="39" t="s">
        <v>75</v>
      </c>
      <c r="B33" s="40" t="s">
        <v>76</v>
      </c>
      <c r="C33" s="137">
        <v>0</v>
      </c>
      <c r="D33" s="137">
        <v>0</v>
      </c>
      <c r="E33" s="137">
        <v>0</v>
      </c>
      <c r="F33" s="137">
        <v>0</v>
      </c>
      <c r="G33" s="137">
        <v>0</v>
      </c>
      <c r="H33" s="137">
        <v>0</v>
      </c>
      <c r="I33" s="137">
        <v>0</v>
      </c>
      <c r="J33" s="137">
        <v>0</v>
      </c>
      <c r="K33" s="137">
        <v>0</v>
      </c>
      <c r="L33" s="137">
        <v>0</v>
      </c>
      <c r="M33" s="140">
        <v>0</v>
      </c>
      <c r="N33" s="138">
        <f t="shared" si="0"/>
        <v>0</v>
      </c>
      <c r="O33" s="139">
        <v>654</v>
      </c>
      <c r="P33" s="139">
        <v>413</v>
      </c>
      <c r="Q33" s="139">
        <v>95</v>
      </c>
      <c r="R33" s="139">
        <v>3294</v>
      </c>
      <c r="S33" s="139">
        <v>423</v>
      </c>
      <c r="T33" s="140">
        <v>181</v>
      </c>
      <c r="U33" s="138">
        <f t="shared" si="1"/>
        <v>5060</v>
      </c>
      <c r="V33" s="141">
        <f t="shared" si="2"/>
        <v>5060</v>
      </c>
      <c r="Y33" s="121"/>
    </row>
    <row r="34" spans="1:25" s="127" customFormat="1" x14ac:dyDescent="0.25">
      <c r="A34" s="39" t="s">
        <v>77</v>
      </c>
      <c r="B34" s="40" t="s">
        <v>78</v>
      </c>
      <c r="C34" s="137">
        <v>0</v>
      </c>
      <c r="D34" s="137">
        <v>0</v>
      </c>
      <c r="E34" s="137">
        <v>0</v>
      </c>
      <c r="F34" s="137">
        <v>0</v>
      </c>
      <c r="G34" s="137">
        <v>0</v>
      </c>
      <c r="H34" s="137">
        <v>0</v>
      </c>
      <c r="I34" s="137">
        <v>0</v>
      </c>
      <c r="J34" s="137">
        <v>0</v>
      </c>
      <c r="K34" s="137">
        <v>0</v>
      </c>
      <c r="L34" s="137">
        <v>0</v>
      </c>
      <c r="M34" s="140">
        <v>0</v>
      </c>
      <c r="N34" s="138">
        <f t="shared" si="0"/>
        <v>0</v>
      </c>
      <c r="O34" s="139">
        <v>0</v>
      </c>
      <c r="P34" s="139">
        <v>0</v>
      </c>
      <c r="Q34" s="139">
        <v>0</v>
      </c>
      <c r="R34" s="139">
        <v>0</v>
      </c>
      <c r="S34" s="139">
        <v>0</v>
      </c>
      <c r="T34" s="140">
        <v>0</v>
      </c>
      <c r="U34" s="138">
        <f t="shared" si="1"/>
        <v>0</v>
      </c>
      <c r="V34" s="141">
        <f t="shared" si="2"/>
        <v>0</v>
      </c>
      <c r="Y34" s="121"/>
    </row>
    <row r="35" spans="1:25" s="127" customFormat="1" x14ac:dyDescent="0.25">
      <c r="A35" s="41" t="s">
        <v>79</v>
      </c>
      <c r="B35" s="57" t="s">
        <v>80</v>
      </c>
      <c r="C35" s="128">
        <v>0</v>
      </c>
      <c r="D35" s="128">
        <v>0</v>
      </c>
      <c r="E35" s="128">
        <v>0</v>
      </c>
      <c r="F35" s="128">
        <v>0</v>
      </c>
      <c r="G35" s="128">
        <v>0</v>
      </c>
      <c r="H35" s="128">
        <v>0</v>
      </c>
      <c r="I35" s="128">
        <v>0</v>
      </c>
      <c r="J35" s="128">
        <v>0</v>
      </c>
      <c r="K35" s="128">
        <v>0</v>
      </c>
      <c r="L35" s="128">
        <v>0</v>
      </c>
      <c r="M35" s="134">
        <v>0</v>
      </c>
      <c r="N35" s="132">
        <f t="shared" si="0"/>
        <v>0</v>
      </c>
      <c r="O35" s="133">
        <v>0</v>
      </c>
      <c r="P35" s="133">
        <v>0</v>
      </c>
      <c r="Q35" s="133">
        <v>0</v>
      </c>
      <c r="R35" s="133">
        <v>0</v>
      </c>
      <c r="S35" s="133">
        <v>0</v>
      </c>
      <c r="T35" s="134">
        <v>0</v>
      </c>
      <c r="U35" s="132">
        <f t="shared" si="1"/>
        <v>0</v>
      </c>
      <c r="V35" s="135">
        <f t="shared" si="2"/>
        <v>0</v>
      </c>
      <c r="Y35" s="121"/>
    </row>
    <row r="36" spans="1:25" s="127" customFormat="1" x14ac:dyDescent="0.25">
      <c r="A36" s="41" t="s">
        <v>81</v>
      </c>
      <c r="B36" s="57" t="s">
        <v>82</v>
      </c>
      <c r="C36" s="128">
        <v>0</v>
      </c>
      <c r="D36" s="128">
        <v>0</v>
      </c>
      <c r="E36" s="128">
        <v>0</v>
      </c>
      <c r="F36" s="128">
        <v>0</v>
      </c>
      <c r="G36" s="128">
        <v>0</v>
      </c>
      <c r="H36" s="128">
        <v>0</v>
      </c>
      <c r="I36" s="128">
        <v>0</v>
      </c>
      <c r="J36" s="128">
        <v>0</v>
      </c>
      <c r="K36" s="128">
        <v>0</v>
      </c>
      <c r="L36" s="128">
        <v>0</v>
      </c>
      <c r="M36" s="134">
        <v>0</v>
      </c>
      <c r="N36" s="132">
        <f t="shared" si="0"/>
        <v>0</v>
      </c>
      <c r="O36" s="133">
        <v>558</v>
      </c>
      <c r="P36" s="133">
        <v>291</v>
      </c>
      <c r="Q36" s="133">
        <v>940</v>
      </c>
      <c r="R36" s="133">
        <v>160</v>
      </c>
      <c r="S36" s="133">
        <v>297</v>
      </c>
      <c r="T36" s="134">
        <v>206</v>
      </c>
      <c r="U36" s="132">
        <f t="shared" si="1"/>
        <v>2452</v>
      </c>
      <c r="V36" s="135">
        <f t="shared" si="2"/>
        <v>2452</v>
      </c>
      <c r="Y36" s="121"/>
    </row>
    <row r="37" spans="1:25" s="127" customFormat="1" x14ac:dyDescent="0.25">
      <c r="A37" s="41" t="s">
        <v>83</v>
      </c>
      <c r="B37" s="57" t="s">
        <v>84</v>
      </c>
      <c r="C37" s="128">
        <v>0</v>
      </c>
      <c r="D37" s="128">
        <v>0</v>
      </c>
      <c r="E37" s="128">
        <v>0</v>
      </c>
      <c r="F37" s="128">
        <v>0</v>
      </c>
      <c r="G37" s="128">
        <v>0</v>
      </c>
      <c r="H37" s="128">
        <v>0</v>
      </c>
      <c r="I37" s="128">
        <v>0</v>
      </c>
      <c r="J37" s="128">
        <v>0</v>
      </c>
      <c r="K37" s="128">
        <v>0</v>
      </c>
      <c r="L37" s="128">
        <v>0</v>
      </c>
      <c r="M37" s="134">
        <v>0</v>
      </c>
      <c r="N37" s="132">
        <f t="shared" si="0"/>
        <v>0</v>
      </c>
      <c r="O37" s="133">
        <v>0</v>
      </c>
      <c r="P37" s="133">
        <v>0</v>
      </c>
      <c r="Q37" s="133">
        <v>0</v>
      </c>
      <c r="R37" s="133">
        <v>0</v>
      </c>
      <c r="S37" s="133">
        <v>0</v>
      </c>
      <c r="T37" s="134">
        <v>0</v>
      </c>
      <c r="U37" s="132">
        <f t="shared" si="1"/>
        <v>0</v>
      </c>
      <c r="V37" s="135">
        <f t="shared" si="2"/>
        <v>0</v>
      </c>
      <c r="Y37" s="121"/>
    </row>
    <row r="38" spans="1:25" s="127" customFormat="1" x14ac:dyDescent="0.25">
      <c r="A38" s="41" t="s">
        <v>85</v>
      </c>
      <c r="B38" s="57" t="s">
        <v>86</v>
      </c>
      <c r="C38" s="128">
        <v>0</v>
      </c>
      <c r="D38" s="128">
        <v>0</v>
      </c>
      <c r="E38" s="128">
        <v>0</v>
      </c>
      <c r="F38" s="128">
        <v>0</v>
      </c>
      <c r="G38" s="128">
        <v>0</v>
      </c>
      <c r="H38" s="128">
        <v>0</v>
      </c>
      <c r="I38" s="128">
        <v>0</v>
      </c>
      <c r="J38" s="128">
        <v>0</v>
      </c>
      <c r="K38" s="128">
        <v>0</v>
      </c>
      <c r="L38" s="128">
        <v>0</v>
      </c>
      <c r="M38" s="134">
        <v>0</v>
      </c>
      <c r="N38" s="132">
        <f t="shared" si="0"/>
        <v>0</v>
      </c>
      <c r="O38" s="133">
        <v>0</v>
      </c>
      <c r="P38" s="133">
        <v>0</v>
      </c>
      <c r="Q38" s="133">
        <v>0</v>
      </c>
      <c r="R38" s="133">
        <v>0</v>
      </c>
      <c r="S38" s="133">
        <v>0</v>
      </c>
      <c r="T38" s="134">
        <v>0</v>
      </c>
      <c r="U38" s="132">
        <f t="shared" si="1"/>
        <v>0</v>
      </c>
      <c r="V38" s="135">
        <f t="shared" si="2"/>
        <v>0</v>
      </c>
      <c r="Y38" s="121"/>
    </row>
    <row r="39" spans="1:25" s="127" customFormat="1" x14ac:dyDescent="0.25">
      <c r="A39" s="41" t="s">
        <v>87</v>
      </c>
      <c r="B39" s="42" t="s">
        <v>88</v>
      </c>
      <c r="C39" s="128">
        <v>0</v>
      </c>
      <c r="D39" s="128">
        <v>0</v>
      </c>
      <c r="E39" s="128">
        <v>0</v>
      </c>
      <c r="F39" s="128">
        <v>0</v>
      </c>
      <c r="G39" s="128">
        <v>0</v>
      </c>
      <c r="H39" s="128">
        <v>0</v>
      </c>
      <c r="I39" s="128">
        <v>0</v>
      </c>
      <c r="J39" s="128">
        <v>0</v>
      </c>
      <c r="K39" s="128">
        <v>0</v>
      </c>
      <c r="L39" s="128">
        <v>0</v>
      </c>
      <c r="M39" s="134">
        <v>0</v>
      </c>
      <c r="N39" s="132">
        <f t="shared" si="0"/>
        <v>0</v>
      </c>
      <c r="O39" s="133">
        <v>0</v>
      </c>
      <c r="P39" s="133">
        <v>0</v>
      </c>
      <c r="Q39" s="133">
        <v>0</v>
      </c>
      <c r="R39" s="133">
        <v>0</v>
      </c>
      <c r="S39" s="133">
        <v>0</v>
      </c>
      <c r="T39" s="134">
        <v>0</v>
      </c>
      <c r="U39" s="132">
        <f t="shared" si="1"/>
        <v>0</v>
      </c>
      <c r="V39" s="135">
        <f t="shared" si="2"/>
        <v>0</v>
      </c>
      <c r="Y39" s="121"/>
    </row>
    <row r="40" spans="1:25" s="127" customFormat="1" x14ac:dyDescent="0.25">
      <c r="A40" s="41" t="s">
        <v>89</v>
      </c>
      <c r="B40" s="57" t="s">
        <v>90</v>
      </c>
      <c r="C40" s="128">
        <v>0</v>
      </c>
      <c r="D40" s="128">
        <v>0</v>
      </c>
      <c r="E40" s="128">
        <v>0</v>
      </c>
      <c r="F40" s="128">
        <v>0</v>
      </c>
      <c r="G40" s="128">
        <v>0</v>
      </c>
      <c r="H40" s="128">
        <v>0</v>
      </c>
      <c r="I40" s="128">
        <v>0</v>
      </c>
      <c r="J40" s="128">
        <v>0</v>
      </c>
      <c r="K40" s="128">
        <v>0</v>
      </c>
      <c r="L40" s="128">
        <v>0</v>
      </c>
      <c r="M40" s="144">
        <v>0</v>
      </c>
      <c r="N40" s="132">
        <f t="shared" si="0"/>
        <v>0</v>
      </c>
      <c r="O40" s="143">
        <v>0</v>
      </c>
      <c r="P40" s="143">
        <v>0</v>
      </c>
      <c r="Q40" s="143">
        <v>0</v>
      </c>
      <c r="R40" s="143">
        <v>0</v>
      </c>
      <c r="S40" s="143">
        <v>0</v>
      </c>
      <c r="T40" s="144">
        <v>0</v>
      </c>
      <c r="U40" s="142">
        <f t="shared" si="1"/>
        <v>0</v>
      </c>
      <c r="V40" s="145">
        <f t="shared" si="2"/>
        <v>0</v>
      </c>
      <c r="Y40" s="121"/>
    </row>
    <row r="41" spans="1:25" s="127" customFormat="1" x14ac:dyDescent="0.25">
      <c r="A41" s="149" t="s">
        <v>20</v>
      </c>
      <c r="B41" s="150" t="s">
        <v>91</v>
      </c>
      <c r="C41" s="146">
        <v>0</v>
      </c>
      <c r="D41" s="146">
        <v>0</v>
      </c>
      <c r="E41" s="146">
        <v>0</v>
      </c>
      <c r="F41" s="146">
        <v>0</v>
      </c>
      <c r="G41" s="146">
        <v>0</v>
      </c>
      <c r="H41" s="146">
        <v>0</v>
      </c>
      <c r="I41" s="146">
        <v>0</v>
      </c>
      <c r="J41" s="146">
        <v>0</v>
      </c>
      <c r="K41" s="146">
        <v>0</v>
      </c>
      <c r="L41" s="146">
        <v>0</v>
      </c>
      <c r="M41" s="146">
        <v>0</v>
      </c>
      <c r="N41" s="147">
        <f t="shared" si="0"/>
        <v>0</v>
      </c>
      <c r="O41" s="146">
        <v>2831</v>
      </c>
      <c r="P41" s="146">
        <v>734</v>
      </c>
      <c r="Q41" s="146">
        <v>1242</v>
      </c>
      <c r="R41" s="146">
        <v>4965</v>
      </c>
      <c r="S41" s="146">
        <v>3457</v>
      </c>
      <c r="T41" s="146">
        <v>586</v>
      </c>
      <c r="U41" s="147">
        <f t="shared" si="1"/>
        <v>13815</v>
      </c>
      <c r="V41" s="148">
        <f t="shared" si="2"/>
        <v>13815</v>
      </c>
      <c r="Y41" s="121"/>
    </row>
    <row r="42" spans="1:25" s="127" customFormat="1" x14ac:dyDescent="0.25">
      <c r="A42" s="151" t="s">
        <v>21</v>
      </c>
      <c r="B42" s="152" t="s">
        <v>92</v>
      </c>
      <c r="C42" s="153">
        <f t="shared" ref="C42:V42" si="3">C30+C41</f>
        <v>105425</v>
      </c>
      <c r="D42" s="153">
        <f t="shared" si="3"/>
        <v>127663</v>
      </c>
      <c r="E42" s="153">
        <f t="shared" si="3"/>
        <v>127981</v>
      </c>
      <c r="F42" s="153">
        <f t="shared" si="3"/>
        <v>56409</v>
      </c>
      <c r="G42" s="153">
        <f t="shared" si="3"/>
        <v>102293</v>
      </c>
      <c r="H42" s="153">
        <f t="shared" si="3"/>
        <v>60767</v>
      </c>
      <c r="I42" s="153">
        <f t="shared" si="3"/>
        <v>116825</v>
      </c>
      <c r="J42" s="153">
        <f t="shared" si="3"/>
        <v>72360</v>
      </c>
      <c r="K42" s="153">
        <f t="shared" si="3"/>
        <v>67185</v>
      </c>
      <c r="L42" s="153">
        <f t="shared" si="3"/>
        <v>118268</v>
      </c>
      <c r="M42" s="153">
        <f t="shared" si="3"/>
        <v>5494</v>
      </c>
      <c r="N42" s="153">
        <f t="shared" si="3"/>
        <v>960670</v>
      </c>
      <c r="O42" s="153">
        <f t="shared" si="3"/>
        <v>2831</v>
      </c>
      <c r="P42" s="153">
        <f t="shared" si="3"/>
        <v>734</v>
      </c>
      <c r="Q42" s="153">
        <f t="shared" si="3"/>
        <v>1242</v>
      </c>
      <c r="R42" s="153">
        <f t="shared" si="3"/>
        <v>4965</v>
      </c>
      <c r="S42" s="153">
        <f t="shared" si="3"/>
        <v>3457</v>
      </c>
      <c r="T42" s="153">
        <f t="shared" si="3"/>
        <v>586</v>
      </c>
      <c r="U42" s="153">
        <f t="shared" si="3"/>
        <v>13815</v>
      </c>
      <c r="V42" s="154">
        <f t="shared" si="3"/>
        <v>974485</v>
      </c>
      <c r="Y42" s="121"/>
    </row>
    <row r="43" spans="1:25" s="127" customFormat="1" x14ac:dyDescent="0.25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Y43" s="121"/>
    </row>
    <row r="44" spans="1:25" s="127" customFormat="1" x14ac:dyDescent="0.25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Y44" s="121"/>
    </row>
    <row r="45" spans="1:25" s="127" customFormat="1" ht="51" x14ac:dyDescent="0.25">
      <c r="A45" s="187"/>
      <c r="B45" s="188"/>
      <c r="C45" s="64" t="str">
        <f t="shared" ref="C45:M45" si="4">C4</f>
        <v>МАКЕДОНИЈА  осигурување АД Скопје - Виена Иншуренс Груп</v>
      </c>
      <c r="D45" s="64" t="str">
        <f t="shared" si="4"/>
        <v>Триглав Осигурување АД, Скопје</v>
      </c>
      <c r="E45" s="64" t="str">
        <f t="shared" si="4"/>
        <v>САВА осигурување</v>
      </c>
      <c r="F45" s="64" t="str">
        <f t="shared" si="4"/>
        <v>ЕВРОИНС ОСИГУРУВАЊЕ АД Скопје</v>
      </c>
      <c r="G45" s="64" t="str">
        <f t="shared" si="4"/>
        <v>ЕУРОЛИНК Осигурување АД Скопје</v>
      </c>
      <c r="H45" s="64" t="str">
        <f t="shared" si="4"/>
        <v>ГРАВЕ осигурување НЕЖИВОТ АД Скопје</v>
      </c>
      <c r="I45" s="64" t="str">
        <f t="shared" si="4"/>
        <v>УНИКА А.Д. -Скопје</v>
      </c>
      <c r="J45" s="64" t="str">
        <f t="shared" si="4"/>
        <v>АД ОСИГУРИТЕЛНА ПОЛИСА - Скопје</v>
      </c>
      <c r="K45" s="64" t="str">
        <f t="shared" si="4"/>
        <v>ХАЛК ОСИГУРУВАЊЕ А.Д. Скопје</v>
      </c>
      <c r="L45" s="64" t="str">
        <f t="shared" si="4"/>
        <v>КРОАЦИЈА ОСИГУРУВАЊЕ - НЕЖИВОТ</v>
      </c>
      <c r="M45" s="64" t="str">
        <f t="shared" si="4"/>
        <v>ЗОИЛ МАКЕДОНИЈА, Битола</v>
      </c>
      <c r="N45" s="155"/>
      <c r="O45" s="64" t="str">
        <f t="shared" ref="O45:T45" si="5">O4</f>
        <v>КРОАЦИА ОСИГУРУВАЊЕ - ЖИВОТ</v>
      </c>
      <c r="P45" s="64" t="str">
        <f t="shared" si="5"/>
        <v>ГРАВЕ осигурување а.д Скопје</v>
      </c>
      <c r="Q45" s="64" t="str">
        <f t="shared" si="5"/>
        <v>ВИНЕР ЛАЈФ - Виена Иншуренс Груп АД Скопје</v>
      </c>
      <c r="R45" s="64" t="str">
        <f t="shared" si="5"/>
        <v>УНИКА ЛАЈФ АД Скопје</v>
      </c>
      <c r="S45" s="64" t="str">
        <f t="shared" si="5"/>
        <v>Триглав Осигурување Живот АД, Скопје</v>
      </c>
      <c r="T45" s="64" t="str">
        <f t="shared" si="5"/>
        <v>ПРВА ЖИВОТ АД Скопје</v>
      </c>
      <c r="U45" s="156"/>
      <c r="V45" s="121"/>
      <c r="Y45" s="121"/>
    </row>
    <row r="46" spans="1:25" s="127" customFormat="1" x14ac:dyDescent="0.25">
      <c r="A46" s="189" t="s">
        <v>93</v>
      </c>
      <c r="B46" s="190"/>
      <c r="C46" s="157">
        <f t="shared" ref="C46:M46" si="6">C42/$N$42</f>
        <v>0.10974111817793832</v>
      </c>
      <c r="D46" s="157">
        <f t="shared" si="6"/>
        <v>0.13288954583780069</v>
      </c>
      <c r="E46" s="157">
        <f t="shared" si="6"/>
        <v>0.13322056481414013</v>
      </c>
      <c r="F46" s="157">
        <f t="shared" si="6"/>
        <v>5.8718394453870733E-2</v>
      </c>
      <c r="G46" s="157">
        <f t="shared" si="6"/>
        <v>0.10648089354304809</v>
      </c>
      <c r="H46" s="157">
        <f t="shared" si="6"/>
        <v>6.3254811745968961E-2</v>
      </c>
      <c r="I46" s="157">
        <f t="shared" si="6"/>
        <v>0.12160783619765372</v>
      </c>
      <c r="J46" s="157">
        <f t="shared" si="6"/>
        <v>7.5322431219877792E-2</v>
      </c>
      <c r="K46" s="157">
        <f t="shared" si="6"/>
        <v>6.9935565803033298E-2</v>
      </c>
      <c r="L46" s="157">
        <f t="shared" si="6"/>
        <v>0.12310991287330716</v>
      </c>
      <c r="M46" s="157">
        <f t="shared" si="6"/>
        <v>5.7189253333610919E-3</v>
      </c>
      <c r="N46" s="158"/>
      <c r="O46" s="157">
        <f>O42/$U$42</f>
        <v>0.20492218602967788</v>
      </c>
      <c r="P46" s="157">
        <f t="shared" ref="P46:T46" si="7">P42/$U$42</f>
        <v>5.3130655085052478E-2</v>
      </c>
      <c r="Q46" s="157">
        <f t="shared" si="7"/>
        <v>8.9902280130293166E-2</v>
      </c>
      <c r="R46" s="157">
        <f t="shared" si="7"/>
        <v>0.35939196525515743</v>
      </c>
      <c r="S46" s="157">
        <f t="shared" si="7"/>
        <v>0.25023525153818316</v>
      </c>
      <c r="T46" s="157">
        <f t="shared" si="7"/>
        <v>4.2417661961635905E-2</v>
      </c>
      <c r="U46" s="156"/>
      <c r="V46" s="121"/>
      <c r="Y46" s="121"/>
    </row>
    <row r="47" spans="1:25" s="127" customFormat="1" x14ac:dyDescent="0.25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Y47" s="121"/>
    </row>
    <row r="48" spans="1:25" s="127" customFormat="1" x14ac:dyDescent="0.25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Y48" s="121"/>
    </row>
    <row r="49" spans="2:12" s="136" customFormat="1" x14ac:dyDescent="0.25"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</row>
    <row r="50" spans="2:12" s="136" customFormat="1" x14ac:dyDescent="0.25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</row>
    <row r="51" spans="2:12" s="136" customFormat="1" x14ac:dyDescent="0.25"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</row>
    <row r="52" spans="2:12" s="136" customFormat="1" x14ac:dyDescent="0.25"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</row>
    <row r="53" spans="2:12" s="136" customFormat="1" x14ac:dyDescent="0.25"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</row>
    <row r="54" spans="2:12" s="136" customFormat="1" x14ac:dyDescent="0.25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</row>
    <row r="55" spans="2:12" s="136" customFormat="1" x14ac:dyDescent="0.25"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</row>
    <row r="56" spans="2:12" s="136" customFormat="1" x14ac:dyDescent="0.25"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</row>
    <row r="57" spans="2:12" x14ac:dyDescent="0.25"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</row>
    <row r="58" spans="2:12" x14ac:dyDescent="0.25"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</row>
    <row r="59" spans="2:12" x14ac:dyDescent="0.25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143E-5403-4855-AD39-A9F9FD73BCDE}">
  <dimension ref="A1:Y59"/>
  <sheetViews>
    <sheetView showGridLines="0" zoomScale="80" zoomScaleNormal="80" workbookViewId="0">
      <selection activeCell="H18" sqref="H18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107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5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30875</v>
      </c>
      <c r="D6" s="24">
        <v>22288</v>
      </c>
      <c r="E6" s="24">
        <v>10606</v>
      </c>
      <c r="F6" s="24">
        <v>3790</v>
      </c>
      <c r="G6" s="24">
        <v>39435</v>
      </c>
      <c r="H6" s="24">
        <v>4582</v>
      </c>
      <c r="I6" s="24">
        <v>13695</v>
      </c>
      <c r="J6" s="24">
        <v>13574</v>
      </c>
      <c r="K6" s="24">
        <v>12278</v>
      </c>
      <c r="L6" s="24">
        <v>38656</v>
      </c>
      <c r="M6" s="24">
        <v>0</v>
      </c>
      <c r="N6" s="25">
        <f t="shared" ref="N6:N41" si="0">SUM(C6:M6)</f>
        <v>189779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1">SUM(O6:T6)</f>
        <v>0</v>
      </c>
      <c r="V6" s="27">
        <f t="shared" ref="V6:V41" si="2">N6+U6</f>
        <v>189779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100304</v>
      </c>
      <c r="D7" s="24">
        <v>84893</v>
      </c>
      <c r="E7" s="24">
        <v>49238</v>
      </c>
      <c r="F7" s="24">
        <v>6219</v>
      </c>
      <c r="G7" s="24">
        <v>79142</v>
      </c>
      <c r="H7" s="24">
        <v>0</v>
      </c>
      <c r="I7" s="24">
        <v>37153</v>
      </c>
      <c r="J7" s="24">
        <v>0</v>
      </c>
      <c r="K7" s="24">
        <v>34730</v>
      </c>
      <c r="L7" s="24">
        <v>77986</v>
      </c>
      <c r="M7" s="24">
        <v>0</v>
      </c>
      <c r="N7" s="28">
        <f t="shared" si="0"/>
        <v>469665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1"/>
        <v>0</v>
      </c>
      <c r="V7" s="31">
        <f t="shared" si="2"/>
        <v>469665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54117</v>
      </c>
      <c r="D8" s="24">
        <v>47783</v>
      </c>
      <c r="E8" s="24">
        <v>82132</v>
      </c>
      <c r="F8" s="24">
        <v>15990</v>
      </c>
      <c r="G8" s="24">
        <v>25257</v>
      </c>
      <c r="H8" s="24">
        <v>6587</v>
      </c>
      <c r="I8" s="24">
        <v>29307</v>
      </c>
      <c r="J8" s="24">
        <v>28642</v>
      </c>
      <c r="K8" s="24">
        <v>40645</v>
      </c>
      <c r="L8" s="24">
        <v>31843</v>
      </c>
      <c r="M8" s="24">
        <v>1129</v>
      </c>
      <c r="N8" s="28">
        <f t="shared" si="0"/>
        <v>363432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1"/>
        <v>0</v>
      </c>
      <c r="V8" s="31">
        <f t="shared" si="2"/>
        <v>363432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1"/>
        <v>0</v>
      </c>
      <c r="V9" s="31">
        <f t="shared" si="2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66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 t="shared" si="0"/>
        <v>66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1"/>
        <v>0</v>
      </c>
      <c r="V10" s="31">
        <f t="shared" si="2"/>
        <v>66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1854</v>
      </c>
      <c r="L11" s="24">
        <v>0</v>
      </c>
      <c r="M11" s="24">
        <v>0</v>
      </c>
      <c r="N11" s="28">
        <f t="shared" si="0"/>
        <v>1854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1"/>
        <v>0</v>
      </c>
      <c r="V11" s="31">
        <f t="shared" si="2"/>
        <v>1854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158</v>
      </c>
      <c r="D12" s="24">
        <v>50907</v>
      </c>
      <c r="E12" s="24">
        <v>0</v>
      </c>
      <c r="F12" s="24">
        <v>36</v>
      </c>
      <c r="G12" s="24">
        <v>0</v>
      </c>
      <c r="H12" s="24">
        <v>0</v>
      </c>
      <c r="I12" s="24">
        <v>152</v>
      </c>
      <c r="J12" s="24">
        <v>0</v>
      </c>
      <c r="K12" s="24">
        <v>0</v>
      </c>
      <c r="L12" s="24">
        <v>744</v>
      </c>
      <c r="M12" s="24">
        <v>0</v>
      </c>
      <c r="N12" s="28">
        <f t="shared" si="0"/>
        <v>51997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1"/>
        <v>0</v>
      </c>
      <c r="V12" s="31">
        <f t="shared" si="2"/>
        <v>51997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58024</v>
      </c>
      <c r="D13" s="24">
        <v>5020</v>
      </c>
      <c r="E13" s="24">
        <v>114131</v>
      </c>
      <c r="F13" s="24">
        <v>401</v>
      </c>
      <c r="G13" s="24">
        <v>9210</v>
      </c>
      <c r="H13" s="24">
        <v>55</v>
      </c>
      <c r="I13" s="24">
        <v>13922</v>
      </c>
      <c r="J13" s="24">
        <v>4227</v>
      </c>
      <c r="K13" s="24">
        <v>3271</v>
      </c>
      <c r="L13" s="24">
        <v>2448</v>
      </c>
      <c r="M13" s="24">
        <v>0</v>
      </c>
      <c r="N13" s="28">
        <f t="shared" si="0"/>
        <v>210709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1"/>
        <v>0</v>
      </c>
      <c r="V13" s="31">
        <f t="shared" si="2"/>
        <v>210709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50079</v>
      </c>
      <c r="D14" s="24">
        <v>13655</v>
      </c>
      <c r="E14" s="24">
        <v>34517</v>
      </c>
      <c r="F14" s="24">
        <v>3696</v>
      </c>
      <c r="G14" s="24">
        <v>1670</v>
      </c>
      <c r="H14" s="24">
        <v>29</v>
      </c>
      <c r="I14" s="24">
        <v>5285</v>
      </c>
      <c r="J14" s="24">
        <v>3909</v>
      </c>
      <c r="K14" s="24">
        <v>3043</v>
      </c>
      <c r="L14" s="24">
        <v>6835</v>
      </c>
      <c r="M14" s="24">
        <v>55</v>
      </c>
      <c r="N14" s="28">
        <f t="shared" si="0"/>
        <v>122773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1"/>
        <v>0</v>
      </c>
      <c r="V14" s="31">
        <f t="shared" si="2"/>
        <v>122773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108104</v>
      </c>
      <c r="D15" s="24">
        <v>18675</v>
      </c>
      <c r="E15" s="24">
        <v>148648</v>
      </c>
      <c r="F15" s="24">
        <v>4097</v>
      </c>
      <c r="G15" s="24">
        <v>10880</v>
      </c>
      <c r="H15" s="24">
        <v>84</v>
      </c>
      <c r="I15" s="24">
        <v>19207</v>
      </c>
      <c r="J15" s="24">
        <v>8136</v>
      </c>
      <c r="K15" s="24">
        <v>6314</v>
      </c>
      <c r="L15" s="24">
        <v>9283</v>
      </c>
      <c r="M15" s="24">
        <v>55</v>
      </c>
      <c r="N15" s="28">
        <f t="shared" si="0"/>
        <v>333483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1"/>
        <v>0</v>
      </c>
      <c r="V15" s="31">
        <f t="shared" si="2"/>
        <v>333483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2579</v>
      </c>
      <c r="D16" s="34">
        <v>11681</v>
      </c>
      <c r="E16" s="34">
        <v>19635</v>
      </c>
      <c r="F16" s="34">
        <v>678</v>
      </c>
      <c r="G16" s="34">
        <v>6134</v>
      </c>
      <c r="H16" s="34">
        <v>24</v>
      </c>
      <c r="I16" s="34">
        <v>1246</v>
      </c>
      <c r="J16" s="34">
        <v>635</v>
      </c>
      <c r="K16" s="34">
        <v>1822</v>
      </c>
      <c r="L16" s="34">
        <v>2411</v>
      </c>
      <c r="M16" s="34">
        <v>0</v>
      </c>
      <c r="N16" s="35">
        <f t="shared" si="0"/>
        <v>46845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1"/>
        <v>0</v>
      </c>
      <c r="V16" s="38">
        <f t="shared" si="2"/>
        <v>46845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105524</v>
      </c>
      <c r="D17" s="34">
        <v>6994</v>
      </c>
      <c r="E17" s="34">
        <v>129013</v>
      </c>
      <c r="F17" s="34">
        <v>3419</v>
      </c>
      <c r="G17" s="34">
        <v>4746</v>
      </c>
      <c r="H17" s="34">
        <v>60</v>
      </c>
      <c r="I17" s="34">
        <v>17961</v>
      </c>
      <c r="J17" s="34">
        <v>7501</v>
      </c>
      <c r="K17" s="34">
        <v>4492</v>
      </c>
      <c r="L17" s="34">
        <v>6872</v>
      </c>
      <c r="M17" s="34">
        <v>55</v>
      </c>
      <c r="N17" s="35">
        <f t="shared" si="0"/>
        <v>286637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1"/>
        <v>0</v>
      </c>
      <c r="V17" s="38">
        <f t="shared" si="2"/>
        <v>286637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237230</v>
      </c>
      <c r="D18" s="24">
        <v>106527</v>
      </c>
      <c r="E18" s="24">
        <v>104215</v>
      </c>
      <c r="F18" s="24">
        <v>77318</v>
      </c>
      <c r="G18" s="24">
        <v>100339</v>
      </c>
      <c r="H18" s="24">
        <v>120211</v>
      </c>
      <c r="I18" s="24">
        <v>206076</v>
      </c>
      <c r="J18" s="24">
        <v>96390</v>
      </c>
      <c r="K18" s="24">
        <v>106762</v>
      </c>
      <c r="L18" s="24">
        <v>110989</v>
      </c>
      <c r="M18" s="24">
        <v>5687</v>
      </c>
      <c r="N18" s="28">
        <f t="shared" si="0"/>
        <v>1271744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1"/>
        <v>0</v>
      </c>
      <c r="V18" s="31">
        <f t="shared" si="2"/>
        <v>1271744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204778</v>
      </c>
      <c r="D19" s="34">
        <v>73477</v>
      </c>
      <c r="E19" s="34">
        <v>82773</v>
      </c>
      <c r="F19" s="34">
        <v>57425</v>
      </c>
      <c r="G19" s="34">
        <v>82831</v>
      </c>
      <c r="H19" s="34">
        <v>105471</v>
      </c>
      <c r="I19" s="34">
        <v>187663</v>
      </c>
      <c r="J19" s="34">
        <v>78529</v>
      </c>
      <c r="K19" s="34">
        <v>78654</v>
      </c>
      <c r="L19" s="34">
        <v>97750</v>
      </c>
      <c r="M19" s="34">
        <v>5687</v>
      </c>
      <c r="N19" s="35">
        <f t="shared" si="0"/>
        <v>1055038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1"/>
        <v>0</v>
      </c>
      <c r="V19" s="38">
        <f t="shared" si="2"/>
        <v>1055038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31532</v>
      </c>
      <c r="D20" s="34">
        <v>32726</v>
      </c>
      <c r="E20" s="34">
        <v>18497</v>
      </c>
      <c r="F20" s="34">
        <v>11538</v>
      </c>
      <c r="G20" s="34">
        <v>17508</v>
      </c>
      <c r="H20" s="34">
        <v>14678</v>
      </c>
      <c r="I20" s="34">
        <v>14703</v>
      </c>
      <c r="J20" s="34">
        <v>16769</v>
      </c>
      <c r="K20" s="34">
        <v>27646</v>
      </c>
      <c r="L20" s="34">
        <v>12328</v>
      </c>
      <c r="M20" s="34">
        <v>0</v>
      </c>
      <c r="N20" s="35">
        <f t="shared" si="0"/>
        <v>197925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1"/>
        <v>0</v>
      </c>
      <c r="V20" s="38">
        <f t="shared" si="2"/>
        <v>197925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220</v>
      </c>
      <c r="D21" s="34">
        <v>0</v>
      </c>
      <c r="E21" s="34">
        <v>142</v>
      </c>
      <c r="F21" s="34">
        <v>8295</v>
      </c>
      <c r="G21" s="34">
        <v>0</v>
      </c>
      <c r="H21" s="34">
        <v>62</v>
      </c>
      <c r="I21" s="34">
        <v>0</v>
      </c>
      <c r="J21" s="34">
        <v>0</v>
      </c>
      <c r="K21" s="34">
        <v>313</v>
      </c>
      <c r="L21" s="34">
        <v>0</v>
      </c>
      <c r="M21" s="34">
        <v>0</v>
      </c>
      <c r="N21" s="35">
        <f t="shared" si="0"/>
        <v>9032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1"/>
        <v>0</v>
      </c>
      <c r="V21" s="38">
        <f t="shared" si="2"/>
        <v>9032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 t="shared" si="0"/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1"/>
        <v>0</v>
      </c>
      <c r="V22" s="31">
        <f t="shared" si="2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 t="shared" si="0"/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1"/>
        <v>0</v>
      </c>
      <c r="V23" s="31">
        <f t="shared" si="2"/>
        <v>0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3780</v>
      </c>
      <c r="D24" s="24">
        <v>383</v>
      </c>
      <c r="E24" s="24">
        <v>1707</v>
      </c>
      <c r="F24" s="24">
        <v>123</v>
      </c>
      <c r="G24" s="24">
        <v>654</v>
      </c>
      <c r="H24" s="24">
        <v>24</v>
      </c>
      <c r="I24" s="24">
        <v>719</v>
      </c>
      <c r="J24" s="24">
        <v>678</v>
      </c>
      <c r="K24" s="24">
        <v>176</v>
      </c>
      <c r="L24" s="24">
        <v>860</v>
      </c>
      <c r="M24" s="24">
        <v>0</v>
      </c>
      <c r="N24" s="28">
        <f t="shared" si="0"/>
        <v>9104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1"/>
        <v>0</v>
      </c>
      <c r="V24" s="31">
        <f t="shared" si="2"/>
        <v>9104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288</v>
      </c>
      <c r="D25" s="24">
        <v>717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1</v>
      </c>
      <c r="L25" s="24">
        <v>9</v>
      </c>
      <c r="M25" s="24">
        <v>0</v>
      </c>
      <c r="N25" s="28">
        <f t="shared" si="0"/>
        <v>1015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1"/>
        <v>0</v>
      </c>
      <c r="V25" s="31">
        <f t="shared" si="2"/>
        <v>1015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 t="shared" si="0"/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1"/>
        <v>0</v>
      </c>
      <c r="V26" s="31">
        <f t="shared" si="2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19</v>
      </c>
      <c r="D27" s="24">
        <v>0</v>
      </c>
      <c r="E27" s="24">
        <v>463</v>
      </c>
      <c r="F27" s="24">
        <v>0</v>
      </c>
      <c r="G27" s="24">
        <v>0</v>
      </c>
      <c r="H27" s="24">
        <v>0</v>
      </c>
      <c r="I27" s="24">
        <v>11</v>
      </c>
      <c r="J27" s="24">
        <v>0</v>
      </c>
      <c r="K27" s="24">
        <v>0</v>
      </c>
      <c r="L27" s="24">
        <v>0</v>
      </c>
      <c r="M27" s="24">
        <v>0</v>
      </c>
      <c r="N27" s="28">
        <f t="shared" si="0"/>
        <v>493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1"/>
        <v>0</v>
      </c>
      <c r="V27" s="31">
        <f t="shared" si="2"/>
        <v>493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 t="shared" si="0"/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1"/>
        <v>0</v>
      </c>
      <c r="V28" s="31">
        <f t="shared" si="2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3237</v>
      </c>
      <c r="D29" s="24">
        <v>9314</v>
      </c>
      <c r="E29" s="24">
        <v>9817</v>
      </c>
      <c r="F29" s="24">
        <v>1151</v>
      </c>
      <c r="G29" s="24">
        <v>6058</v>
      </c>
      <c r="H29" s="24">
        <v>653</v>
      </c>
      <c r="I29" s="24">
        <v>2057</v>
      </c>
      <c r="J29" s="24">
        <v>1851</v>
      </c>
      <c r="K29" s="24">
        <v>619</v>
      </c>
      <c r="L29" s="24">
        <v>2858</v>
      </c>
      <c r="M29" s="24">
        <v>0</v>
      </c>
      <c r="N29" s="45">
        <f t="shared" si="0"/>
        <v>37615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1"/>
        <v>0</v>
      </c>
      <c r="V29" s="48">
        <f t="shared" si="2"/>
        <v>37615</v>
      </c>
      <c r="Y29" s="2"/>
    </row>
    <row r="30" spans="1:25" s="6" customFormat="1" ht="14.25" customHeight="1" x14ac:dyDescent="0.25">
      <c r="A30" s="49" t="s">
        <v>13</v>
      </c>
      <c r="B30" s="50" t="s">
        <v>70</v>
      </c>
      <c r="C30" s="51">
        <f t="shared" ref="C30:M30" si="3">SUM(C6:C14)+C18+SUM(C22:C29)</f>
        <v>538111</v>
      </c>
      <c r="D30" s="51">
        <f t="shared" si="3"/>
        <v>341553</v>
      </c>
      <c r="E30" s="51">
        <f t="shared" si="3"/>
        <v>406826</v>
      </c>
      <c r="F30" s="51">
        <f t="shared" si="3"/>
        <v>108724</v>
      </c>
      <c r="G30" s="51">
        <f t="shared" si="3"/>
        <v>261765</v>
      </c>
      <c r="H30" s="51">
        <f t="shared" si="3"/>
        <v>132141</v>
      </c>
      <c r="I30" s="51">
        <f t="shared" si="3"/>
        <v>308377</v>
      </c>
      <c r="J30" s="51">
        <f t="shared" si="3"/>
        <v>149271</v>
      </c>
      <c r="K30" s="51">
        <f t="shared" si="3"/>
        <v>203379</v>
      </c>
      <c r="L30" s="51">
        <f t="shared" si="3"/>
        <v>273228</v>
      </c>
      <c r="M30" s="51">
        <f t="shared" si="3"/>
        <v>6871</v>
      </c>
      <c r="N30" s="52">
        <f t="shared" si="0"/>
        <v>2730246</v>
      </c>
      <c r="O30" s="51">
        <f t="shared" ref="O30:T30" si="4">SUM(O6:O14)+O18+SUM(O22:O29)</f>
        <v>0</v>
      </c>
      <c r="P30" s="51">
        <f t="shared" si="4"/>
        <v>0</v>
      </c>
      <c r="Q30" s="51">
        <f t="shared" si="4"/>
        <v>0</v>
      </c>
      <c r="R30" s="51">
        <f t="shared" si="4"/>
        <v>0</v>
      </c>
      <c r="S30" s="51">
        <f t="shared" si="4"/>
        <v>0</v>
      </c>
      <c r="T30" s="51">
        <f t="shared" si="4"/>
        <v>0</v>
      </c>
      <c r="U30" s="52">
        <f t="shared" si="1"/>
        <v>0</v>
      </c>
      <c r="V30" s="53">
        <f t="shared" si="2"/>
        <v>2730246</v>
      </c>
      <c r="Y30" s="2"/>
    </row>
    <row r="31" spans="1:25" s="6" customFormat="1" ht="14.25" customHeight="1" x14ac:dyDescent="0.25">
      <c r="A31" s="54" t="s">
        <v>71</v>
      </c>
      <c r="B31" s="55" t="s">
        <v>72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202353</v>
      </c>
      <c r="P31" s="24">
        <v>132507</v>
      </c>
      <c r="Q31" s="24">
        <v>45484</v>
      </c>
      <c r="R31" s="24">
        <v>34484</v>
      </c>
      <c r="S31" s="24">
        <v>89833</v>
      </c>
      <c r="T31" s="26">
        <v>767</v>
      </c>
      <c r="U31" s="25">
        <f t="shared" si="1"/>
        <v>505428</v>
      </c>
      <c r="V31" s="27">
        <f t="shared" si="2"/>
        <v>505428</v>
      </c>
      <c r="Y31" s="2"/>
    </row>
    <row r="32" spans="1:25" s="6" customFormat="1" ht="14.25" customHeight="1" x14ac:dyDescent="0.25">
      <c r="A32" s="39" t="s">
        <v>73</v>
      </c>
      <c r="B32" s="56" t="s">
        <v>74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196626</v>
      </c>
      <c r="P32" s="36">
        <v>129071</v>
      </c>
      <c r="Q32" s="36">
        <v>43899</v>
      </c>
      <c r="R32" s="36">
        <v>31498</v>
      </c>
      <c r="S32" s="36">
        <v>88988</v>
      </c>
      <c r="T32" s="37">
        <v>0</v>
      </c>
      <c r="U32" s="35">
        <f t="shared" si="1"/>
        <v>490082</v>
      </c>
      <c r="V32" s="38">
        <f t="shared" si="2"/>
        <v>490082</v>
      </c>
      <c r="Y32" s="2"/>
    </row>
    <row r="33" spans="1:25" s="6" customFormat="1" ht="14.25" customHeight="1" x14ac:dyDescent="0.25">
      <c r="A33" s="39" t="s">
        <v>75</v>
      </c>
      <c r="B33" s="40" t="s">
        <v>76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5569</v>
      </c>
      <c r="P33" s="36">
        <v>3244</v>
      </c>
      <c r="Q33" s="36">
        <v>1490</v>
      </c>
      <c r="R33" s="36">
        <v>2986</v>
      </c>
      <c r="S33" s="36">
        <v>844</v>
      </c>
      <c r="T33" s="37">
        <v>767</v>
      </c>
      <c r="U33" s="35">
        <f t="shared" si="1"/>
        <v>14900</v>
      </c>
      <c r="V33" s="38">
        <f t="shared" si="2"/>
        <v>14900</v>
      </c>
      <c r="Y33" s="2"/>
    </row>
    <row r="34" spans="1:25" s="6" customFormat="1" ht="14.25" customHeight="1" x14ac:dyDescent="0.25">
      <c r="A34" s="39" t="s">
        <v>77</v>
      </c>
      <c r="B34" s="40" t="s">
        <v>78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158</v>
      </c>
      <c r="P34" s="36">
        <v>192</v>
      </c>
      <c r="Q34" s="36">
        <v>95</v>
      </c>
      <c r="R34" s="36">
        <v>0</v>
      </c>
      <c r="S34" s="36">
        <v>0</v>
      </c>
      <c r="T34" s="37">
        <v>0</v>
      </c>
      <c r="U34" s="35">
        <f t="shared" si="1"/>
        <v>445</v>
      </c>
      <c r="V34" s="38">
        <f t="shared" si="2"/>
        <v>445</v>
      </c>
      <c r="Y34" s="2"/>
    </row>
    <row r="35" spans="1:25" s="6" customFormat="1" ht="14.25" customHeight="1" x14ac:dyDescent="0.25">
      <c r="A35" s="41" t="s">
        <v>79</v>
      </c>
      <c r="B35" s="57" t="s">
        <v>80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579</v>
      </c>
      <c r="S35" s="29">
        <v>0</v>
      </c>
      <c r="T35" s="30">
        <v>0</v>
      </c>
      <c r="U35" s="28">
        <f t="shared" si="1"/>
        <v>579</v>
      </c>
      <c r="V35" s="31">
        <f t="shared" si="2"/>
        <v>579</v>
      </c>
      <c r="Y35" s="2"/>
    </row>
    <row r="36" spans="1:25" s="6" customFormat="1" ht="14.25" customHeight="1" x14ac:dyDescent="0.25">
      <c r="A36" s="41" t="s">
        <v>81</v>
      </c>
      <c r="B36" s="57" t="s">
        <v>82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41321</v>
      </c>
      <c r="P36" s="29">
        <v>996</v>
      </c>
      <c r="Q36" s="29">
        <v>29803</v>
      </c>
      <c r="R36" s="29">
        <v>4760</v>
      </c>
      <c r="S36" s="29">
        <v>6002</v>
      </c>
      <c r="T36" s="30">
        <v>27</v>
      </c>
      <c r="U36" s="28">
        <f t="shared" si="1"/>
        <v>82909</v>
      </c>
      <c r="V36" s="31">
        <f t="shared" si="2"/>
        <v>82909</v>
      </c>
      <c r="Y36" s="2"/>
    </row>
    <row r="37" spans="1:25" s="6" customFormat="1" ht="14.25" customHeight="1" x14ac:dyDescent="0.25">
      <c r="A37" s="41" t="s">
        <v>83</v>
      </c>
      <c r="B37" s="57" t="s">
        <v>84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1"/>
        <v>0</v>
      </c>
      <c r="V37" s="31">
        <f t="shared" si="2"/>
        <v>0</v>
      </c>
      <c r="Y37" s="2"/>
    </row>
    <row r="38" spans="1:25" s="6" customFormat="1" ht="14.25" customHeight="1" x14ac:dyDescent="0.25">
      <c r="A38" s="41" t="s">
        <v>85</v>
      </c>
      <c r="B38" s="57" t="s">
        <v>86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1"/>
        <v>0</v>
      </c>
      <c r="V38" s="31">
        <f t="shared" si="2"/>
        <v>0</v>
      </c>
      <c r="Y38" s="2"/>
    </row>
    <row r="39" spans="1:25" s="6" customFormat="1" ht="14.25" customHeight="1" x14ac:dyDescent="0.25">
      <c r="A39" s="41" t="s">
        <v>87</v>
      </c>
      <c r="B39" s="42" t="s">
        <v>88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1"/>
        <v>0</v>
      </c>
      <c r="V39" s="31">
        <f t="shared" si="2"/>
        <v>0</v>
      </c>
      <c r="Y39" s="2"/>
    </row>
    <row r="40" spans="1:25" s="6" customFormat="1" ht="14.25" customHeight="1" x14ac:dyDescent="0.25">
      <c r="A40" s="41" t="s">
        <v>89</v>
      </c>
      <c r="B40" s="57" t="s">
        <v>90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1"/>
        <v>0</v>
      </c>
      <c r="V40" s="48">
        <f t="shared" si="2"/>
        <v>0</v>
      </c>
      <c r="Y40" s="2"/>
    </row>
    <row r="41" spans="1:25" s="6" customFormat="1" ht="14.25" customHeight="1" x14ac:dyDescent="0.25">
      <c r="A41" s="58" t="s">
        <v>20</v>
      </c>
      <c r="B41" s="59" t="s">
        <v>91</v>
      </c>
      <c r="C41" s="51">
        <f t="shared" ref="C41:M41" si="5">C31+SUM(C35:C40)</f>
        <v>0</v>
      </c>
      <c r="D41" s="51">
        <f t="shared" si="5"/>
        <v>0</v>
      </c>
      <c r="E41" s="51">
        <f t="shared" si="5"/>
        <v>0</v>
      </c>
      <c r="F41" s="51">
        <f t="shared" si="5"/>
        <v>0</v>
      </c>
      <c r="G41" s="51">
        <f t="shared" si="5"/>
        <v>0</v>
      </c>
      <c r="H41" s="51">
        <f t="shared" si="5"/>
        <v>0</v>
      </c>
      <c r="I41" s="51">
        <f t="shared" si="5"/>
        <v>0</v>
      </c>
      <c r="J41" s="51">
        <f t="shared" si="5"/>
        <v>0</v>
      </c>
      <c r="K41" s="51">
        <f t="shared" si="5"/>
        <v>0</v>
      </c>
      <c r="L41" s="51">
        <f t="shared" si="5"/>
        <v>0</v>
      </c>
      <c r="M41" s="51">
        <f t="shared" si="5"/>
        <v>0</v>
      </c>
      <c r="N41" s="52">
        <f t="shared" si="0"/>
        <v>0</v>
      </c>
      <c r="O41" s="51">
        <f t="shared" ref="O41:T41" si="6">O31+SUM(O35:O40)</f>
        <v>243674</v>
      </c>
      <c r="P41" s="51">
        <f t="shared" si="6"/>
        <v>133503</v>
      </c>
      <c r="Q41" s="51">
        <f t="shared" si="6"/>
        <v>75287</v>
      </c>
      <c r="R41" s="51">
        <f t="shared" si="6"/>
        <v>39823</v>
      </c>
      <c r="S41" s="51">
        <f t="shared" si="6"/>
        <v>95835</v>
      </c>
      <c r="T41" s="51">
        <f t="shared" si="6"/>
        <v>794</v>
      </c>
      <c r="U41" s="52">
        <f t="shared" si="1"/>
        <v>588916</v>
      </c>
      <c r="V41" s="53">
        <f t="shared" si="2"/>
        <v>588916</v>
      </c>
      <c r="Y41" s="2"/>
    </row>
    <row r="42" spans="1:25" s="6" customFormat="1" ht="14.25" customHeight="1" x14ac:dyDescent="0.25">
      <c r="A42" s="60" t="s">
        <v>21</v>
      </c>
      <c r="B42" s="61" t="s">
        <v>92</v>
      </c>
      <c r="C42" s="62">
        <f t="shared" ref="C42:V42" si="7">C30+C41</f>
        <v>538111</v>
      </c>
      <c r="D42" s="62">
        <f t="shared" si="7"/>
        <v>341553</v>
      </c>
      <c r="E42" s="62">
        <f t="shared" si="7"/>
        <v>406826</v>
      </c>
      <c r="F42" s="62">
        <f t="shared" si="7"/>
        <v>108724</v>
      </c>
      <c r="G42" s="62">
        <f t="shared" si="7"/>
        <v>261765</v>
      </c>
      <c r="H42" s="62">
        <f t="shared" si="7"/>
        <v>132141</v>
      </c>
      <c r="I42" s="62">
        <f t="shared" si="7"/>
        <v>308377</v>
      </c>
      <c r="J42" s="62">
        <f t="shared" si="7"/>
        <v>149271</v>
      </c>
      <c r="K42" s="62">
        <f t="shared" si="7"/>
        <v>203379</v>
      </c>
      <c r="L42" s="62">
        <f t="shared" si="7"/>
        <v>273228</v>
      </c>
      <c r="M42" s="62">
        <f t="shared" si="7"/>
        <v>6871</v>
      </c>
      <c r="N42" s="62">
        <f t="shared" si="7"/>
        <v>2730246</v>
      </c>
      <c r="O42" s="62">
        <f t="shared" si="7"/>
        <v>243674</v>
      </c>
      <c r="P42" s="62">
        <f t="shared" si="7"/>
        <v>133503</v>
      </c>
      <c r="Q42" s="62">
        <f t="shared" si="7"/>
        <v>75287</v>
      </c>
      <c r="R42" s="62">
        <f t="shared" si="7"/>
        <v>39823</v>
      </c>
      <c r="S42" s="62">
        <f t="shared" si="7"/>
        <v>95835</v>
      </c>
      <c r="T42" s="62">
        <f t="shared" si="7"/>
        <v>794</v>
      </c>
      <c r="U42" s="62">
        <f t="shared" si="7"/>
        <v>588916</v>
      </c>
      <c r="V42" s="63">
        <f t="shared" si="7"/>
        <v>3319162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51" x14ac:dyDescent="0.25">
      <c r="A45" s="187"/>
      <c r="B45" s="188"/>
      <c r="C45" s="64" t="str">
        <f t="shared" ref="C45:M45" si="8">C4</f>
        <v>МАКЕДОНИЈА  осигурување АД Скопје - Виена Иншуренс Груп</v>
      </c>
      <c r="D45" s="64" t="str">
        <f t="shared" si="8"/>
        <v>Триглав Осигурување АД, Скопје</v>
      </c>
      <c r="E45" s="64" t="str">
        <f t="shared" si="8"/>
        <v>САВА осигурување</v>
      </c>
      <c r="F45" s="64" t="str">
        <f t="shared" si="8"/>
        <v>ЕВРОИНС ОСИГУРУВАЊЕ АД Скопје</v>
      </c>
      <c r="G45" s="64" t="str">
        <f t="shared" si="8"/>
        <v>ЕУРОЛИНК Осигурување АД Скопје</v>
      </c>
      <c r="H45" s="64" t="str">
        <f t="shared" si="8"/>
        <v>ГРАВЕ осигурување НЕЖИВОТ АД Скопје</v>
      </c>
      <c r="I45" s="64" t="str">
        <f t="shared" si="8"/>
        <v>УНИКА А.Д. -Скопје</v>
      </c>
      <c r="J45" s="64" t="str">
        <f t="shared" si="8"/>
        <v>АД ОСИГУРИТЕЛНА ПОЛИСА - Скопје</v>
      </c>
      <c r="K45" s="64" t="str">
        <f t="shared" si="8"/>
        <v>ХАЛК ОСИГУРУВАЊЕ А.Д. Скопје</v>
      </c>
      <c r="L45" s="64" t="str">
        <f t="shared" si="8"/>
        <v>КРОАЦИЈА ОСИГУРУВАЊЕ - НЕЖИВОТ</v>
      </c>
      <c r="M45" s="64" t="str">
        <f t="shared" si="8"/>
        <v>ЗОИЛ МАКЕДОНИЈА, Битола</v>
      </c>
      <c r="N45" s="65"/>
      <c r="O45" s="64" t="str">
        <f t="shared" ref="O45:T45" si="9">O4</f>
        <v>КРОАЦИА ОСИГУРУВАЊЕ - ЖИВОТ</v>
      </c>
      <c r="P45" s="64" t="str">
        <f t="shared" si="9"/>
        <v>ГРАВЕ осигурување а.д Скопје</v>
      </c>
      <c r="Q45" s="64" t="str">
        <f t="shared" si="9"/>
        <v>ВИНЕР ЛАЈФ - Виена Иншуренс Груп АД Скопје</v>
      </c>
      <c r="R45" s="64" t="str">
        <f t="shared" si="9"/>
        <v>УНИКА ЛАЈФ АД Скопје</v>
      </c>
      <c r="S45" s="64" t="str">
        <f t="shared" si="9"/>
        <v>Триглав Осигурување Живот АД, Скопје</v>
      </c>
      <c r="T45" s="64" t="str">
        <f t="shared" si="9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89" t="s">
        <v>93</v>
      </c>
      <c r="B46" s="190"/>
      <c r="C46" s="67">
        <f>C42/$N$42</f>
        <v>0.19709249642706189</v>
      </c>
      <c r="D46" s="67">
        <f t="shared" ref="D46:M46" si="10">D42/$N$42</f>
        <v>0.12509971628930142</v>
      </c>
      <c r="E46" s="67">
        <f t="shared" si="10"/>
        <v>0.14900708580838504</v>
      </c>
      <c r="F46" s="67">
        <f t="shared" si="10"/>
        <v>3.9822052664851448E-2</v>
      </c>
      <c r="G46" s="67">
        <f t="shared" si="10"/>
        <v>9.5875976010952865E-2</v>
      </c>
      <c r="H46" s="67">
        <f t="shared" si="10"/>
        <v>4.8398935480539119E-2</v>
      </c>
      <c r="I46" s="67">
        <f t="shared" si="10"/>
        <v>0.11294843028796672</v>
      </c>
      <c r="J46" s="67">
        <f t="shared" si="10"/>
        <v>5.4673095391404289E-2</v>
      </c>
      <c r="K46" s="67">
        <f t="shared" si="10"/>
        <v>7.44910898138849E-2</v>
      </c>
      <c r="L46" s="67">
        <f t="shared" si="10"/>
        <v>0.10007449878142849</v>
      </c>
      <c r="M46" s="67">
        <f t="shared" si="10"/>
        <v>2.5166230442238537E-3</v>
      </c>
      <c r="N46" s="68"/>
      <c r="O46" s="67">
        <f>O42/$U$42</f>
        <v>0.41376698884051377</v>
      </c>
      <c r="P46" s="67">
        <f t="shared" ref="P46:T46" si="11">P42/$U$42</f>
        <v>0.22669277112525385</v>
      </c>
      <c r="Q46" s="67">
        <f t="shared" si="11"/>
        <v>0.12783996359412889</v>
      </c>
      <c r="R46" s="67">
        <f t="shared" si="11"/>
        <v>6.7620849153359738E-2</v>
      </c>
      <c r="S46" s="67">
        <f t="shared" si="11"/>
        <v>0.16273118746985987</v>
      </c>
      <c r="T46" s="67">
        <f t="shared" si="11"/>
        <v>1.3482398168839019E-3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  <colBreaks count="1" manualBreakCount="1">
    <brk id="22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C895-5AB6-4463-B9FE-47B9D4E20AE9}">
  <dimension ref="A1:Y59"/>
  <sheetViews>
    <sheetView showGridLines="0" zoomScale="80" zoomScaleNormal="80" workbookViewId="0">
      <selection activeCell="N19" sqref="N19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108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5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621</v>
      </c>
      <c r="D6" s="24">
        <v>448</v>
      </c>
      <c r="E6" s="24">
        <v>501</v>
      </c>
      <c r="F6" s="24">
        <v>105</v>
      </c>
      <c r="G6" s="24">
        <v>668</v>
      </c>
      <c r="H6" s="24">
        <v>308</v>
      </c>
      <c r="I6" s="24">
        <v>357</v>
      </c>
      <c r="J6" s="24">
        <v>230</v>
      </c>
      <c r="K6" s="24">
        <v>233</v>
      </c>
      <c r="L6" s="24">
        <v>639</v>
      </c>
      <c r="M6" s="24">
        <v>0</v>
      </c>
      <c r="N6" s="25">
        <f t="shared" ref="N6:N41" si="0">SUM(C6:M6)</f>
        <v>4110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1">SUM(O6:T6)</f>
        <v>0</v>
      </c>
      <c r="V6" s="27">
        <f t="shared" ref="V6:V41" si="2">N6+U6</f>
        <v>4110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10951</v>
      </c>
      <c r="D7" s="24">
        <v>8034</v>
      </c>
      <c r="E7" s="24">
        <v>3344</v>
      </c>
      <c r="F7" s="24">
        <v>789</v>
      </c>
      <c r="G7" s="24">
        <v>6829</v>
      </c>
      <c r="H7" s="24">
        <v>0</v>
      </c>
      <c r="I7" s="24">
        <v>3235</v>
      </c>
      <c r="J7" s="24">
        <v>0</v>
      </c>
      <c r="K7" s="24">
        <v>3309</v>
      </c>
      <c r="L7" s="24">
        <v>8414</v>
      </c>
      <c r="M7" s="24">
        <v>0</v>
      </c>
      <c r="N7" s="28">
        <f t="shared" si="0"/>
        <v>44905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1"/>
        <v>0</v>
      </c>
      <c r="V7" s="31">
        <f t="shared" si="2"/>
        <v>44905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539</v>
      </c>
      <c r="D8" s="24">
        <v>516</v>
      </c>
      <c r="E8" s="24">
        <v>695</v>
      </c>
      <c r="F8" s="24">
        <v>283</v>
      </c>
      <c r="G8" s="24">
        <v>328</v>
      </c>
      <c r="H8" s="24">
        <v>70</v>
      </c>
      <c r="I8" s="24">
        <v>326</v>
      </c>
      <c r="J8" s="24">
        <v>334</v>
      </c>
      <c r="K8" s="24">
        <v>414</v>
      </c>
      <c r="L8" s="24">
        <v>351</v>
      </c>
      <c r="M8" s="24">
        <v>11</v>
      </c>
      <c r="N8" s="28">
        <f t="shared" si="0"/>
        <v>3867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1"/>
        <v>0</v>
      </c>
      <c r="V8" s="31">
        <f t="shared" si="2"/>
        <v>3867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1"/>
        <v>0</v>
      </c>
      <c r="V9" s="31">
        <f t="shared" si="2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 t="shared" si="0"/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1"/>
        <v>0</v>
      </c>
      <c r="V10" s="31">
        <f t="shared" si="2"/>
        <v>0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1</v>
      </c>
      <c r="L11" s="24">
        <v>0</v>
      </c>
      <c r="M11" s="24">
        <v>0</v>
      </c>
      <c r="N11" s="28">
        <f t="shared" si="0"/>
        <v>1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1"/>
        <v>0</v>
      </c>
      <c r="V11" s="31">
        <f t="shared" si="2"/>
        <v>1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4</v>
      </c>
      <c r="D12" s="24">
        <v>1</v>
      </c>
      <c r="E12" s="24">
        <v>0</v>
      </c>
      <c r="F12" s="24">
        <v>1</v>
      </c>
      <c r="G12" s="24">
        <v>0</v>
      </c>
      <c r="H12" s="24">
        <v>0</v>
      </c>
      <c r="I12" s="24">
        <v>9</v>
      </c>
      <c r="J12" s="24">
        <v>0</v>
      </c>
      <c r="K12" s="24">
        <v>0</v>
      </c>
      <c r="L12" s="24">
        <v>1</v>
      </c>
      <c r="M12" s="24">
        <v>0</v>
      </c>
      <c r="N12" s="28">
        <f t="shared" si="0"/>
        <v>16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1"/>
        <v>0</v>
      </c>
      <c r="V12" s="31">
        <f t="shared" si="2"/>
        <v>16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41</v>
      </c>
      <c r="D13" s="24">
        <v>18</v>
      </c>
      <c r="E13" s="24">
        <v>72</v>
      </c>
      <c r="F13" s="24">
        <v>6</v>
      </c>
      <c r="G13" s="24">
        <v>219</v>
      </c>
      <c r="H13" s="24">
        <v>2</v>
      </c>
      <c r="I13" s="24">
        <v>12</v>
      </c>
      <c r="J13" s="24">
        <v>34</v>
      </c>
      <c r="K13" s="24">
        <v>12</v>
      </c>
      <c r="L13" s="24">
        <v>18</v>
      </c>
      <c r="M13" s="24">
        <v>0</v>
      </c>
      <c r="N13" s="28">
        <f t="shared" si="0"/>
        <v>434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1"/>
        <v>0</v>
      </c>
      <c r="V13" s="31">
        <f t="shared" si="2"/>
        <v>434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608</v>
      </c>
      <c r="D14" s="24">
        <v>416</v>
      </c>
      <c r="E14" s="24">
        <v>494</v>
      </c>
      <c r="F14" s="24">
        <v>112</v>
      </c>
      <c r="G14" s="24">
        <v>56</v>
      </c>
      <c r="H14" s="24">
        <v>3</v>
      </c>
      <c r="I14" s="24">
        <v>179</v>
      </c>
      <c r="J14" s="24">
        <v>65</v>
      </c>
      <c r="K14" s="24">
        <v>71</v>
      </c>
      <c r="L14" s="24">
        <v>149</v>
      </c>
      <c r="M14" s="24">
        <v>3</v>
      </c>
      <c r="N14" s="28">
        <f t="shared" si="0"/>
        <v>2156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1"/>
        <v>0</v>
      </c>
      <c r="V14" s="31">
        <f t="shared" si="2"/>
        <v>2156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649</v>
      </c>
      <c r="D15" s="24">
        <v>434</v>
      </c>
      <c r="E15" s="24">
        <v>566</v>
      </c>
      <c r="F15" s="24">
        <v>118</v>
      </c>
      <c r="G15" s="24">
        <v>275</v>
      </c>
      <c r="H15" s="24">
        <v>5</v>
      </c>
      <c r="I15" s="24">
        <v>191</v>
      </c>
      <c r="J15" s="24">
        <v>99</v>
      </c>
      <c r="K15" s="24">
        <v>83</v>
      </c>
      <c r="L15" s="24">
        <v>167</v>
      </c>
      <c r="M15" s="24">
        <v>3</v>
      </c>
      <c r="N15" s="28">
        <f t="shared" si="0"/>
        <v>2590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1"/>
        <v>0</v>
      </c>
      <c r="V15" s="31">
        <f t="shared" si="2"/>
        <v>2590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98</v>
      </c>
      <c r="D16" s="34">
        <v>218</v>
      </c>
      <c r="E16" s="34">
        <v>424</v>
      </c>
      <c r="F16" s="34">
        <v>19</v>
      </c>
      <c r="G16" s="34">
        <v>203</v>
      </c>
      <c r="H16" s="34">
        <v>2</v>
      </c>
      <c r="I16" s="34">
        <v>29</v>
      </c>
      <c r="J16" s="34">
        <v>24</v>
      </c>
      <c r="K16" s="34">
        <v>25</v>
      </c>
      <c r="L16" s="34">
        <v>96</v>
      </c>
      <c r="M16" s="34">
        <v>0</v>
      </c>
      <c r="N16" s="35">
        <f t="shared" si="0"/>
        <v>1138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1"/>
        <v>0</v>
      </c>
      <c r="V16" s="38">
        <f t="shared" si="2"/>
        <v>1138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551</v>
      </c>
      <c r="D17" s="34">
        <v>216</v>
      </c>
      <c r="E17" s="34">
        <v>142</v>
      </c>
      <c r="F17" s="34">
        <v>99</v>
      </c>
      <c r="G17" s="34">
        <v>72</v>
      </c>
      <c r="H17" s="34">
        <v>3</v>
      </c>
      <c r="I17" s="34">
        <v>162</v>
      </c>
      <c r="J17" s="34">
        <v>75</v>
      </c>
      <c r="K17" s="34">
        <v>58</v>
      </c>
      <c r="L17" s="34">
        <v>71</v>
      </c>
      <c r="M17" s="34">
        <v>3</v>
      </c>
      <c r="N17" s="35">
        <f t="shared" si="0"/>
        <v>1452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1"/>
        <v>0</v>
      </c>
      <c r="V17" s="38">
        <f t="shared" si="2"/>
        <v>1452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2671</v>
      </c>
      <c r="D18" s="24">
        <v>1297</v>
      </c>
      <c r="E18" s="24">
        <v>1318</v>
      </c>
      <c r="F18" s="24">
        <v>986</v>
      </c>
      <c r="G18" s="24">
        <v>1175</v>
      </c>
      <c r="H18" s="24">
        <v>2094</v>
      </c>
      <c r="I18" s="24">
        <v>2662</v>
      </c>
      <c r="J18" s="24">
        <v>1340</v>
      </c>
      <c r="K18" s="24">
        <v>1036</v>
      </c>
      <c r="L18" s="24">
        <v>1493</v>
      </c>
      <c r="M18" s="24">
        <v>108</v>
      </c>
      <c r="N18" s="28">
        <f t="shared" si="0"/>
        <v>16180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1"/>
        <v>0</v>
      </c>
      <c r="V18" s="31">
        <f t="shared" si="2"/>
        <v>16180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2541</v>
      </c>
      <c r="D19" s="34">
        <v>1166</v>
      </c>
      <c r="E19" s="34">
        <v>1205</v>
      </c>
      <c r="F19" s="34">
        <v>942</v>
      </c>
      <c r="G19" s="34">
        <v>1122</v>
      </c>
      <c r="H19" s="34">
        <v>2021</v>
      </c>
      <c r="I19" s="34">
        <v>2578</v>
      </c>
      <c r="J19" s="34">
        <v>1297</v>
      </c>
      <c r="K19" s="34">
        <v>962</v>
      </c>
      <c r="L19" s="34">
        <v>1446</v>
      </c>
      <c r="M19" s="34">
        <v>108</v>
      </c>
      <c r="N19" s="35">
        <f t="shared" si="0"/>
        <v>15388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1"/>
        <v>0</v>
      </c>
      <c r="V19" s="38">
        <f t="shared" si="2"/>
        <v>15388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122</v>
      </c>
      <c r="D20" s="34">
        <v>126</v>
      </c>
      <c r="E20" s="34">
        <v>86</v>
      </c>
      <c r="F20" s="34">
        <v>36</v>
      </c>
      <c r="G20" s="34">
        <v>53</v>
      </c>
      <c r="H20" s="34">
        <v>72</v>
      </c>
      <c r="I20" s="34">
        <v>80</v>
      </c>
      <c r="J20" s="34">
        <v>42</v>
      </c>
      <c r="K20" s="34">
        <v>71</v>
      </c>
      <c r="L20" s="34">
        <v>43</v>
      </c>
      <c r="M20" s="34">
        <v>0</v>
      </c>
      <c r="N20" s="35">
        <f t="shared" si="0"/>
        <v>731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1"/>
        <v>0</v>
      </c>
      <c r="V20" s="38">
        <f t="shared" si="2"/>
        <v>731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2</v>
      </c>
      <c r="D21" s="34">
        <v>0</v>
      </c>
      <c r="E21" s="34">
        <v>1</v>
      </c>
      <c r="F21" s="34">
        <v>4</v>
      </c>
      <c r="G21" s="34">
        <v>0</v>
      </c>
      <c r="H21" s="34">
        <v>1</v>
      </c>
      <c r="I21" s="34">
        <v>0</v>
      </c>
      <c r="J21" s="34">
        <v>0</v>
      </c>
      <c r="K21" s="34">
        <v>2</v>
      </c>
      <c r="L21" s="34">
        <v>0</v>
      </c>
      <c r="M21" s="34">
        <v>0</v>
      </c>
      <c r="N21" s="35">
        <f t="shared" si="0"/>
        <v>10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1"/>
        <v>0</v>
      </c>
      <c r="V21" s="38">
        <f t="shared" si="2"/>
        <v>10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 t="shared" si="0"/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1"/>
        <v>0</v>
      </c>
      <c r="V22" s="31">
        <f t="shared" si="2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 t="shared" si="0"/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1"/>
        <v>0</v>
      </c>
      <c r="V23" s="31">
        <f t="shared" si="2"/>
        <v>0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77</v>
      </c>
      <c r="D24" s="24">
        <v>7</v>
      </c>
      <c r="E24" s="24">
        <v>16</v>
      </c>
      <c r="F24" s="24">
        <v>11</v>
      </c>
      <c r="G24" s="24">
        <v>33</v>
      </c>
      <c r="H24" s="24">
        <v>1</v>
      </c>
      <c r="I24" s="24">
        <v>4</v>
      </c>
      <c r="J24" s="24">
        <v>27</v>
      </c>
      <c r="K24" s="24">
        <v>4</v>
      </c>
      <c r="L24" s="24">
        <v>10</v>
      </c>
      <c r="M24" s="24">
        <v>0</v>
      </c>
      <c r="N24" s="28">
        <f t="shared" si="0"/>
        <v>190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1"/>
        <v>0</v>
      </c>
      <c r="V24" s="31">
        <f t="shared" si="2"/>
        <v>190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1</v>
      </c>
      <c r="D25" s="24">
        <v>18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</v>
      </c>
      <c r="M25" s="24">
        <v>0</v>
      </c>
      <c r="N25" s="28">
        <f t="shared" si="0"/>
        <v>20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1"/>
        <v>0</v>
      </c>
      <c r="V25" s="31">
        <f t="shared" si="2"/>
        <v>20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 t="shared" si="0"/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1"/>
        <v>0</v>
      </c>
      <c r="V26" s="31">
        <f t="shared" si="2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13</v>
      </c>
      <c r="D27" s="24">
        <v>0</v>
      </c>
      <c r="E27" s="24">
        <v>2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8">
        <f t="shared" si="0"/>
        <v>15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1"/>
        <v>0</v>
      </c>
      <c r="V27" s="31">
        <f t="shared" si="2"/>
        <v>15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 t="shared" si="0"/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1"/>
        <v>0</v>
      </c>
      <c r="V28" s="31">
        <f t="shared" si="2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138</v>
      </c>
      <c r="D29" s="24">
        <v>369</v>
      </c>
      <c r="E29" s="24">
        <v>221</v>
      </c>
      <c r="F29" s="24">
        <v>27</v>
      </c>
      <c r="G29" s="24">
        <v>181</v>
      </c>
      <c r="H29" s="24">
        <v>23</v>
      </c>
      <c r="I29" s="24">
        <v>74</v>
      </c>
      <c r="J29" s="24">
        <v>164</v>
      </c>
      <c r="K29" s="24">
        <v>27</v>
      </c>
      <c r="L29" s="24">
        <v>97</v>
      </c>
      <c r="M29" s="24">
        <v>0</v>
      </c>
      <c r="N29" s="45">
        <f t="shared" si="0"/>
        <v>1321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1"/>
        <v>0</v>
      </c>
      <c r="V29" s="48">
        <f t="shared" si="2"/>
        <v>1321</v>
      </c>
      <c r="Y29" s="2"/>
    </row>
    <row r="30" spans="1:25" s="6" customFormat="1" ht="14.25" customHeight="1" x14ac:dyDescent="0.25">
      <c r="A30" s="49" t="s">
        <v>13</v>
      </c>
      <c r="B30" s="50" t="s">
        <v>70</v>
      </c>
      <c r="C30" s="51">
        <v>15664</v>
      </c>
      <c r="D30" s="51">
        <v>11124</v>
      </c>
      <c r="E30" s="51">
        <v>6663</v>
      </c>
      <c r="F30" s="51">
        <v>2320</v>
      </c>
      <c r="G30" s="51">
        <v>9489</v>
      </c>
      <c r="H30" s="51">
        <v>2501</v>
      </c>
      <c r="I30" s="51">
        <v>6858</v>
      </c>
      <c r="J30" s="51">
        <v>2194</v>
      </c>
      <c r="K30" s="51">
        <v>5107</v>
      </c>
      <c r="L30" s="51">
        <v>11173</v>
      </c>
      <c r="M30" s="51">
        <v>122</v>
      </c>
      <c r="N30" s="52">
        <f t="shared" si="0"/>
        <v>73215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1"/>
        <v>0</v>
      </c>
      <c r="V30" s="53">
        <f t="shared" si="2"/>
        <v>73215</v>
      </c>
      <c r="Y30" s="2"/>
    </row>
    <row r="31" spans="1:25" s="6" customFormat="1" ht="14.25" customHeight="1" x14ac:dyDescent="0.25">
      <c r="A31" s="54" t="s">
        <v>71</v>
      </c>
      <c r="B31" s="55" t="s">
        <v>72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1129</v>
      </c>
      <c r="P31" s="24">
        <v>594</v>
      </c>
      <c r="Q31" s="24">
        <v>197</v>
      </c>
      <c r="R31" s="24">
        <v>211</v>
      </c>
      <c r="S31" s="24">
        <v>341</v>
      </c>
      <c r="T31" s="26">
        <v>3</v>
      </c>
      <c r="U31" s="25">
        <f t="shared" si="1"/>
        <v>2475</v>
      </c>
      <c r="V31" s="27">
        <f t="shared" si="2"/>
        <v>2475</v>
      </c>
      <c r="Y31" s="2"/>
    </row>
    <row r="32" spans="1:25" s="6" customFormat="1" ht="14.25" customHeight="1" x14ac:dyDescent="0.25">
      <c r="A32" s="39" t="s">
        <v>73</v>
      </c>
      <c r="B32" s="56" t="s">
        <v>74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957</v>
      </c>
      <c r="P32" s="36">
        <v>529</v>
      </c>
      <c r="Q32" s="36">
        <v>175</v>
      </c>
      <c r="R32" s="36">
        <v>155</v>
      </c>
      <c r="S32" s="36">
        <v>324</v>
      </c>
      <c r="T32" s="37">
        <v>0</v>
      </c>
      <c r="U32" s="35">
        <f t="shared" si="1"/>
        <v>2140</v>
      </c>
      <c r="V32" s="38">
        <f t="shared" si="2"/>
        <v>2140</v>
      </c>
      <c r="Y32" s="2"/>
    </row>
    <row r="33" spans="1:25" s="6" customFormat="1" ht="14.25" customHeight="1" x14ac:dyDescent="0.25">
      <c r="A33" s="39" t="s">
        <v>75</v>
      </c>
      <c r="B33" s="40" t="s">
        <v>76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171</v>
      </c>
      <c r="P33" s="36">
        <v>65</v>
      </c>
      <c r="Q33" s="36">
        <v>22</v>
      </c>
      <c r="R33" s="36">
        <v>56</v>
      </c>
      <c r="S33" s="36">
        <v>17</v>
      </c>
      <c r="T33" s="37">
        <v>3</v>
      </c>
      <c r="U33" s="35">
        <f t="shared" si="1"/>
        <v>334</v>
      </c>
      <c r="V33" s="38">
        <f t="shared" si="2"/>
        <v>334</v>
      </c>
      <c r="Y33" s="2"/>
    </row>
    <row r="34" spans="1:25" s="6" customFormat="1" ht="14.25" customHeight="1" x14ac:dyDescent="0.25">
      <c r="A34" s="39" t="s">
        <v>77</v>
      </c>
      <c r="B34" s="40" t="s">
        <v>78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1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1"/>
        <v>1</v>
      </c>
      <c r="V34" s="38">
        <f t="shared" si="2"/>
        <v>1</v>
      </c>
      <c r="Y34" s="2"/>
    </row>
    <row r="35" spans="1:25" s="6" customFormat="1" ht="14.25" customHeight="1" x14ac:dyDescent="0.25">
      <c r="A35" s="41" t="s">
        <v>79</v>
      </c>
      <c r="B35" s="57" t="s">
        <v>80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1</v>
      </c>
      <c r="S35" s="29">
        <v>0</v>
      </c>
      <c r="T35" s="30">
        <v>0</v>
      </c>
      <c r="U35" s="28">
        <f t="shared" si="1"/>
        <v>1</v>
      </c>
      <c r="V35" s="31">
        <f t="shared" si="2"/>
        <v>1</v>
      </c>
      <c r="Y35" s="2"/>
    </row>
    <row r="36" spans="1:25" s="6" customFormat="1" ht="14.25" customHeight="1" x14ac:dyDescent="0.25">
      <c r="A36" s="41" t="s">
        <v>81</v>
      </c>
      <c r="B36" s="57" t="s">
        <v>82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102</v>
      </c>
      <c r="P36" s="29">
        <v>20</v>
      </c>
      <c r="Q36" s="29">
        <v>186</v>
      </c>
      <c r="R36" s="29">
        <v>32</v>
      </c>
      <c r="S36" s="29">
        <v>5</v>
      </c>
      <c r="T36" s="30">
        <v>1</v>
      </c>
      <c r="U36" s="28">
        <f t="shared" si="1"/>
        <v>346</v>
      </c>
      <c r="V36" s="31">
        <f t="shared" si="2"/>
        <v>346</v>
      </c>
      <c r="Y36" s="2"/>
    </row>
    <row r="37" spans="1:25" s="6" customFormat="1" ht="14.25" customHeight="1" x14ac:dyDescent="0.25">
      <c r="A37" s="41" t="s">
        <v>83</v>
      </c>
      <c r="B37" s="57" t="s">
        <v>84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1"/>
        <v>0</v>
      </c>
      <c r="V37" s="31">
        <f t="shared" si="2"/>
        <v>0</v>
      </c>
      <c r="Y37" s="2"/>
    </row>
    <row r="38" spans="1:25" s="6" customFormat="1" ht="14.25" customHeight="1" x14ac:dyDescent="0.25">
      <c r="A38" s="41" t="s">
        <v>85</v>
      </c>
      <c r="B38" s="57" t="s">
        <v>86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1"/>
        <v>0</v>
      </c>
      <c r="V38" s="31">
        <f t="shared" si="2"/>
        <v>0</v>
      </c>
      <c r="Y38" s="2"/>
    </row>
    <row r="39" spans="1:25" s="6" customFormat="1" ht="14.25" customHeight="1" x14ac:dyDescent="0.25">
      <c r="A39" s="41" t="s">
        <v>87</v>
      </c>
      <c r="B39" s="42" t="s">
        <v>88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1"/>
        <v>0</v>
      </c>
      <c r="V39" s="31">
        <f t="shared" si="2"/>
        <v>0</v>
      </c>
      <c r="Y39" s="2"/>
    </row>
    <row r="40" spans="1:25" s="6" customFormat="1" ht="14.25" customHeight="1" x14ac:dyDescent="0.25">
      <c r="A40" s="41" t="s">
        <v>89</v>
      </c>
      <c r="B40" s="57" t="s">
        <v>90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1"/>
        <v>0</v>
      </c>
      <c r="V40" s="48">
        <f t="shared" si="2"/>
        <v>0</v>
      </c>
      <c r="Y40" s="2"/>
    </row>
    <row r="41" spans="1:25" s="6" customFormat="1" ht="14.25" customHeight="1" x14ac:dyDescent="0.25">
      <c r="A41" s="58" t="s">
        <v>20</v>
      </c>
      <c r="B41" s="59" t="s">
        <v>91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 t="shared" si="0"/>
        <v>0</v>
      </c>
      <c r="O41" s="51">
        <v>1231</v>
      </c>
      <c r="P41" s="51">
        <v>614</v>
      </c>
      <c r="Q41" s="51">
        <v>383</v>
      </c>
      <c r="R41" s="51">
        <v>244</v>
      </c>
      <c r="S41" s="51">
        <v>346</v>
      </c>
      <c r="T41" s="51">
        <v>4</v>
      </c>
      <c r="U41" s="52">
        <f t="shared" si="1"/>
        <v>2822</v>
      </c>
      <c r="V41" s="53">
        <f t="shared" si="2"/>
        <v>2822</v>
      </c>
      <c r="Y41" s="2"/>
    </row>
    <row r="42" spans="1:25" s="6" customFormat="1" ht="14.25" customHeight="1" x14ac:dyDescent="0.25">
      <c r="A42" s="60" t="s">
        <v>21</v>
      </c>
      <c r="B42" s="61" t="s">
        <v>92</v>
      </c>
      <c r="C42" s="62">
        <f t="shared" ref="C42:V42" si="3">C30+C41</f>
        <v>15664</v>
      </c>
      <c r="D42" s="62">
        <f t="shared" si="3"/>
        <v>11124</v>
      </c>
      <c r="E42" s="62">
        <f t="shared" si="3"/>
        <v>6663</v>
      </c>
      <c r="F42" s="62">
        <f t="shared" si="3"/>
        <v>2320</v>
      </c>
      <c r="G42" s="62">
        <f t="shared" si="3"/>
        <v>9489</v>
      </c>
      <c r="H42" s="62">
        <f t="shared" si="3"/>
        <v>2501</v>
      </c>
      <c r="I42" s="62">
        <f t="shared" si="3"/>
        <v>6858</v>
      </c>
      <c r="J42" s="62">
        <f t="shared" si="3"/>
        <v>2194</v>
      </c>
      <c r="K42" s="62">
        <f t="shared" si="3"/>
        <v>5107</v>
      </c>
      <c r="L42" s="62">
        <f t="shared" si="3"/>
        <v>11173</v>
      </c>
      <c r="M42" s="62">
        <f t="shared" si="3"/>
        <v>122</v>
      </c>
      <c r="N42" s="62">
        <f t="shared" si="3"/>
        <v>73215</v>
      </c>
      <c r="O42" s="62">
        <f t="shared" si="3"/>
        <v>1231</v>
      </c>
      <c r="P42" s="62">
        <f t="shared" si="3"/>
        <v>614</v>
      </c>
      <c r="Q42" s="62">
        <f t="shared" si="3"/>
        <v>383</v>
      </c>
      <c r="R42" s="62">
        <f t="shared" si="3"/>
        <v>244</v>
      </c>
      <c r="S42" s="62">
        <f t="shared" si="3"/>
        <v>346</v>
      </c>
      <c r="T42" s="62">
        <f t="shared" si="3"/>
        <v>4</v>
      </c>
      <c r="U42" s="62">
        <f t="shared" si="3"/>
        <v>2822</v>
      </c>
      <c r="V42" s="63">
        <f t="shared" si="3"/>
        <v>76037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51" x14ac:dyDescent="0.25">
      <c r="A45" s="187"/>
      <c r="B45" s="188"/>
      <c r="C45" s="64" t="str">
        <f t="shared" ref="C45:M45" si="4">C4</f>
        <v>МАКЕДОНИЈА  осигурување АД Скопје - Виена Иншуренс Груп</v>
      </c>
      <c r="D45" s="64" t="str">
        <f t="shared" si="4"/>
        <v>Триглав Осигурување АД, Скопје</v>
      </c>
      <c r="E45" s="64" t="str">
        <f t="shared" si="4"/>
        <v>САВА осигурување</v>
      </c>
      <c r="F45" s="64" t="str">
        <f t="shared" si="4"/>
        <v>ЕВРОИНС ОСИГУРУВАЊЕ АД Скопје</v>
      </c>
      <c r="G45" s="64" t="str">
        <f t="shared" si="4"/>
        <v>ЕУРОЛИНК Осигурување АД Скопје</v>
      </c>
      <c r="H45" s="64" t="str">
        <f t="shared" si="4"/>
        <v>ГРАВЕ осигурување НЕЖИВОТ АД Скопје</v>
      </c>
      <c r="I45" s="64" t="str">
        <f t="shared" si="4"/>
        <v>УНИКА А.Д. -Скопје</v>
      </c>
      <c r="J45" s="64" t="str">
        <f t="shared" si="4"/>
        <v>АД ОСИГУРИТЕЛНА ПОЛИСА - Скопје</v>
      </c>
      <c r="K45" s="64" t="str">
        <f t="shared" si="4"/>
        <v>ХАЛК ОСИГУРУВАЊЕ А.Д. Скопје</v>
      </c>
      <c r="L45" s="64" t="str">
        <f t="shared" si="4"/>
        <v>КРОАЦИЈА ОСИГУРУВАЊЕ - НЕЖИВОТ</v>
      </c>
      <c r="M45" s="64" t="str">
        <f t="shared" si="4"/>
        <v>ЗОИЛ МАКЕДОНИЈА, Битола</v>
      </c>
      <c r="N45" s="65"/>
      <c r="O45" s="64" t="str">
        <f t="shared" ref="O45:T45" si="5">O4</f>
        <v>КРОАЦИА ОСИГУРУВАЊЕ - ЖИВОТ</v>
      </c>
      <c r="P45" s="64" t="str">
        <f t="shared" si="5"/>
        <v>ГРАВЕ осигурување а.д Скопје</v>
      </c>
      <c r="Q45" s="64" t="str">
        <f t="shared" si="5"/>
        <v>ВИНЕР ЛАЈФ - Виена Иншуренс Груп АД Скопје</v>
      </c>
      <c r="R45" s="64" t="str">
        <f t="shared" si="5"/>
        <v>УНИКА ЛАЈФ АД Скопје</v>
      </c>
      <c r="S45" s="64" t="str">
        <f t="shared" si="5"/>
        <v>Триглав Осигурување Живот АД, Скопје</v>
      </c>
      <c r="T45" s="64" t="str">
        <f t="shared" si="5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89" t="s">
        <v>93</v>
      </c>
      <c r="B46" s="190"/>
      <c r="C46" s="67">
        <f>C42/$N$42</f>
        <v>0.21394522980263608</v>
      </c>
      <c r="D46" s="67">
        <f t="shared" ref="D46:M46" si="6">D42/$N$42</f>
        <v>0.15193607867240319</v>
      </c>
      <c r="E46" s="67">
        <f t="shared" si="6"/>
        <v>9.1005941405449708E-2</v>
      </c>
      <c r="F46" s="67">
        <f t="shared" si="6"/>
        <v>3.1687495731748956E-2</v>
      </c>
      <c r="G46" s="67">
        <f t="shared" si="6"/>
        <v>0.12960458922351978</v>
      </c>
      <c r="H46" s="67">
        <f t="shared" si="6"/>
        <v>3.4159666734958682E-2</v>
      </c>
      <c r="I46" s="67">
        <f t="shared" si="6"/>
        <v>9.3669330055316538E-2</v>
      </c>
      <c r="J46" s="67">
        <f t="shared" si="6"/>
        <v>2.9966536911835005E-2</v>
      </c>
      <c r="K46" s="67">
        <f t="shared" si="6"/>
        <v>6.9753465819845664E-2</v>
      </c>
      <c r="L46" s="67">
        <f t="shared" si="6"/>
        <v>0.15260534043570306</v>
      </c>
      <c r="M46" s="67">
        <f t="shared" si="6"/>
        <v>1.6663252065833504E-3</v>
      </c>
      <c r="N46" s="68"/>
      <c r="O46" s="67">
        <f>O42/$U$42</f>
        <v>0.43621545003543588</v>
      </c>
      <c r="P46" s="67">
        <f t="shared" ref="P46:T46" si="7">P42/$U$42</f>
        <v>0.21757618710134657</v>
      </c>
      <c r="Q46" s="67">
        <f t="shared" si="7"/>
        <v>0.13571934798015592</v>
      </c>
      <c r="R46" s="67">
        <f t="shared" si="7"/>
        <v>8.6463501063075834E-2</v>
      </c>
      <c r="S46" s="67">
        <f t="shared" si="7"/>
        <v>0.12260807937632884</v>
      </c>
      <c r="T46" s="67">
        <f t="shared" si="7"/>
        <v>1.4174344436569809E-3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3006-0129-474D-9652-FF74FBFDE588}">
  <dimension ref="A1:I34"/>
  <sheetViews>
    <sheetView showGridLines="0" zoomScale="80" zoomScaleNormal="80" workbookViewId="0">
      <selection activeCell="G2" sqref="G2"/>
    </sheetView>
  </sheetViews>
  <sheetFormatPr defaultColWidth="9.140625" defaultRowHeight="12" x14ac:dyDescent="0.25"/>
  <cols>
    <col min="1" max="1" width="46.5703125" style="127" customWidth="1"/>
    <col min="2" max="2" width="5.7109375" style="16" customWidth="1"/>
    <col min="3" max="3" width="18.28515625" style="127" customWidth="1"/>
    <col min="4" max="4" width="20.28515625" style="127" customWidth="1"/>
    <col min="5" max="9" width="18.28515625" style="127" customWidth="1"/>
    <col min="10" max="10" width="9.140625" style="127" customWidth="1"/>
    <col min="11" max="16384" width="9.140625" style="127"/>
  </cols>
  <sheetData>
    <row r="1" spans="1:9" s="121" customFormat="1" ht="15" x14ac:dyDescent="0.25"/>
    <row r="2" spans="1:9" s="121" customFormat="1" ht="15" x14ac:dyDescent="0.25">
      <c r="A2" s="72" t="s">
        <v>109</v>
      </c>
      <c r="B2" s="71"/>
      <c r="C2" s="71"/>
      <c r="D2" s="71"/>
      <c r="E2" s="71"/>
      <c r="F2" s="71"/>
      <c r="G2" s="71"/>
    </row>
    <row r="3" spans="1:9" s="121" customFormat="1" ht="15" x14ac:dyDescent="0.25"/>
    <row r="4" spans="1:9" ht="60" x14ac:dyDescent="0.25">
      <c r="A4" s="77" t="s">
        <v>96</v>
      </c>
      <c r="B4" s="78"/>
      <c r="C4" s="78" t="s">
        <v>110</v>
      </c>
      <c r="D4" s="78" t="s">
        <v>111</v>
      </c>
      <c r="E4" s="78" t="s">
        <v>112</v>
      </c>
      <c r="F4" s="78" t="s">
        <v>113</v>
      </c>
      <c r="G4" s="78" t="s">
        <v>114</v>
      </c>
      <c r="H4" s="78" t="s">
        <v>115</v>
      </c>
      <c r="I4" s="79" t="s">
        <v>116</v>
      </c>
    </row>
    <row r="5" spans="1:9" s="159" customFormat="1" ht="15" x14ac:dyDescent="0.25">
      <c r="A5" s="123"/>
      <c r="B5" s="81"/>
      <c r="C5" s="84">
        <v>1</v>
      </c>
      <c r="D5" s="84">
        <v>2</v>
      </c>
      <c r="E5" s="84">
        <v>3</v>
      </c>
      <c r="F5" s="84">
        <v>4</v>
      </c>
      <c r="G5" s="84" t="s">
        <v>117</v>
      </c>
      <c r="H5" s="84" t="s">
        <v>118</v>
      </c>
      <c r="I5" s="120" t="s">
        <v>119</v>
      </c>
    </row>
    <row r="6" spans="1:9" s="121" customFormat="1" ht="30" x14ac:dyDescent="0.25">
      <c r="A6" s="124" t="s">
        <v>2</v>
      </c>
      <c r="B6" s="84">
        <f t="shared" ref="B6:B16" si="0">ROW()-ROW($B$5)</f>
        <v>1</v>
      </c>
      <c r="C6" s="87">
        <v>3398</v>
      </c>
      <c r="D6" s="87">
        <v>16960</v>
      </c>
      <c r="E6" s="87">
        <v>15664</v>
      </c>
      <c r="F6" s="87">
        <v>1638</v>
      </c>
      <c r="G6" s="87">
        <v>3056</v>
      </c>
      <c r="H6" s="87">
        <v>519</v>
      </c>
      <c r="I6" s="101">
        <f t="shared" ref="I6:I25" si="1">IF(C6+D6&lt;&gt;0,(E6+F6)/(C6+D6),0)</f>
        <v>0.84988702230081536</v>
      </c>
    </row>
    <row r="7" spans="1:9" s="121" customFormat="1" ht="15" x14ac:dyDescent="0.25">
      <c r="A7" s="124" t="s">
        <v>3</v>
      </c>
      <c r="B7" s="84">
        <f t="shared" si="0"/>
        <v>2</v>
      </c>
      <c r="C7" s="87">
        <v>3526</v>
      </c>
      <c r="D7" s="87">
        <v>13722</v>
      </c>
      <c r="E7" s="87">
        <v>11124</v>
      </c>
      <c r="F7" s="87">
        <v>2732</v>
      </c>
      <c r="G7" s="87">
        <v>3392</v>
      </c>
      <c r="H7" s="87">
        <v>323</v>
      </c>
      <c r="I7" s="101">
        <f t="shared" si="1"/>
        <v>0.80333951762523192</v>
      </c>
    </row>
    <row r="8" spans="1:9" s="121" customFormat="1" ht="15" x14ac:dyDescent="0.25">
      <c r="A8" s="124" t="s">
        <v>4</v>
      </c>
      <c r="B8" s="84">
        <f t="shared" si="0"/>
        <v>3</v>
      </c>
      <c r="C8" s="87">
        <v>2099</v>
      </c>
      <c r="D8" s="87">
        <v>8591</v>
      </c>
      <c r="E8" s="87">
        <v>6663</v>
      </c>
      <c r="F8" s="87">
        <v>1467</v>
      </c>
      <c r="G8" s="87">
        <v>2559</v>
      </c>
      <c r="H8" s="87">
        <v>247</v>
      </c>
      <c r="I8" s="101">
        <f t="shared" si="1"/>
        <v>0.76052385406922363</v>
      </c>
    </row>
    <row r="9" spans="1:9" s="121" customFormat="1" ht="15" x14ac:dyDescent="0.25">
      <c r="A9" s="124" t="s">
        <v>5</v>
      </c>
      <c r="B9" s="84">
        <f t="shared" si="0"/>
        <v>4</v>
      </c>
      <c r="C9" s="87">
        <v>1519</v>
      </c>
      <c r="D9" s="87">
        <v>2820</v>
      </c>
      <c r="E9" s="87">
        <v>2320</v>
      </c>
      <c r="F9" s="87">
        <v>485</v>
      </c>
      <c r="G9" s="87">
        <v>1534</v>
      </c>
      <c r="H9" s="87">
        <v>135</v>
      </c>
      <c r="I9" s="101">
        <f t="shared" si="1"/>
        <v>0.64646231850656832</v>
      </c>
    </row>
    <row r="10" spans="1:9" s="121" customFormat="1" ht="15" x14ac:dyDescent="0.25">
      <c r="A10" s="124" t="s">
        <v>6</v>
      </c>
      <c r="B10" s="84">
        <f t="shared" si="0"/>
        <v>5</v>
      </c>
      <c r="C10" s="87">
        <v>3182</v>
      </c>
      <c r="D10" s="87">
        <v>10814</v>
      </c>
      <c r="E10" s="87">
        <v>9489</v>
      </c>
      <c r="F10" s="87">
        <v>1067</v>
      </c>
      <c r="G10" s="87">
        <v>3456</v>
      </c>
      <c r="H10" s="87">
        <v>320</v>
      </c>
      <c r="I10" s="101">
        <f t="shared" si="1"/>
        <v>0.75421549014003997</v>
      </c>
    </row>
    <row r="11" spans="1:9" s="121" customFormat="1" ht="15" x14ac:dyDescent="0.25">
      <c r="A11" s="124" t="s">
        <v>7</v>
      </c>
      <c r="B11" s="84">
        <f t="shared" si="0"/>
        <v>6</v>
      </c>
      <c r="C11" s="87">
        <v>3332</v>
      </c>
      <c r="D11" s="87">
        <v>2668</v>
      </c>
      <c r="E11" s="87">
        <v>2501</v>
      </c>
      <c r="F11" s="87">
        <v>114</v>
      </c>
      <c r="G11" s="87">
        <v>4006</v>
      </c>
      <c r="H11" s="87">
        <v>236</v>
      </c>
      <c r="I11" s="101">
        <f t="shared" si="1"/>
        <v>0.43583333333333335</v>
      </c>
    </row>
    <row r="12" spans="1:9" s="121" customFormat="1" ht="15" x14ac:dyDescent="0.25">
      <c r="A12" s="124" t="s">
        <v>8</v>
      </c>
      <c r="B12" s="84">
        <f t="shared" si="0"/>
        <v>7</v>
      </c>
      <c r="C12" s="87">
        <v>1365</v>
      </c>
      <c r="D12" s="87">
        <v>8191</v>
      </c>
      <c r="E12" s="87">
        <v>6858</v>
      </c>
      <c r="F12" s="87">
        <v>1267</v>
      </c>
      <c r="G12" s="87">
        <v>1431</v>
      </c>
      <c r="H12" s="87">
        <v>352</v>
      </c>
      <c r="I12" s="101">
        <f t="shared" si="1"/>
        <v>0.85025115110925076</v>
      </c>
    </row>
    <row r="13" spans="1:9" s="121" customFormat="1" ht="15" x14ac:dyDescent="0.25">
      <c r="A13" s="124" t="s">
        <v>9</v>
      </c>
      <c r="B13" s="84">
        <f t="shared" si="0"/>
        <v>8</v>
      </c>
      <c r="C13" s="87">
        <v>1364</v>
      </c>
      <c r="D13" s="87">
        <v>2866</v>
      </c>
      <c r="E13" s="87">
        <v>2194</v>
      </c>
      <c r="F13" s="87">
        <v>658</v>
      </c>
      <c r="G13" s="87">
        <v>1378</v>
      </c>
      <c r="H13" s="87">
        <v>331</v>
      </c>
      <c r="I13" s="101">
        <f t="shared" si="1"/>
        <v>0.67423167848699761</v>
      </c>
    </row>
    <row r="14" spans="1:9" s="121" customFormat="1" ht="15" x14ac:dyDescent="0.25">
      <c r="A14" s="124" t="s">
        <v>10</v>
      </c>
      <c r="B14" s="84">
        <f t="shared" si="0"/>
        <v>9</v>
      </c>
      <c r="C14" s="87">
        <v>1183</v>
      </c>
      <c r="D14" s="87">
        <v>5525</v>
      </c>
      <c r="E14" s="87">
        <v>5107</v>
      </c>
      <c r="F14" s="87">
        <v>514</v>
      </c>
      <c r="G14" s="87">
        <v>1087</v>
      </c>
      <c r="H14" s="87">
        <v>272</v>
      </c>
      <c r="I14" s="101">
        <f t="shared" si="1"/>
        <v>0.83795468097793679</v>
      </c>
    </row>
    <row r="15" spans="1:9" s="121" customFormat="1" ht="15" x14ac:dyDescent="0.25">
      <c r="A15" s="124" t="s">
        <v>11</v>
      </c>
      <c r="B15" s="84">
        <f t="shared" si="0"/>
        <v>10</v>
      </c>
      <c r="C15" s="87">
        <v>3161</v>
      </c>
      <c r="D15" s="87">
        <v>13382</v>
      </c>
      <c r="E15" s="87">
        <v>11173</v>
      </c>
      <c r="F15" s="87">
        <v>1632</v>
      </c>
      <c r="G15" s="87">
        <v>3738</v>
      </c>
      <c r="H15" s="87">
        <v>298</v>
      </c>
      <c r="I15" s="101">
        <f t="shared" si="1"/>
        <v>0.77404340204316024</v>
      </c>
    </row>
    <row r="16" spans="1:9" s="121" customFormat="1" ht="15" x14ac:dyDescent="0.25">
      <c r="A16" s="124" t="s">
        <v>12</v>
      </c>
      <c r="B16" s="84">
        <f t="shared" si="0"/>
        <v>11</v>
      </c>
      <c r="C16" s="87">
        <v>38</v>
      </c>
      <c r="D16" s="87">
        <v>145</v>
      </c>
      <c r="E16" s="87">
        <v>122</v>
      </c>
      <c r="F16" s="87">
        <v>1</v>
      </c>
      <c r="G16" s="87">
        <v>60</v>
      </c>
      <c r="H16" s="87">
        <v>3</v>
      </c>
      <c r="I16" s="101">
        <f t="shared" si="1"/>
        <v>0.67213114754098358</v>
      </c>
    </row>
    <row r="17" spans="1:9" s="121" customFormat="1" ht="15.75" x14ac:dyDescent="0.25">
      <c r="A17" s="116" t="s">
        <v>102</v>
      </c>
      <c r="B17" s="84">
        <v>100</v>
      </c>
      <c r="C17" s="85">
        <f t="shared" ref="C17:H17" si="2">SUM(C6:C16)</f>
        <v>24167</v>
      </c>
      <c r="D17" s="85">
        <f t="shared" si="2"/>
        <v>85684</v>
      </c>
      <c r="E17" s="85">
        <f t="shared" si="2"/>
        <v>73215</v>
      </c>
      <c r="F17" s="85">
        <f t="shared" si="2"/>
        <v>11575</v>
      </c>
      <c r="G17" s="85">
        <f t="shared" si="2"/>
        <v>25697</v>
      </c>
      <c r="H17" s="85">
        <f t="shared" si="2"/>
        <v>3036</v>
      </c>
      <c r="I17" s="102">
        <f t="shared" si="1"/>
        <v>0.77186370629306966</v>
      </c>
    </row>
    <row r="18" spans="1:9" s="121" customFormat="1" ht="15" x14ac:dyDescent="0.25">
      <c r="A18" s="124" t="s">
        <v>14</v>
      </c>
      <c r="B18" s="84">
        <f>B17+1</f>
        <v>101</v>
      </c>
      <c r="C18" s="87">
        <v>317</v>
      </c>
      <c r="D18" s="87">
        <v>1320</v>
      </c>
      <c r="E18" s="87">
        <v>1231</v>
      </c>
      <c r="F18" s="87">
        <v>56</v>
      </c>
      <c r="G18" s="87">
        <v>351</v>
      </c>
      <c r="H18" s="87">
        <v>3</v>
      </c>
      <c r="I18" s="101">
        <f t="shared" si="1"/>
        <v>0.78619425778863772</v>
      </c>
    </row>
    <row r="19" spans="1:9" s="121" customFormat="1" ht="15" x14ac:dyDescent="0.25">
      <c r="A19" s="124" t="s">
        <v>15</v>
      </c>
      <c r="B19" s="84">
        <f>B18+1</f>
        <v>102</v>
      </c>
      <c r="C19" s="87">
        <v>262</v>
      </c>
      <c r="D19" s="87">
        <v>623</v>
      </c>
      <c r="E19" s="87">
        <v>614</v>
      </c>
      <c r="F19" s="87">
        <v>15</v>
      </c>
      <c r="G19" s="87">
        <v>256</v>
      </c>
      <c r="H19" s="87">
        <v>3</v>
      </c>
      <c r="I19" s="101">
        <f t="shared" si="1"/>
        <v>0.7107344632768362</v>
      </c>
    </row>
    <row r="20" spans="1:9" s="121" customFormat="1" ht="15" x14ac:dyDescent="0.25">
      <c r="A20" s="124" t="s">
        <v>16</v>
      </c>
      <c r="B20" s="84">
        <f>B19+1</f>
        <v>103</v>
      </c>
      <c r="C20" s="87">
        <v>39</v>
      </c>
      <c r="D20" s="87">
        <v>395</v>
      </c>
      <c r="E20" s="87">
        <v>383</v>
      </c>
      <c r="F20" s="87">
        <v>34</v>
      </c>
      <c r="G20" s="87">
        <v>25</v>
      </c>
      <c r="H20" s="87">
        <v>1</v>
      </c>
      <c r="I20" s="101">
        <f t="shared" si="1"/>
        <v>0.96082949308755761</v>
      </c>
    </row>
    <row r="21" spans="1:9" s="121" customFormat="1" ht="15" x14ac:dyDescent="0.25">
      <c r="A21" s="124" t="s">
        <v>17</v>
      </c>
      <c r="B21" s="84">
        <f>B20+1</f>
        <v>104</v>
      </c>
      <c r="C21" s="87">
        <v>57</v>
      </c>
      <c r="D21" s="87">
        <v>236</v>
      </c>
      <c r="E21" s="87">
        <v>244</v>
      </c>
      <c r="F21" s="87">
        <v>29</v>
      </c>
      <c r="G21" s="87">
        <v>45</v>
      </c>
      <c r="H21" s="87">
        <v>2</v>
      </c>
      <c r="I21" s="101">
        <f t="shared" si="1"/>
        <v>0.93174061433447097</v>
      </c>
    </row>
    <row r="22" spans="1:9" s="121" customFormat="1" ht="15" x14ac:dyDescent="0.25">
      <c r="A22" s="124" t="s">
        <v>18</v>
      </c>
      <c r="B22" s="84">
        <f>B21+1</f>
        <v>105</v>
      </c>
      <c r="C22" s="87">
        <v>17</v>
      </c>
      <c r="D22" s="87">
        <v>309</v>
      </c>
      <c r="E22" s="87">
        <v>346</v>
      </c>
      <c r="F22" s="87">
        <v>19</v>
      </c>
      <c r="G22" s="87">
        <v>22</v>
      </c>
      <c r="H22" s="87">
        <v>3</v>
      </c>
      <c r="I22" s="101">
        <f t="shared" si="1"/>
        <v>1.1196319018404908</v>
      </c>
    </row>
    <row r="23" spans="1:9" s="121" customFormat="1" ht="15" x14ac:dyDescent="0.25">
      <c r="A23" s="124" t="s">
        <v>19</v>
      </c>
      <c r="B23" s="84">
        <f>B18+1</f>
        <v>102</v>
      </c>
      <c r="C23" s="87">
        <v>0</v>
      </c>
      <c r="D23" s="87">
        <v>7</v>
      </c>
      <c r="E23" s="87">
        <v>4</v>
      </c>
      <c r="F23" s="87">
        <v>3</v>
      </c>
      <c r="G23" s="87">
        <v>0</v>
      </c>
      <c r="H23" s="87">
        <v>0</v>
      </c>
      <c r="I23" s="101">
        <f t="shared" si="1"/>
        <v>1</v>
      </c>
    </row>
    <row r="24" spans="1:9" s="121" customFormat="1" ht="15.75" x14ac:dyDescent="0.25">
      <c r="A24" s="116" t="s">
        <v>103</v>
      </c>
      <c r="B24" s="84">
        <v>200</v>
      </c>
      <c r="C24" s="85">
        <f t="shared" ref="C24:H24" si="3">SUM(C18:C23)</f>
        <v>692</v>
      </c>
      <c r="D24" s="85">
        <f t="shared" si="3"/>
        <v>2890</v>
      </c>
      <c r="E24" s="85">
        <f t="shared" si="3"/>
        <v>2822</v>
      </c>
      <c r="F24" s="85">
        <f t="shared" si="3"/>
        <v>156</v>
      </c>
      <c r="G24" s="85">
        <f t="shared" si="3"/>
        <v>699</v>
      </c>
      <c r="H24" s="85">
        <f t="shared" si="3"/>
        <v>12</v>
      </c>
      <c r="I24" s="102">
        <f t="shared" si="1"/>
        <v>0.8313791178112786</v>
      </c>
    </row>
    <row r="25" spans="1:9" s="121" customFormat="1" ht="15.75" x14ac:dyDescent="0.25">
      <c r="A25" s="117" t="s">
        <v>104</v>
      </c>
      <c r="B25" s="98">
        <v>300</v>
      </c>
      <c r="C25" s="89">
        <f t="shared" ref="C25:H25" si="4">C17+C24</f>
        <v>24859</v>
      </c>
      <c r="D25" s="89">
        <f t="shared" si="4"/>
        <v>88574</v>
      </c>
      <c r="E25" s="89">
        <f t="shared" si="4"/>
        <v>76037</v>
      </c>
      <c r="F25" s="89">
        <f t="shared" si="4"/>
        <v>11731</v>
      </c>
      <c r="G25" s="89">
        <f t="shared" si="4"/>
        <v>26396</v>
      </c>
      <c r="H25" s="89">
        <f t="shared" si="4"/>
        <v>3048</v>
      </c>
      <c r="I25" s="103">
        <f t="shared" si="1"/>
        <v>0.77374309063500035</v>
      </c>
    </row>
    <row r="30" spans="1:9" x14ac:dyDescent="0.25">
      <c r="B30" s="127"/>
    </row>
    <row r="31" spans="1:9" x14ac:dyDescent="0.25">
      <c r="B31" s="127"/>
    </row>
    <row r="32" spans="1:9" x14ac:dyDescent="0.25">
      <c r="B32" s="127"/>
    </row>
    <row r="33" spans="2:2" x14ac:dyDescent="0.25">
      <c r="B33" s="127"/>
    </row>
    <row r="34" spans="2:2" x14ac:dyDescent="0.25">
      <c r="B34" s="127"/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68788-755E-453E-9CAD-46A2D513298C}">
  <dimension ref="A1:E25"/>
  <sheetViews>
    <sheetView showGridLines="0" zoomScale="90" zoomScaleNormal="90" workbookViewId="0">
      <selection activeCell="A11" sqref="A11:XFD11"/>
    </sheetView>
  </sheetViews>
  <sheetFormatPr defaultColWidth="35.7109375" defaultRowHeight="15" x14ac:dyDescent="0.25"/>
  <cols>
    <col min="1" max="1" width="42.7109375" style="70" customWidth="1"/>
    <col min="2" max="2" width="5.7109375" style="70" customWidth="1"/>
    <col min="3" max="5" width="22.7109375" style="70" customWidth="1"/>
    <col min="6" max="16384" width="35.7109375" style="70"/>
  </cols>
  <sheetData>
    <row r="1" spans="1:5" s="127" customFormat="1" ht="12" x14ac:dyDescent="0.25">
      <c r="B1" s="16"/>
    </row>
    <row r="2" spans="1:5" s="127" customFormat="1" x14ac:dyDescent="0.25">
      <c r="A2" s="122" t="s">
        <v>120</v>
      </c>
      <c r="B2" s="71"/>
      <c r="C2" s="71"/>
      <c r="D2" s="71"/>
      <c r="E2" s="71"/>
    </row>
    <row r="3" spans="1:5" s="127" customFormat="1" ht="12" x14ac:dyDescent="0.25">
      <c r="B3" s="16"/>
      <c r="E3" s="160" t="s">
        <v>95</v>
      </c>
    </row>
    <row r="4" spans="1:5" s="121" customFormat="1" ht="45" x14ac:dyDescent="0.25">
      <c r="A4" s="77" t="s">
        <v>96</v>
      </c>
      <c r="B4" s="78" t="s">
        <v>97</v>
      </c>
      <c r="C4" s="78" t="s">
        <v>121</v>
      </c>
      <c r="D4" s="78" t="s">
        <v>122</v>
      </c>
      <c r="E4" s="79" t="s">
        <v>123</v>
      </c>
    </row>
    <row r="5" spans="1:5" x14ac:dyDescent="0.25">
      <c r="A5" s="123"/>
      <c r="B5" s="81"/>
      <c r="C5" s="84">
        <v>1</v>
      </c>
      <c r="D5" s="84">
        <v>2</v>
      </c>
      <c r="E5" s="120">
        <v>3</v>
      </c>
    </row>
    <row r="6" spans="1:5" s="121" customFormat="1" ht="15.75" x14ac:dyDescent="0.25">
      <c r="A6" s="116" t="s">
        <v>102</v>
      </c>
      <c r="B6" s="84">
        <f t="shared" ref="B6:B25" si="0">ROW()-ROW($A$5)</f>
        <v>1</v>
      </c>
      <c r="C6" s="85">
        <f>SUM(C7:C17)</f>
        <v>1030179.0930000001</v>
      </c>
      <c r="D6" s="85">
        <f>SUM(D7:D17)</f>
        <v>1093461</v>
      </c>
      <c r="E6" s="86">
        <f>SUM(E7:E17)</f>
        <v>814638.77699999989</v>
      </c>
    </row>
    <row r="7" spans="1:5" s="121" customFormat="1" ht="30" x14ac:dyDescent="0.25">
      <c r="A7" s="124" t="s">
        <v>2</v>
      </c>
      <c r="B7" s="84">
        <f t="shared" si="0"/>
        <v>2</v>
      </c>
      <c r="C7" s="87">
        <v>170101.91</v>
      </c>
      <c r="D7" s="87">
        <v>251989</v>
      </c>
      <c r="E7" s="88">
        <v>135510.413</v>
      </c>
    </row>
    <row r="8" spans="1:5" s="121" customFormat="1" x14ac:dyDescent="0.25">
      <c r="A8" s="124" t="s">
        <v>3</v>
      </c>
      <c r="B8" s="84">
        <f t="shared" si="0"/>
        <v>3</v>
      </c>
      <c r="C8" s="87">
        <v>170564.46400000001</v>
      </c>
      <c r="D8" s="87">
        <v>52215</v>
      </c>
      <c r="E8" s="88">
        <v>96568.683999999994</v>
      </c>
    </row>
    <row r="9" spans="1:5" s="121" customFormat="1" x14ac:dyDescent="0.25">
      <c r="A9" s="124" t="s">
        <v>4</v>
      </c>
      <c r="B9" s="84">
        <f t="shared" si="0"/>
        <v>4</v>
      </c>
      <c r="C9" s="87">
        <v>115629.474</v>
      </c>
      <c r="D9" s="87">
        <v>67536</v>
      </c>
      <c r="E9" s="88">
        <v>124389.67</v>
      </c>
    </row>
    <row r="10" spans="1:5" s="121" customFormat="1" x14ac:dyDescent="0.25">
      <c r="A10" s="124" t="s">
        <v>5</v>
      </c>
      <c r="B10" s="84">
        <f t="shared" si="0"/>
        <v>5</v>
      </c>
      <c r="C10" s="87">
        <v>66290.775999999998</v>
      </c>
      <c r="D10" s="87">
        <v>91273</v>
      </c>
      <c r="E10" s="88">
        <v>37005.099000000002</v>
      </c>
    </row>
    <row r="11" spans="1:5" s="121" customFormat="1" x14ac:dyDescent="0.25">
      <c r="A11" s="124" t="s">
        <v>6</v>
      </c>
      <c r="B11" s="84">
        <f t="shared" si="0"/>
        <v>6</v>
      </c>
      <c r="C11" s="87">
        <v>112056.049</v>
      </c>
      <c r="D11" s="87">
        <v>50907</v>
      </c>
      <c r="E11" s="88">
        <v>95166.038</v>
      </c>
    </row>
    <row r="12" spans="1:5" s="121" customFormat="1" x14ac:dyDescent="0.25">
      <c r="A12" s="124" t="s">
        <v>7</v>
      </c>
      <c r="B12" s="84">
        <f t="shared" si="0"/>
        <v>7</v>
      </c>
      <c r="C12" s="87">
        <v>39121.483</v>
      </c>
      <c r="D12" s="87">
        <v>95902</v>
      </c>
      <c r="E12" s="88">
        <v>45495.455999999998</v>
      </c>
    </row>
    <row r="13" spans="1:5" s="121" customFormat="1" x14ac:dyDescent="0.25">
      <c r="A13" s="124" t="s">
        <v>8</v>
      </c>
      <c r="B13" s="84">
        <f t="shared" si="0"/>
        <v>8</v>
      </c>
      <c r="C13" s="87">
        <v>78448.120999999999</v>
      </c>
      <c r="D13" s="87">
        <v>209046</v>
      </c>
      <c r="E13" s="88">
        <v>54424.118999999999</v>
      </c>
    </row>
    <row r="14" spans="1:5" s="121" customFormat="1" x14ac:dyDescent="0.25">
      <c r="A14" s="124" t="s">
        <v>9</v>
      </c>
      <c r="B14" s="84">
        <f t="shared" si="0"/>
        <v>9</v>
      </c>
      <c r="C14" s="87">
        <v>66676.490999999995</v>
      </c>
      <c r="D14" s="87">
        <v>73723</v>
      </c>
      <c r="E14" s="88">
        <v>75168.726999999999</v>
      </c>
    </row>
    <row r="15" spans="1:5" s="121" customFormat="1" x14ac:dyDescent="0.25">
      <c r="A15" s="124" t="s">
        <v>10</v>
      </c>
      <c r="B15" s="84">
        <f t="shared" si="0"/>
        <v>10</v>
      </c>
      <c r="C15" s="87">
        <v>119900.42200000001</v>
      </c>
      <c r="D15" s="87">
        <v>43167</v>
      </c>
      <c r="E15" s="88">
        <v>93205.835999999996</v>
      </c>
    </row>
    <row r="16" spans="1:5" s="121" customFormat="1" x14ac:dyDescent="0.25">
      <c r="A16" s="124" t="s">
        <v>11</v>
      </c>
      <c r="B16" s="84">
        <f t="shared" si="0"/>
        <v>11</v>
      </c>
      <c r="C16" s="87">
        <v>79052.865000000005</v>
      </c>
      <c r="D16" s="87">
        <v>147211</v>
      </c>
      <c r="E16" s="88">
        <v>64049.731</v>
      </c>
    </row>
    <row r="17" spans="1:5" s="121" customFormat="1" x14ac:dyDescent="0.25">
      <c r="A17" s="124" t="s">
        <v>12</v>
      </c>
      <c r="B17" s="84">
        <f t="shared" si="0"/>
        <v>12</v>
      </c>
      <c r="C17" s="87">
        <v>12337.038</v>
      </c>
      <c r="D17" s="87">
        <v>10492</v>
      </c>
      <c r="E17" s="88">
        <v>-6344.9960000000001</v>
      </c>
    </row>
    <row r="18" spans="1:5" s="121" customFormat="1" ht="15.75" x14ac:dyDescent="0.25">
      <c r="A18" s="116" t="s">
        <v>103</v>
      </c>
      <c r="B18" s="84">
        <f t="shared" si="0"/>
        <v>13</v>
      </c>
      <c r="C18" s="85">
        <f>SUM(C19:C24)</f>
        <v>328197.82366300002</v>
      </c>
      <c r="D18" s="85">
        <f>SUM(D19:D24)</f>
        <v>234676</v>
      </c>
      <c r="E18" s="86">
        <f>SUM(E19:E24)</f>
        <v>90722.928</v>
      </c>
    </row>
    <row r="19" spans="1:5" s="121" customFormat="1" x14ac:dyDescent="0.25">
      <c r="A19" s="124" t="s">
        <v>14</v>
      </c>
      <c r="B19" s="84">
        <f t="shared" si="0"/>
        <v>14</v>
      </c>
      <c r="C19" s="87">
        <v>85581.811891999998</v>
      </c>
      <c r="D19" s="87">
        <v>61423</v>
      </c>
      <c r="E19" s="88">
        <v>36905.006999999998</v>
      </c>
    </row>
    <row r="20" spans="1:5" s="121" customFormat="1" x14ac:dyDescent="0.25">
      <c r="A20" s="124" t="s">
        <v>15</v>
      </c>
      <c r="B20" s="84">
        <f t="shared" si="0"/>
        <v>15</v>
      </c>
      <c r="C20" s="87">
        <v>34881.945418000003</v>
      </c>
      <c r="D20" s="87">
        <v>29089</v>
      </c>
      <c r="E20" s="88">
        <v>11560.86</v>
      </c>
    </row>
    <row r="21" spans="1:5" s="121" customFormat="1" ht="18" customHeight="1" x14ac:dyDescent="0.25">
      <c r="A21" s="124" t="s">
        <v>16</v>
      </c>
      <c r="B21" s="84">
        <f t="shared" si="0"/>
        <v>16</v>
      </c>
      <c r="C21" s="87">
        <v>96465.499479999999</v>
      </c>
      <c r="D21" s="87">
        <v>59662</v>
      </c>
      <c r="E21" s="88">
        <v>17075.23</v>
      </c>
    </row>
    <row r="22" spans="1:5" s="121" customFormat="1" x14ac:dyDescent="0.25">
      <c r="A22" s="124" t="s">
        <v>17</v>
      </c>
      <c r="B22" s="84">
        <f t="shared" si="0"/>
        <v>17</v>
      </c>
      <c r="C22" s="87">
        <v>30157.834272</v>
      </c>
      <c r="D22" s="87">
        <v>37802</v>
      </c>
      <c r="E22" s="88">
        <v>4397.7079999999996</v>
      </c>
    </row>
    <row r="23" spans="1:5" s="121" customFormat="1" x14ac:dyDescent="0.25">
      <c r="A23" s="124" t="s">
        <v>18</v>
      </c>
      <c r="B23" s="84">
        <f t="shared" si="0"/>
        <v>18</v>
      </c>
      <c r="C23" s="87">
        <v>57063.641049999998</v>
      </c>
      <c r="D23" s="87">
        <v>29233</v>
      </c>
      <c r="E23" s="88">
        <v>19664.223999999998</v>
      </c>
    </row>
    <row r="24" spans="1:5" s="121" customFormat="1" x14ac:dyDescent="0.25">
      <c r="A24" s="124" t="s">
        <v>19</v>
      </c>
      <c r="B24" s="84">
        <f t="shared" si="0"/>
        <v>19</v>
      </c>
      <c r="C24" s="87">
        <v>24047.091551000001</v>
      </c>
      <c r="D24" s="87">
        <v>17467</v>
      </c>
      <c r="E24" s="88">
        <v>1119.8989999999999</v>
      </c>
    </row>
    <row r="25" spans="1:5" s="121" customFormat="1" ht="15.75" x14ac:dyDescent="0.25">
      <c r="A25" s="116" t="s">
        <v>104</v>
      </c>
      <c r="B25" s="84">
        <f t="shared" si="0"/>
        <v>20</v>
      </c>
      <c r="C25" s="89">
        <f>C6+C18</f>
        <v>1358376.9166630001</v>
      </c>
      <c r="D25" s="89">
        <f>D6+D18</f>
        <v>1328137</v>
      </c>
      <c r="E25" s="90">
        <f>E6+E18</f>
        <v>905361.70499999984</v>
      </c>
    </row>
  </sheetData>
  <printOptions horizontalCentered="1"/>
  <pageMargins left="0" right="0" top="1.9685039370078741" bottom="0" header="0.31496062992125984" footer="0.31496062992125984"/>
  <pageSetup paperSize="9" scale="86" orientation="landscape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EC005-B077-4AB7-B714-30C43F3F7F9D}">
  <dimension ref="A1:L60"/>
  <sheetViews>
    <sheetView showGridLines="0" topLeftCell="A28" zoomScale="80" zoomScaleNormal="80" workbookViewId="0">
      <selection activeCell="A4" sqref="A4:A5"/>
    </sheetView>
  </sheetViews>
  <sheetFormatPr defaultColWidth="9.140625" defaultRowHeight="12" x14ac:dyDescent="0.25"/>
  <cols>
    <col min="1" max="1" width="40.42578125" style="127" customWidth="1"/>
    <col min="2" max="2" width="7.28515625" style="16" customWidth="1"/>
    <col min="3" max="12" width="17.28515625" style="127" customWidth="1"/>
    <col min="13" max="13" width="9.140625" style="127" customWidth="1"/>
    <col min="14" max="16384" width="9.140625" style="127"/>
  </cols>
  <sheetData>
    <row r="1" spans="1:12" s="121" customFormat="1" ht="15" x14ac:dyDescent="0.25"/>
    <row r="2" spans="1:12" s="121" customFormat="1" ht="15" x14ac:dyDescent="0.25">
      <c r="A2" s="72" t="s">
        <v>124</v>
      </c>
      <c r="B2" s="71"/>
      <c r="C2" s="71"/>
      <c r="D2" s="71"/>
      <c r="E2" s="71"/>
      <c r="F2" s="71"/>
      <c r="G2" s="71"/>
    </row>
    <row r="3" spans="1:12" s="121" customFormat="1" ht="15" x14ac:dyDescent="0.25">
      <c r="L3" s="119" t="s">
        <v>95</v>
      </c>
    </row>
    <row r="4" spans="1:12" ht="15" x14ac:dyDescent="0.25">
      <c r="A4" s="193" t="s">
        <v>96</v>
      </c>
      <c r="B4" s="191" t="s">
        <v>97</v>
      </c>
      <c r="C4" s="191" t="s">
        <v>125</v>
      </c>
      <c r="D4" s="191" t="s">
        <v>126</v>
      </c>
      <c r="E4" s="195" t="s">
        <v>127</v>
      </c>
      <c r="F4" s="196"/>
      <c r="G4" s="197"/>
      <c r="H4" s="191" t="s">
        <v>128</v>
      </c>
      <c r="I4" s="191" t="s">
        <v>129</v>
      </c>
      <c r="J4" s="191" t="s">
        <v>130</v>
      </c>
      <c r="K4" s="191" t="s">
        <v>131</v>
      </c>
      <c r="L4" s="198" t="s">
        <v>104</v>
      </c>
    </row>
    <row r="5" spans="1:12" ht="60" x14ac:dyDescent="0.25">
      <c r="A5" s="194" t="s">
        <v>132</v>
      </c>
      <c r="B5" s="192" t="s">
        <v>133</v>
      </c>
      <c r="C5" s="192"/>
      <c r="D5" s="192"/>
      <c r="E5" s="108" t="s">
        <v>134</v>
      </c>
      <c r="F5" s="108" t="s">
        <v>135</v>
      </c>
      <c r="G5" s="109" t="s">
        <v>136</v>
      </c>
      <c r="H5" s="192"/>
      <c r="I5" s="192"/>
      <c r="J5" s="192"/>
      <c r="K5" s="192"/>
      <c r="L5" s="199"/>
    </row>
    <row r="6" spans="1:12" s="159" customFormat="1" ht="15" x14ac:dyDescent="0.25">
      <c r="A6" s="123"/>
      <c r="B6" s="81"/>
      <c r="C6" s="84">
        <v>1</v>
      </c>
      <c r="D6" s="84">
        <v>2</v>
      </c>
      <c r="E6" s="161">
        <v>3</v>
      </c>
      <c r="F6" s="161">
        <v>4</v>
      </c>
      <c r="G6" s="84" t="s">
        <v>117</v>
      </c>
      <c r="H6" s="84">
        <v>6</v>
      </c>
      <c r="I6" s="84">
        <v>7</v>
      </c>
      <c r="J6" s="84">
        <v>8</v>
      </c>
      <c r="K6" s="84">
        <v>9</v>
      </c>
      <c r="L6" s="84">
        <v>10</v>
      </c>
    </row>
    <row r="7" spans="1:12" s="121" customFormat="1" ht="15.75" x14ac:dyDescent="0.25">
      <c r="A7" s="116" t="s">
        <v>102</v>
      </c>
      <c r="B7" s="84">
        <f t="shared" ref="B7:B26" si="0">ROW()-ROW($A$6)</f>
        <v>1</v>
      </c>
      <c r="C7" s="85">
        <f>SUM(C8:C18)</f>
        <v>7368303</v>
      </c>
      <c r="D7" s="85">
        <f>SUM(D8:D18)</f>
        <v>109776</v>
      </c>
      <c r="E7" s="110">
        <f>SUM(E8:E18)</f>
        <v>3710607</v>
      </c>
      <c r="F7" s="110">
        <f>SUM(F8:F18)</f>
        <v>2883918</v>
      </c>
      <c r="G7" s="85">
        <f>SUM(G8:G18)</f>
        <v>6774082</v>
      </c>
      <c r="H7" s="85">
        <f>SUM(H8:H18)</f>
        <v>0</v>
      </c>
      <c r="I7" s="85">
        <f>SUM(I8:I18)</f>
        <v>0</v>
      </c>
      <c r="J7" s="85">
        <f>SUM(J8:J18)</f>
        <v>0</v>
      </c>
      <c r="K7" s="85">
        <f>SUM(K8:K18)</f>
        <v>34645</v>
      </c>
      <c r="L7" s="111">
        <f t="shared" ref="L7:L26" si="1">SUM(C7:D7)+SUM(G7:K7)</f>
        <v>14286806</v>
      </c>
    </row>
    <row r="8" spans="1:12" s="121" customFormat="1" ht="30" x14ac:dyDescent="0.25">
      <c r="A8" s="124" t="s">
        <v>2</v>
      </c>
      <c r="B8" s="84">
        <f t="shared" si="0"/>
        <v>2</v>
      </c>
      <c r="C8" s="87">
        <v>1081119</v>
      </c>
      <c r="D8" s="87">
        <v>5570</v>
      </c>
      <c r="E8" s="87">
        <v>657054</v>
      </c>
      <c r="F8" s="87">
        <v>417617</v>
      </c>
      <c r="G8" s="87">
        <v>1086492</v>
      </c>
      <c r="H8" s="87">
        <v>0</v>
      </c>
      <c r="I8" s="87">
        <v>0</v>
      </c>
      <c r="J8" s="87">
        <v>0</v>
      </c>
      <c r="K8" s="87">
        <v>0</v>
      </c>
      <c r="L8" s="112">
        <f t="shared" si="1"/>
        <v>2173181</v>
      </c>
    </row>
    <row r="9" spans="1:12" s="121" customFormat="1" ht="15" x14ac:dyDescent="0.25">
      <c r="A9" s="124" t="s">
        <v>3</v>
      </c>
      <c r="B9" s="84">
        <f t="shared" si="0"/>
        <v>3</v>
      </c>
      <c r="C9" s="87">
        <v>779903</v>
      </c>
      <c r="D9" s="87">
        <v>65273</v>
      </c>
      <c r="E9" s="87">
        <v>898194</v>
      </c>
      <c r="F9" s="87">
        <v>285682</v>
      </c>
      <c r="G9" s="87">
        <v>1249805</v>
      </c>
      <c r="H9" s="87">
        <v>0</v>
      </c>
      <c r="I9" s="87">
        <v>0</v>
      </c>
      <c r="J9" s="87">
        <v>0</v>
      </c>
      <c r="K9" s="87">
        <v>0</v>
      </c>
      <c r="L9" s="112">
        <f t="shared" si="1"/>
        <v>2094981</v>
      </c>
    </row>
    <row r="10" spans="1:12" s="121" customFormat="1" ht="15" x14ac:dyDescent="0.25">
      <c r="A10" s="124" t="s">
        <v>4</v>
      </c>
      <c r="B10" s="84">
        <f t="shared" si="0"/>
        <v>4</v>
      </c>
      <c r="C10" s="87">
        <v>744678</v>
      </c>
      <c r="D10" s="87">
        <v>7062</v>
      </c>
      <c r="E10" s="87">
        <v>364552</v>
      </c>
      <c r="F10" s="87">
        <v>258508</v>
      </c>
      <c r="G10" s="87">
        <v>643055</v>
      </c>
      <c r="H10" s="87">
        <v>0</v>
      </c>
      <c r="I10" s="87">
        <v>0</v>
      </c>
      <c r="J10" s="87">
        <v>0</v>
      </c>
      <c r="K10" s="87">
        <v>0</v>
      </c>
      <c r="L10" s="112">
        <f t="shared" si="1"/>
        <v>1394795</v>
      </c>
    </row>
    <row r="11" spans="1:12" s="121" customFormat="1" ht="15" x14ac:dyDescent="0.25">
      <c r="A11" s="124" t="s">
        <v>5</v>
      </c>
      <c r="B11" s="84">
        <f t="shared" si="0"/>
        <v>5</v>
      </c>
      <c r="C11" s="87">
        <v>331850</v>
      </c>
      <c r="D11" s="87">
        <v>1504</v>
      </c>
      <c r="E11" s="87">
        <v>197818</v>
      </c>
      <c r="F11" s="87">
        <v>278398</v>
      </c>
      <c r="G11" s="87">
        <v>501794</v>
      </c>
      <c r="H11" s="87">
        <v>0</v>
      </c>
      <c r="I11" s="87">
        <v>0</v>
      </c>
      <c r="J11" s="87">
        <v>0</v>
      </c>
      <c r="K11" s="87">
        <v>0</v>
      </c>
      <c r="L11" s="112">
        <f t="shared" si="1"/>
        <v>835148</v>
      </c>
    </row>
    <row r="12" spans="1:12" s="121" customFormat="1" ht="15" x14ac:dyDescent="0.25">
      <c r="A12" s="124" t="s">
        <v>6</v>
      </c>
      <c r="B12" s="84">
        <f t="shared" si="0"/>
        <v>6</v>
      </c>
      <c r="C12" s="87">
        <v>1422810</v>
      </c>
      <c r="D12" s="87">
        <v>6456</v>
      </c>
      <c r="E12" s="87">
        <v>367758</v>
      </c>
      <c r="F12" s="87">
        <v>271272</v>
      </c>
      <c r="G12" s="87">
        <v>645172</v>
      </c>
      <c r="H12" s="87">
        <v>0</v>
      </c>
      <c r="I12" s="87">
        <v>0</v>
      </c>
      <c r="J12" s="87">
        <v>0</v>
      </c>
      <c r="K12" s="87">
        <v>0</v>
      </c>
      <c r="L12" s="112">
        <f t="shared" si="1"/>
        <v>2074438</v>
      </c>
    </row>
    <row r="13" spans="1:12" s="121" customFormat="1" ht="15" x14ac:dyDescent="0.25">
      <c r="A13" s="124" t="s">
        <v>7</v>
      </c>
      <c r="B13" s="84">
        <f t="shared" si="0"/>
        <v>7</v>
      </c>
      <c r="C13" s="87">
        <v>334098</v>
      </c>
      <c r="D13" s="87">
        <v>0</v>
      </c>
      <c r="E13" s="87">
        <v>220697</v>
      </c>
      <c r="F13" s="87">
        <v>115440</v>
      </c>
      <c r="G13" s="87">
        <v>338586</v>
      </c>
      <c r="H13" s="87">
        <v>0</v>
      </c>
      <c r="I13" s="87">
        <v>0</v>
      </c>
      <c r="J13" s="87">
        <v>0</v>
      </c>
      <c r="K13" s="87">
        <v>0</v>
      </c>
      <c r="L13" s="112">
        <f t="shared" si="1"/>
        <v>672684</v>
      </c>
    </row>
    <row r="14" spans="1:12" s="121" customFormat="1" ht="15" x14ac:dyDescent="0.25">
      <c r="A14" s="124" t="s">
        <v>8</v>
      </c>
      <c r="B14" s="84">
        <f t="shared" si="0"/>
        <v>8</v>
      </c>
      <c r="C14" s="87">
        <v>852105</v>
      </c>
      <c r="D14" s="87">
        <v>9</v>
      </c>
      <c r="E14" s="87">
        <v>210766</v>
      </c>
      <c r="F14" s="87">
        <v>310243</v>
      </c>
      <c r="G14" s="87">
        <v>530648</v>
      </c>
      <c r="H14" s="87">
        <v>0</v>
      </c>
      <c r="I14" s="87">
        <v>0</v>
      </c>
      <c r="J14" s="87">
        <v>0</v>
      </c>
      <c r="K14" s="87">
        <v>0</v>
      </c>
      <c r="L14" s="112">
        <f t="shared" si="1"/>
        <v>1382762</v>
      </c>
    </row>
    <row r="15" spans="1:12" s="121" customFormat="1" ht="15" x14ac:dyDescent="0.25">
      <c r="A15" s="124" t="s">
        <v>9</v>
      </c>
      <c r="B15" s="84">
        <f t="shared" si="0"/>
        <v>9</v>
      </c>
      <c r="C15" s="87">
        <v>447735</v>
      </c>
      <c r="D15" s="87">
        <v>4618</v>
      </c>
      <c r="E15" s="87">
        <v>203547</v>
      </c>
      <c r="F15" s="87">
        <v>293270</v>
      </c>
      <c r="G15" s="87">
        <v>505471</v>
      </c>
      <c r="H15" s="87">
        <v>0</v>
      </c>
      <c r="I15" s="87">
        <v>0</v>
      </c>
      <c r="J15" s="87">
        <v>0</v>
      </c>
      <c r="K15" s="87">
        <v>34645</v>
      </c>
      <c r="L15" s="112">
        <f t="shared" si="1"/>
        <v>992469</v>
      </c>
    </row>
    <row r="16" spans="1:12" s="121" customFormat="1" ht="15" x14ac:dyDescent="0.25">
      <c r="A16" s="124" t="s">
        <v>10</v>
      </c>
      <c r="B16" s="84">
        <f t="shared" si="0"/>
        <v>10</v>
      </c>
      <c r="C16" s="87">
        <v>615979</v>
      </c>
      <c r="D16" s="87">
        <v>3233</v>
      </c>
      <c r="E16" s="87">
        <v>247677</v>
      </c>
      <c r="F16" s="87">
        <v>242777</v>
      </c>
      <c r="G16" s="87">
        <v>503885</v>
      </c>
      <c r="H16" s="87">
        <v>0</v>
      </c>
      <c r="I16" s="87">
        <v>0</v>
      </c>
      <c r="J16" s="87">
        <v>0</v>
      </c>
      <c r="K16" s="87">
        <v>0</v>
      </c>
      <c r="L16" s="112">
        <f t="shared" si="1"/>
        <v>1123097</v>
      </c>
    </row>
    <row r="17" spans="1:12" s="121" customFormat="1" ht="15" x14ac:dyDescent="0.25">
      <c r="A17" s="124" t="s">
        <v>11</v>
      </c>
      <c r="B17" s="84">
        <f t="shared" si="0"/>
        <v>11</v>
      </c>
      <c r="C17" s="87">
        <v>728345</v>
      </c>
      <c r="D17" s="87">
        <v>16051</v>
      </c>
      <c r="E17" s="87">
        <v>339167</v>
      </c>
      <c r="F17" s="87">
        <v>386875</v>
      </c>
      <c r="G17" s="87">
        <v>741825</v>
      </c>
      <c r="H17" s="87">
        <v>0</v>
      </c>
      <c r="I17" s="87">
        <v>0</v>
      </c>
      <c r="J17" s="87">
        <v>0</v>
      </c>
      <c r="K17" s="87">
        <v>0</v>
      </c>
      <c r="L17" s="112">
        <f t="shared" si="1"/>
        <v>1486221</v>
      </c>
    </row>
    <row r="18" spans="1:12" s="121" customFormat="1" ht="15" x14ac:dyDescent="0.25">
      <c r="A18" s="124" t="s">
        <v>12</v>
      </c>
      <c r="B18" s="84">
        <f t="shared" si="0"/>
        <v>12</v>
      </c>
      <c r="C18" s="87">
        <v>29681</v>
      </c>
      <c r="D18" s="87">
        <v>0</v>
      </c>
      <c r="E18" s="87">
        <v>3377</v>
      </c>
      <c r="F18" s="87">
        <v>23836</v>
      </c>
      <c r="G18" s="87">
        <v>27349</v>
      </c>
      <c r="H18" s="87">
        <v>0</v>
      </c>
      <c r="I18" s="87">
        <v>0</v>
      </c>
      <c r="J18" s="87">
        <v>0</v>
      </c>
      <c r="K18" s="87">
        <v>0</v>
      </c>
      <c r="L18" s="112">
        <f t="shared" si="1"/>
        <v>57030</v>
      </c>
    </row>
    <row r="19" spans="1:12" s="121" customFormat="1" ht="15.75" x14ac:dyDescent="0.25">
      <c r="A19" s="116" t="s">
        <v>103</v>
      </c>
      <c r="B19" s="84">
        <f t="shared" si="0"/>
        <v>13</v>
      </c>
      <c r="C19" s="85">
        <f t="shared" ref="C19:K19" si="2">SUM(C20:C25)</f>
        <v>49895</v>
      </c>
      <c r="D19" s="85">
        <f t="shared" si="2"/>
        <v>113046</v>
      </c>
      <c r="E19" s="110">
        <f t="shared" si="2"/>
        <v>79956</v>
      </c>
      <c r="F19" s="110">
        <f t="shared" si="2"/>
        <v>30623</v>
      </c>
      <c r="G19" s="85">
        <f t="shared" si="2"/>
        <v>116252</v>
      </c>
      <c r="H19" s="85">
        <f t="shared" si="2"/>
        <v>0</v>
      </c>
      <c r="I19" s="85">
        <f t="shared" si="2"/>
        <v>9068226</v>
      </c>
      <c r="J19" s="85">
        <f t="shared" si="2"/>
        <v>2346835</v>
      </c>
      <c r="K19" s="85">
        <f t="shared" si="2"/>
        <v>0</v>
      </c>
      <c r="L19" s="111">
        <f t="shared" si="1"/>
        <v>11694254</v>
      </c>
    </row>
    <row r="20" spans="1:12" s="121" customFormat="1" ht="15" x14ac:dyDescent="0.25">
      <c r="A20" s="124" t="s">
        <v>14</v>
      </c>
      <c r="B20" s="84">
        <f t="shared" si="0"/>
        <v>14</v>
      </c>
      <c r="C20" s="87">
        <v>19418</v>
      </c>
      <c r="D20" s="87">
        <v>0</v>
      </c>
      <c r="E20" s="87">
        <v>25014</v>
      </c>
      <c r="F20" s="87">
        <v>4911</v>
      </c>
      <c r="G20" s="87">
        <v>30668</v>
      </c>
      <c r="H20" s="87">
        <v>0</v>
      </c>
      <c r="I20" s="87">
        <v>3670600</v>
      </c>
      <c r="J20" s="87">
        <v>419225</v>
      </c>
      <c r="K20" s="87">
        <v>0</v>
      </c>
      <c r="L20" s="112">
        <f t="shared" si="1"/>
        <v>4139911</v>
      </c>
    </row>
    <row r="21" spans="1:12" s="121" customFormat="1" ht="15" x14ac:dyDescent="0.25">
      <c r="A21" s="124" t="s">
        <v>15</v>
      </c>
      <c r="B21" s="84">
        <f t="shared" si="0"/>
        <v>15</v>
      </c>
      <c r="C21" s="87">
        <v>13677</v>
      </c>
      <c r="D21" s="87">
        <v>113046</v>
      </c>
      <c r="E21" s="87">
        <v>40058</v>
      </c>
      <c r="F21" s="87">
        <v>10725</v>
      </c>
      <c r="G21" s="87">
        <v>51458</v>
      </c>
      <c r="H21" s="87">
        <v>0</v>
      </c>
      <c r="I21" s="87">
        <v>3338168</v>
      </c>
      <c r="J21" s="87">
        <v>130316</v>
      </c>
      <c r="K21" s="87">
        <v>0</v>
      </c>
      <c r="L21" s="112">
        <f t="shared" si="1"/>
        <v>3646665</v>
      </c>
    </row>
    <row r="22" spans="1:12" s="121" customFormat="1" ht="30" x14ac:dyDescent="0.25">
      <c r="A22" s="124" t="s">
        <v>16</v>
      </c>
      <c r="B22" s="84">
        <f t="shared" si="0"/>
        <v>16</v>
      </c>
      <c r="C22" s="87">
        <v>6024</v>
      </c>
      <c r="D22" s="87">
        <v>0</v>
      </c>
      <c r="E22" s="87">
        <v>5648</v>
      </c>
      <c r="F22" s="87">
        <v>12335</v>
      </c>
      <c r="G22" s="87">
        <v>21132</v>
      </c>
      <c r="H22" s="87">
        <v>0</v>
      </c>
      <c r="I22" s="87">
        <v>781167</v>
      </c>
      <c r="J22" s="87">
        <v>1137593</v>
      </c>
      <c r="K22" s="87">
        <v>0</v>
      </c>
      <c r="L22" s="112">
        <f t="shared" si="1"/>
        <v>1945916</v>
      </c>
    </row>
    <row r="23" spans="1:12" s="121" customFormat="1" ht="15" x14ac:dyDescent="0.25">
      <c r="A23" s="124" t="s">
        <v>17</v>
      </c>
      <c r="B23" s="84">
        <f t="shared" si="0"/>
        <v>17</v>
      </c>
      <c r="C23" s="87">
        <v>8617</v>
      </c>
      <c r="D23" s="87">
        <v>0</v>
      </c>
      <c r="E23" s="87">
        <v>6099</v>
      </c>
      <c r="F23" s="87">
        <v>1886</v>
      </c>
      <c r="G23" s="87">
        <v>8905</v>
      </c>
      <c r="H23" s="87">
        <v>0</v>
      </c>
      <c r="I23" s="87">
        <v>555902</v>
      </c>
      <c r="J23" s="87">
        <v>366553</v>
      </c>
      <c r="K23" s="87">
        <v>0</v>
      </c>
      <c r="L23" s="112">
        <f t="shared" si="1"/>
        <v>939977</v>
      </c>
    </row>
    <row r="24" spans="1:12" s="121" customFormat="1" ht="15" x14ac:dyDescent="0.25">
      <c r="A24" s="124" t="s">
        <v>18</v>
      </c>
      <c r="B24" s="84">
        <f t="shared" si="0"/>
        <v>18</v>
      </c>
      <c r="C24" s="87">
        <v>1095</v>
      </c>
      <c r="D24" s="87">
        <v>0</v>
      </c>
      <c r="E24" s="87">
        <v>3137</v>
      </c>
      <c r="F24" s="87">
        <v>564</v>
      </c>
      <c r="G24" s="87">
        <v>3886</v>
      </c>
      <c r="H24" s="87">
        <v>0</v>
      </c>
      <c r="I24" s="87">
        <v>712628</v>
      </c>
      <c r="J24" s="87">
        <v>288507</v>
      </c>
      <c r="K24" s="87">
        <v>0</v>
      </c>
      <c r="L24" s="112">
        <f t="shared" si="1"/>
        <v>1006116</v>
      </c>
    </row>
    <row r="25" spans="1:12" s="121" customFormat="1" ht="15" x14ac:dyDescent="0.25">
      <c r="A25" s="124" t="s">
        <v>19</v>
      </c>
      <c r="B25" s="84">
        <f t="shared" si="0"/>
        <v>19</v>
      </c>
      <c r="C25" s="87">
        <v>1064</v>
      </c>
      <c r="D25" s="87">
        <v>0</v>
      </c>
      <c r="E25" s="87">
        <v>0</v>
      </c>
      <c r="F25" s="87">
        <v>202</v>
      </c>
      <c r="G25" s="87">
        <v>203</v>
      </c>
      <c r="H25" s="87">
        <v>0</v>
      </c>
      <c r="I25" s="87">
        <v>9761</v>
      </c>
      <c r="J25" s="87">
        <v>4641</v>
      </c>
      <c r="K25" s="87">
        <v>0</v>
      </c>
      <c r="L25" s="112">
        <f t="shared" si="1"/>
        <v>15669</v>
      </c>
    </row>
    <row r="26" spans="1:12" s="121" customFormat="1" ht="15.75" x14ac:dyDescent="0.25">
      <c r="A26" s="117" t="s">
        <v>104</v>
      </c>
      <c r="B26" s="84">
        <f t="shared" si="0"/>
        <v>20</v>
      </c>
      <c r="C26" s="89">
        <f>C7+C19</f>
        <v>7418198</v>
      </c>
      <c r="D26" s="89">
        <f>D7+D19</f>
        <v>222822</v>
      </c>
      <c r="E26" s="113">
        <f>E7+E19</f>
        <v>3790563</v>
      </c>
      <c r="F26" s="113">
        <f>F7+F19</f>
        <v>2914541</v>
      </c>
      <c r="G26" s="89">
        <f>G7+G19</f>
        <v>6890334</v>
      </c>
      <c r="H26" s="89">
        <f>H7+H19</f>
        <v>0</v>
      </c>
      <c r="I26" s="89">
        <f>I7+I19</f>
        <v>9068226</v>
      </c>
      <c r="J26" s="89">
        <f>J7+J19</f>
        <v>2346835</v>
      </c>
      <c r="K26" s="89">
        <f>K7+K19</f>
        <v>34645</v>
      </c>
      <c r="L26" s="114">
        <f t="shared" si="1"/>
        <v>25981060</v>
      </c>
    </row>
    <row r="27" spans="1:12" s="121" customFormat="1" ht="15" x14ac:dyDescent="0.25"/>
    <row r="28" spans="1:12" s="121" customFormat="1" ht="15" x14ac:dyDescent="0.25"/>
    <row r="29" spans="1:12" s="121" customFormat="1" ht="15" x14ac:dyDescent="0.25"/>
    <row r="30" spans="1:12" s="121" customFormat="1" ht="15" x14ac:dyDescent="0.25">
      <c r="A30" s="72" t="s">
        <v>137</v>
      </c>
      <c r="B30" s="71"/>
      <c r="C30" s="71"/>
      <c r="D30" s="71"/>
      <c r="E30" s="71"/>
      <c r="F30" s="71"/>
      <c r="G30" s="71"/>
    </row>
    <row r="31" spans="1:12" s="121" customFormat="1" ht="15" x14ac:dyDescent="0.25">
      <c r="L31" s="119" t="s">
        <v>95</v>
      </c>
    </row>
    <row r="32" spans="1:12" ht="15" x14ac:dyDescent="0.25">
      <c r="A32" s="193" t="s">
        <v>96</v>
      </c>
      <c r="B32" s="191" t="s">
        <v>97</v>
      </c>
      <c r="C32" s="191" t="s">
        <v>125</v>
      </c>
      <c r="D32" s="191" t="s">
        <v>126</v>
      </c>
      <c r="E32" s="195" t="s">
        <v>127</v>
      </c>
      <c r="F32" s="196"/>
      <c r="G32" s="197"/>
      <c r="H32" s="191" t="s">
        <v>128</v>
      </c>
      <c r="I32" s="191" t="s">
        <v>129</v>
      </c>
      <c r="J32" s="191" t="s">
        <v>130</v>
      </c>
      <c r="K32" s="191" t="s">
        <v>131</v>
      </c>
      <c r="L32" s="198" t="s">
        <v>104</v>
      </c>
    </row>
    <row r="33" spans="1:12" ht="60" x14ac:dyDescent="0.25">
      <c r="A33" s="194" t="s">
        <v>132</v>
      </c>
      <c r="B33" s="192" t="s">
        <v>133</v>
      </c>
      <c r="C33" s="192"/>
      <c r="D33" s="192"/>
      <c r="E33" s="108" t="s">
        <v>138</v>
      </c>
      <c r="F33" s="108" t="s">
        <v>135</v>
      </c>
      <c r="G33" s="109" t="s">
        <v>136</v>
      </c>
      <c r="H33" s="192"/>
      <c r="I33" s="192"/>
      <c r="J33" s="192"/>
      <c r="K33" s="192"/>
      <c r="L33" s="199"/>
    </row>
    <row r="34" spans="1:12" s="159" customFormat="1" ht="15" x14ac:dyDescent="0.25">
      <c r="A34" s="123"/>
      <c r="B34" s="81"/>
      <c r="C34" s="84">
        <v>1</v>
      </c>
      <c r="D34" s="84">
        <v>2</v>
      </c>
      <c r="E34" s="161">
        <v>3</v>
      </c>
      <c r="F34" s="161">
        <v>4</v>
      </c>
      <c r="G34" s="84" t="s">
        <v>117</v>
      </c>
      <c r="H34" s="84">
        <v>6</v>
      </c>
      <c r="I34" s="84">
        <v>7</v>
      </c>
      <c r="J34" s="84">
        <v>8</v>
      </c>
      <c r="K34" s="84">
        <v>9</v>
      </c>
      <c r="L34" s="84">
        <v>10</v>
      </c>
    </row>
    <row r="35" spans="1:12" s="121" customFormat="1" ht="15.75" x14ac:dyDescent="0.25">
      <c r="A35" s="116" t="s">
        <v>102</v>
      </c>
      <c r="B35" s="84">
        <f t="shared" ref="B35:B54" si="3">ROW()-ROW($A$34)</f>
        <v>1</v>
      </c>
      <c r="C35" s="85">
        <f>SUM(C36:C46)</f>
        <v>5594465</v>
      </c>
      <c r="D35" s="85">
        <f>SUM(D36:D46)</f>
        <v>102579</v>
      </c>
      <c r="E35" s="110">
        <f>SUM(E36:E46)</f>
        <v>2475536</v>
      </c>
      <c r="F35" s="110">
        <f>SUM(F36:F46)</f>
        <v>2498151</v>
      </c>
      <c r="G35" s="85">
        <f>SUM(G36:G46)</f>
        <v>5153244</v>
      </c>
      <c r="H35" s="85">
        <f>SUM(H36:H46)</f>
        <v>0</v>
      </c>
      <c r="I35" s="85">
        <f>SUM(I36:I46)</f>
        <v>0</v>
      </c>
      <c r="J35" s="85">
        <f>SUM(J36:J46)</f>
        <v>0</v>
      </c>
      <c r="K35" s="85">
        <f>SUM(K36:K46)</f>
        <v>34645</v>
      </c>
      <c r="L35" s="111">
        <f t="shared" ref="L35:L54" si="4">SUM(C35:D35)+SUM(G35:K35)</f>
        <v>10884933</v>
      </c>
    </row>
    <row r="36" spans="1:12" s="121" customFormat="1" ht="30" x14ac:dyDescent="0.25">
      <c r="A36" s="124" t="s">
        <v>2</v>
      </c>
      <c r="B36" s="84">
        <f t="shared" si="3"/>
        <v>2</v>
      </c>
      <c r="C36" s="87">
        <v>797395</v>
      </c>
      <c r="D36" s="87">
        <v>5570</v>
      </c>
      <c r="E36" s="87">
        <v>271263</v>
      </c>
      <c r="F36" s="87">
        <v>259738</v>
      </c>
      <c r="G36" s="87">
        <v>542822</v>
      </c>
      <c r="H36" s="87">
        <v>0</v>
      </c>
      <c r="I36" s="87">
        <v>0</v>
      </c>
      <c r="J36" s="87">
        <v>0</v>
      </c>
      <c r="K36" s="87">
        <v>0</v>
      </c>
      <c r="L36" s="112">
        <f t="shared" si="4"/>
        <v>1345787</v>
      </c>
    </row>
    <row r="37" spans="1:12" s="121" customFormat="1" ht="15" x14ac:dyDescent="0.25">
      <c r="A37" s="124" t="s">
        <v>3</v>
      </c>
      <c r="B37" s="84">
        <f t="shared" si="3"/>
        <v>3</v>
      </c>
      <c r="C37" s="87">
        <v>649604</v>
      </c>
      <c r="D37" s="87">
        <v>64073</v>
      </c>
      <c r="E37" s="87">
        <v>371083</v>
      </c>
      <c r="F37" s="87">
        <v>262327</v>
      </c>
      <c r="G37" s="87">
        <v>699339</v>
      </c>
      <c r="H37" s="87">
        <v>0</v>
      </c>
      <c r="I37" s="87">
        <v>0</v>
      </c>
      <c r="J37" s="87">
        <v>0</v>
      </c>
      <c r="K37" s="87">
        <v>0</v>
      </c>
      <c r="L37" s="112">
        <f t="shared" si="4"/>
        <v>1413016</v>
      </c>
    </row>
    <row r="38" spans="1:12" s="121" customFormat="1" ht="15" x14ac:dyDescent="0.25">
      <c r="A38" s="124" t="s">
        <v>4</v>
      </c>
      <c r="B38" s="84">
        <f t="shared" si="3"/>
        <v>4</v>
      </c>
      <c r="C38" s="87">
        <v>671083</v>
      </c>
      <c r="D38" s="87">
        <v>1065</v>
      </c>
      <c r="E38" s="87">
        <v>281740</v>
      </c>
      <c r="F38" s="87">
        <v>210890</v>
      </c>
      <c r="G38" s="87">
        <v>512625</v>
      </c>
      <c r="H38" s="87">
        <v>0</v>
      </c>
      <c r="I38" s="87">
        <v>0</v>
      </c>
      <c r="J38" s="87">
        <v>0</v>
      </c>
      <c r="K38" s="87">
        <v>0</v>
      </c>
      <c r="L38" s="112">
        <f t="shared" si="4"/>
        <v>1184773</v>
      </c>
    </row>
    <row r="39" spans="1:12" s="121" customFormat="1" ht="15" x14ac:dyDescent="0.25">
      <c r="A39" s="124" t="s">
        <v>5</v>
      </c>
      <c r="B39" s="84">
        <f t="shared" si="3"/>
        <v>5</v>
      </c>
      <c r="C39" s="87">
        <v>287284</v>
      </c>
      <c r="D39" s="87">
        <v>1504</v>
      </c>
      <c r="E39" s="87">
        <v>185985</v>
      </c>
      <c r="F39" s="87">
        <v>270502</v>
      </c>
      <c r="G39" s="87">
        <v>482065</v>
      </c>
      <c r="H39" s="87">
        <v>0</v>
      </c>
      <c r="I39" s="87">
        <v>0</v>
      </c>
      <c r="J39" s="87">
        <v>0</v>
      </c>
      <c r="K39" s="87">
        <v>0</v>
      </c>
      <c r="L39" s="112">
        <f t="shared" si="4"/>
        <v>770853</v>
      </c>
    </row>
    <row r="40" spans="1:12" s="121" customFormat="1" ht="15" x14ac:dyDescent="0.25">
      <c r="A40" s="124" t="s">
        <v>6</v>
      </c>
      <c r="B40" s="84">
        <f t="shared" si="3"/>
        <v>6</v>
      </c>
      <c r="C40" s="87">
        <v>587648</v>
      </c>
      <c r="D40" s="87">
        <v>6456</v>
      </c>
      <c r="E40" s="87">
        <v>329412</v>
      </c>
      <c r="F40" s="87">
        <v>262434</v>
      </c>
      <c r="G40" s="87">
        <v>597988</v>
      </c>
      <c r="H40" s="87">
        <v>0</v>
      </c>
      <c r="I40" s="87">
        <v>0</v>
      </c>
      <c r="J40" s="87">
        <v>0</v>
      </c>
      <c r="K40" s="87">
        <v>0</v>
      </c>
      <c r="L40" s="112">
        <f t="shared" si="4"/>
        <v>1192092</v>
      </c>
    </row>
    <row r="41" spans="1:12" s="121" customFormat="1" ht="15" x14ac:dyDescent="0.25">
      <c r="A41" s="124" t="s">
        <v>7</v>
      </c>
      <c r="B41" s="84">
        <f t="shared" si="3"/>
        <v>7</v>
      </c>
      <c r="C41" s="87">
        <v>318100</v>
      </c>
      <c r="D41" s="87">
        <v>0</v>
      </c>
      <c r="E41" s="87">
        <v>187191</v>
      </c>
      <c r="F41" s="87">
        <v>106335</v>
      </c>
      <c r="G41" s="87">
        <v>295975</v>
      </c>
      <c r="H41" s="87">
        <v>0</v>
      </c>
      <c r="I41" s="87">
        <v>0</v>
      </c>
      <c r="J41" s="87">
        <v>0</v>
      </c>
      <c r="K41" s="87">
        <v>0</v>
      </c>
      <c r="L41" s="112">
        <f t="shared" si="4"/>
        <v>614075</v>
      </c>
    </row>
    <row r="42" spans="1:12" s="121" customFormat="1" ht="15" x14ac:dyDescent="0.25">
      <c r="A42" s="124" t="s">
        <v>8</v>
      </c>
      <c r="B42" s="84">
        <f t="shared" si="3"/>
        <v>8</v>
      </c>
      <c r="C42" s="87">
        <v>720551</v>
      </c>
      <c r="D42" s="87">
        <v>9</v>
      </c>
      <c r="E42" s="87">
        <v>142262</v>
      </c>
      <c r="F42" s="87">
        <v>300227</v>
      </c>
      <c r="G42" s="87">
        <v>452128</v>
      </c>
      <c r="H42" s="87">
        <v>0</v>
      </c>
      <c r="I42" s="87">
        <v>0</v>
      </c>
      <c r="J42" s="87">
        <v>0</v>
      </c>
      <c r="K42" s="87">
        <v>0</v>
      </c>
      <c r="L42" s="112">
        <f t="shared" si="4"/>
        <v>1172688</v>
      </c>
    </row>
    <row r="43" spans="1:12" s="121" customFormat="1" ht="15" x14ac:dyDescent="0.25">
      <c r="A43" s="124" t="s">
        <v>9</v>
      </c>
      <c r="B43" s="84">
        <f t="shared" si="3"/>
        <v>9</v>
      </c>
      <c r="C43" s="87">
        <v>382657</v>
      </c>
      <c r="D43" s="87">
        <v>4618</v>
      </c>
      <c r="E43" s="87">
        <v>185207</v>
      </c>
      <c r="F43" s="87">
        <v>254806</v>
      </c>
      <c r="G43" s="87">
        <v>448667</v>
      </c>
      <c r="H43" s="87">
        <v>0</v>
      </c>
      <c r="I43" s="87">
        <v>0</v>
      </c>
      <c r="J43" s="87">
        <v>0</v>
      </c>
      <c r="K43" s="87">
        <v>34645</v>
      </c>
      <c r="L43" s="112">
        <f t="shared" si="4"/>
        <v>870587</v>
      </c>
    </row>
    <row r="44" spans="1:12" s="121" customFormat="1" ht="15" x14ac:dyDescent="0.25">
      <c r="A44" s="124" t="s">
        <v>10</v>
      </c>
      <c r="B44" s="84">
        <f t="shared" si="3"/>
        <v>10</v>
      </c>
      <c r="C44" s="87">
        <v>506534</v>
      </c>
      <c r="D44" s="87">
        <v>3233</v>
      </c>
      <c r="E44" s="87">
        <v>240922</v>
      </c>
      <c r="F44" s="87">
        <v>238452</v>
      </c>
      <c r="G44" s="87">
        <v>492805</v>
      </c>
      <c r="H44" s="87">
        <v>0</v>
      </c>
      <c r="I44" s="87">
        <v>0</v>
      </c>
      <c r="J44" s="87">
        <v>0</v>
      </c>
      <c r="K44" s="87">
        <v>0</v>
      </c>
      <c r="L44" s="112">
        <f t="shared" si="4"/>
        <v>1002572</v>
      </c>
    </row>
    <row r="45" spans="1:12" s="121" customFormat="1" ht="15" x14ac:dyDescent="0.25">
      <c r="A45" s="124" t="s">
        <v>11</v>
      </c>
      <c r="B45" s="84">
        <f t="shared" si="3"/>
        <v>11</v>
      </c>
      <c r="C45" s="87">
        <v>661671</v>
      </c>
      <c r="D45" s="87">
        <v>16051</v>
      </c>
      <c r="E45" s="87">
        <v>278813</v>
      </c>
      <c r="F45" s="87">
        <v>321145</v>
      </c>
      <c r="G45" s="87">
        <v>615741</v>
      </c>
      <c r="H45" s="87">
        <v>0</v>
      </c>
      <c r="I45" s="87">
        <v>0</v>
      </c>
      <c r="J45" s="87">
        <v>0</v>
      </c>
      <c r="K45" s="87">
        <v>0</v>
      </c>
      <c r="L45" s="112">
        <f t="shared" si="4"/>
        <v>1293463</v>
      </c>
    </row>
    <row r="46" spans="1:12" s="121" customFormat="1" ht="15" x14ac:dyDescent="0.25">
      <c r="A46" s="124" t="s">
        <v>12</v>
      </c>
      <c r="B46" s="84">
        <f t="shared" si="3"/>
        <v>12</v>
      </c>
      <c r="C46" s="87">
        <v>11938</v>
      </c>
      <c r="D46" s="87">
        <v>0</v>
      </c>
      <c r="E46" s="87">
        <v>1658</v>
      </c>
      <c r="F46" s="87">
        <v>11295</v>
      </c>
      <c r="G46" s="87">
        <v>13089</v>
      </c>
      <c r="H46" s="87">
        <v>0</v>
      </c>
      <c r="I46" s="87">
        <v>0</v>
      </c>
      <c r="J46" s="87">
        <v>0</v>
      </c>
      <c r="K46" s="87">
        <v>0</v>
      </c>
      <c r="L46" s="112">
        <f t="shared" si="4"/>
        <v>25027</v>
      </c>
    </row>
    <row r="47" spans="1:12" s="121" customFormat="1" ht="15.75" x14ac:dyDescent="0.25">
      <c r="A47" s="116" t="s">
        <v>103</v>
      </c>
      <c r="B47" s="84">
        <f t="shared" si="3"/>
        <v>13</v>
      </c>
      <c r="C47" s="85">
        <f t="shared" ref="C47:K47" si="5">SUM(C48:C53)</f>
        <v>43772</v>
      </c>
      <c r="D47" s="85">
        <f t="shared" si="5"/>
        <v>113046</v>
      </c>
      <c r="E47" s="110">
        <f t="shared" si="5"/>
        <v>72458</v>
      </c>
      <c r="F47" s="110">
        <f t="shared" si="5"/>
        <v>26424</v>
      </c>
      <c r="G47" s="85">
        <f t="shared" si="5"/>
        <v>104555</v>
      </c>
      <c r="H47" s="85">
        <f t="shared" si="5"/>
        <v>0</v>
      </c>
      <c r="I47" s="85">
        <f t="shared" si="5"/>
        <v>9062444</v>
      </c>
      <c r="J47" s="85">
        <f t="shared" si="5"/>
        <v>2346835</v>
      </c>
      <c r="K47" s="85">
        <f t="shared" si="5"/>
        <v>0</v>
      </c>
      <c r="L47" s="111">
        <f t="shared" si="4"/>
        <v>11670652</v>
      </c>
    </row>
    <row r="48" spans="1:12" s="121" customFormat="1" ht="15" x14ac:dyDescent="0.25">
      <c r="A48" s="124" t="s">
        <v>14</v>
      </c>
      <c r="B48" s="84">
        <f t="shared" si="3"/>
        <v>14</v>
      </c>
      <c r="C48" s="87">
        <v>17630</v>
      </c>
      <c r="D48" s="87">
        <v>0</v>
      </c>
      <c r="E48" s="87">
        <v>25014</v>
      </c>
      <c r="F48" s="87">
        <v>4911</v>
      </c>
      <c r="G48" s="87">
        <v>30668</v>
      </c>
      <c r="H48" s="87">
        <v>0</v>
      </c>
      <c r="I48" s="87">
        <v>3670600</v>
      </c>
      <c r="J48" s="87">
        <v>419225</v>
      </c>
      <c r="K48" s="87">
        <v>0</v>
      </c>
      <c r="L48" s="112">
        <f t="shared" si="4"/>
        <v>4138123</v>
      </c>
    </row>
    <row r="49" spans="1:12" s="121" customFormat="1" ht="15" x14ac:dyDescent="0.25">
      <c r="A49" s="124" t="s">
        <v>15</v>
      </c>
      <c r="B49" s="84">
        <f t="shared" si="3"/>
        <v>15</v>
      </c>
      <c r="C49" s="87">
        <v>9342</v>
      </c>
      <c r="D49" s="87">
        <v>113046</v>
      </c>
      <c r="E49" s="87">
        <v>33012</v>
      </c>
      <c r="F49" s="87">
        <v>6526</v>
      </c>
      <c r="G49" s="87">
        <v>40213</v>
      </c>
      <c r="H49" s="87">
        <v>0</v>
      </c>
      <c r="I49" s="87">
        <v>3332865</v>
      </c>
      <c r="J49" s="87">
        <v>130316</v>
      </c>
      <c r="K49" s="87">
        <v>0</v>
      </c>
      <c r="L49" s="112">
        <f t="shared" si="4"/>
        <v>3625782</v>
      </c>
    </row>
    <row r="50" spans="1:12" s="121" customFormat="1" ht="30" x14ac:dyDescent="0.25">
      <c r="A50" s="124" t="s">
        <v>16</v>
      </c>
      <c r="B50" s="84">
        <f t="shared" si="3"/>
        <v>16</v>
      </c>
      <c r="C50" s="87">
        <v>6024</v>
      </c>
      <c r="D50" s="87">
        <v>0</v>
      </c>
      <c r="E50" s="87">
        <v>5196</v>
      </c>
      <c r="F50" s="87">
        <v>12335</v>
      </c>
      <c r="G50" s="87">
        <v>20680</v>
      </c>
      <c r="H50" s="87">
        <v>0</v>
      </c>
      <c r="I50" s="87">
        <v>781167</v>
      </c>
      <c r="J50" s="87">
        <v>1137593</v>
      </c>
      <c r="K50" s="87">
        <v>0</v>
      </c>
      <c r="L50" s="112">
        <f t="shared" si="4"/>
        <v>1945464</v>
      </c>
    </row>
    <row r="51" spans="1:12" s="121" customFormat="1" ht="15" x14ac:dyDescent="0.25">
      <c r="A51" s="124" t="s">
        <v>17</v>
      </c>
      <c r="B51" s="84">
        <f t="shared" si="3"/>
        <v>17</v>
      </c>
      <c r="C51" s="87">
        <v>8617</v>
      </c>
      <c r="D51" s="87">
        <v>0</v>
      </c>
      <c r="E51" s="87">
        <v>6099</v>
      </c>
      <c r="F51" s="87">
        <v>1886</v>
      </c>
      <c r="G51" s="87">
        <v>8905</v>
      </c>
      <c r="H51" s="87">
        <v>0</v>
      </c>
      <c r="I51" s="87">
        <v>555423</v>
      </c>
      <c r="J51" s="87">
        <v>366553</v>
      </c>
      <c r="K51" s="87">
        <v>0</v>
      </c>
      <c r="L51" s="112">
        <f t="shared" si="4"/>
        <v>939498</v>
      </c>
    </row>
    <row r="52" spans="1:12" s="121" customFormat="1" ht="15" x14ac:dyDescent="0.25">
      <c r="A52" s="124" t="s">
        <v>18</v>
      </c>
      <c r="B52" s="84">
        <f t="shared" si="3"/>
        <v>18</v>
      </c>
      <c r="C52" s="87">
        <v>1095</v>
      </c>
      <c r="D52" s="87">
        <v>0</v>
      </c>
      <c r="E52" s="87">
        <v>3137</v>
      </c>
      <c r="F52" s="87">
        <v>564</v>
      </c>
      <c r="G52" s="87">
        <v>3886</v>
      </c>
      <c r="H52" s="87">
        <v>0</v>
      </c>
      <c r="I52" s="87">
        <v>712628</v>
      </c>
      <c r="J52" s="87">
        <v>288507</v>
      </c>
      <c r="K52" s="87">
        <v>0</v>
      </c>
      <c r="L52" s="112">
        <f t="shared" si="4"/>
        <v>1006116</v>
      </c>
    </row>
    <row r="53" spans="1:12" s="121" customFormat="1" ht="15" x14ac:dyDescent="0.25">
      <c r="A53" s="124" t="s">
        <v>19</v>
      </c>
      <c r="B53" s="84">
        <f t="shared" si="3"/>
        <v>19</v>
      </c>
      <c r="C53" s="87">
        <v>1064</v>
      </c>
      <c r="D53" s="87">
        <v>0</v>
      </c>
      <c r="E53" s="87">
        <v>0</v>
      </c>
      <c r="F53" s="87">
        <v>202</v>
      </c>
      <c r="G53" s="87">
        <v>203</v>
      </c>
      <c r="H53" s="87">
        <v>0</v>
      </c>
      <c r="I53" s="87">
        <v>9761</v>
      </c>
      <c r="J53" s="87">
        <v>4641</v>
      </c>
      <c r="K53" s="87">
        <v>0</v>
      </c>
      <c r="L53" s="112">
        <f t="shared" si="4"/>
        <v>15669</v>
      </c>
    </row>
    <row r="54" spans="1:12" s="121" customFormat="1" ht="15.75" x14ac:dyDescent="0.25">
      <c r="A54" s="117" t="s">
        <v>104</v>
      </c>
      <c r="B54" s="84">
        <f t="shared" si="3"/>
        <v>20</v>
      </c>
      <c r="C54" s="89">
        <f>C35+C47</f>
        <v>5638237</v>
      </c>
      <c r="D54" s="89">
        <f>D35+D47</f>
        <v>215625</v>
      </c>
      <c r="E54" s="113">
        <f>E35+E47</f>
        <v>2547994</v>
      </c>
      <c r="F54" s="113">
        <f>F35+F47</f>
        <v>2524575</v>
      </c>
      <c r="G54" s="89">
        <f>G35+G47</f>
        <v>5257799</v>
      </c>
      <c r="H54" s="89">
        <f>H35+H47</f>
        <v>0</v>
      </c>
      <c r="I54" s="89">
        <f>I35+I47</f>
        <v>9062444</v>
      </c>
      <c r="J54" s="89">
        <f>J35+J47</f>
        <v>2346835</v>
      </c>
      <c r="K54" s="89">
        <f>K35+K47</f>
        <v>34645</v>
      </c>
      <c r="L54" s="114">
        <f t="shared" si="4"/>
        <v>22555585</v>
      </c>
    </row>
    <row r="56" spans="1:12" x14ac:dyDescent="0.25">
      <c r="B56" s="127"/>
    </row>
    <row r="57" spans="1:12" x14ac:dyDescent="0.25">
      <c r="B57" s="127"/>
    </row>
    <row r="58" spans="1:12" x14ac:dyDescent="0.25">
      <c r="B58" s="127"/>
    </row>
    <row r="59" spans="1:12" x14ac:dyDescent="0.25">
      <c r="B59" s="127"/>
    </row>
    <row r="60" spans="1:12" x14ac:dyDescent="0.25">
      <c r="B60" s="127"/>
    </row>
  </sheetData>
  <mergeCells count="20">
    <mergeCell ref="I32:I33"/>
    <mergeCell ref="J32:J33"/>
    <mergeCell ref="K32:K33"/>
    <mergeCell ref="L32:L33"/>
    <mergeCell ref="I4:I5"/>
    <mergeCell ref="J4:J5"/>
    <mergeCell ref="K4:K5"/>
    <mergeCell ref="L4:L5"/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</mergeCells>
  <printOptions horizontalCentered="1"/>
  <pageMargins left="0" right="0" top="0.78740157480314965" bottom="0" header="0" footer="0"/>
  <pageSetup paperSize="9" scale="65" orientation="landscape" r:id="rId1"/>
  <rowBreaks count="1" manualBreakCount="1">
    <brk id="2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C4E6F-FFE4-406A-A79B-C4591C7193CC}">
  <dimension ref="A1:AO6"/>
  <sheetViews>
    <sheetView showGridLines="0" tabSelected="1" zoomScale="80" zoomScaleNormal="80" workbookViewId="0">
      <selection activeCell="F3" sqref="F3"/>
    </sheetView>
  </sheetViews>
  <sheetFormatPr defaultColWidth="9.140625" defaultRowHeight="15" x14ac:dyDescent="0.25"/>
  <cols>
    <col min="1" max="1" width="28.28515625" style="1" customWidth="1"/>
    <col min="2" max="2" width="17.140625" style="1" customWidth="1"/>
    <col min="3" max="11" width="17.140625" style="5" customWidth="1"/>
    <col min="12" max="14" width="17.140625" style="1" customWidth="1"/>
    <col min="15" max="18" width="17.140625" style="5" customWidth="1"/>
    <col min="19" max="21" width="17.140625" style="1" customWidth="1"/>
    <col min="22" max="22" width="9.140625" style="1" customWidth="1"/>
    <col min="23" max="16384" width="9.140625" style="1"/>
  </cols>
  <sheetData>
    <row r="1" spans="1:41" s="100" customFormat="1" x14ac:dyDescent="0.2">
      <c r="A1" s="7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T1" s="92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41" s="100" customFormat="1" x14ac:dyDescent="0.2">
      <c r="A2" s="72" t="s">
        <v>139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s="5" customFormat="1" x14ac:dyDescent="0.25">
      <c r="U3" s="115" t="s">
        <v>95</v>
      </c>
    </row>
    <row r="4" spans="1:41" s="5" customFormat="1" ht="60" x14ac:dyDescent="0.25">
      <c r="A4" s="104"/>
      <c r="B4" s="106" t="s">
        <v>2</v>
      </c>
      <c r="C4" s="106" t="s">
        <v>3</v>
      </c>
      <c r="D4" s="106" t="s">
        <v>4</v>
      </c>
      <c r="E4" s="106" t="s">
        <v>5</v>
      </c>
      <c r="F4" s="106" t="s">
        <v>6</v>
      </c>
      <c r="G4" s="106" t="s">
        <v>7</v>
      </c>
      <c r="H4" s="106" t="s">
        <v>8</v>
      </c>
      <c r="I4" s="106" t="s">
        <v>9</v>
      </c>
      <c r="J4" s="106" t="s">
        <v>10</v>
      </c>
      <c r="K4" s="106" t="s">
        <v>11</v>
      </c>
      <c r="L4" s="106" t="s">
        <v>12</v>
      </c>
      <c r="M4" s="105" t="s">
        <v>140</v>
      </c>
      <c r="N4" s="106" t="s">
        <v>14</v>
      </c>
      <c r="O4" s="106" t="s">
        <v>15</v>
      </c>
      <c r="P4" s="106" t="s">
        <v>16</v>
      </c>
      <c r="Q4" s="106" t="s">
        <v>17</v>
      </c>
      <c r="R4" s="106" t="s">
        <v>18</v>
      </c>
      <c r="S4" s="106" t="s">
        <v>19</v>
      </c>
      <c r="T4" s="105" t="s">
        <v>141</v>
      </c>
      <c r="U4" s="107" t="s">
        <v>21</v>
      </c>
    </row>
    <row r="5" spans="1:41" s="5" customFormat="1" ht="15.75" x14ac:dyDescent="0.25">
      <c r="A5" s="116" t="s">
        <v>142</v>
      </c>
      <c r="B5" s="87">
        <v>1685941</v>
      </c>
      <c r="C5" s="87">
        <v>880661</v>
      </c>
      <c r="D5" s="87">
        <v>495706</v>
      </c>
      <c r="E5" s="87">
        <v>495351</v>
      </c>
      <c r="F5" s="87">
        <v>759565</v>
      </c>
      <c r="G5" s="87">
        <v>313544</v>
      </c>
      <c r="H5" s="87">
        <v>456752</v>
      </c>
      <c r="I5" s="87">
        <v>624746</v>
      </c>
      <c r="J5" s="87">
        <v>409291</v>
      </c>
      <c r="K5" s="87">
        <v>420505</v>
      </c>
      <c r="L5" s="87">
        <v>181515</v>
      </c>
      <c r="M5" s="85">
        <f>SUM(B5:L5)</f>
        <v>6723577</v>
      </c>
      <c r="N5" s="87">
        <v>680311</v>
      </c>
      <c r="O5" s="87">
        <v>812716</v>
      </c>
      <c r="P5" s="87">
        <v>363568</v>
      </c>
      <c r="Q5" s="87">
        <v>313295</v>
      </c>
      <c r="R5" s="87">
        <v>354500</v>
      </c>
      <c r="S5" s="87">
        <v>195014</v>
      </c>
      <c r="T5" s="85">
        <f>SUM(N5:S5)</f>
        <v>2719404</v>
      </c>
      <c r="U5" s="86">
        <f>M5+T5</f>
        <v>9442981</v>
      </c>
    </row>
    <row r="6" spans="1:41" s="5" customFormat="1" ht="15.75" x14ac:dyDescent="0.25">
      <c r="A6" s="117" t="s">
        <v>143</v>
      </c>
      <c r="B6" s="118">
        <v>235599</v>
      </c>
      <c r="C6" s="118">
        <v>205271</v>
      </c>
      <c r="D6" s="118">
        <v>187218</v>
      </c>
      <c r="E6" s="118">
        <v>137018</v>
      </c>
      <c r="F6" s="118">
        <v>358540</v>
      </c>
      <c r="G6" s="118">
        <v>125871</v>
      </c>
      <c r="H6" s="118">
        <v>280852</v>
      </c>
      <c r="I6" s="118">
        <v>146013</v>
      </c>
      <c r="J6" s="118">
        <v>183407</v>
      </c>
      <c r="K6" s="118">
        <v>220665</v>
      </c>
      <c r="L6" s="118">
        <v>3045</v>
      </c>
      <c r="M6" s="89">
        <f>SUM(B6:L6)</f>
        <v>2083499</v>
      </c>
      <c r="N6" s="118">
        <v>256901</v>
      </c>
      <c r="O6" s="118">
        <v>166764</v>
      </c>
      <c r="P6" s="118">
        <v>99574</v>
      </c>
      <c r="Q6" s="118">
        <v>89697</v>
      </c>
      <c r="R6" s="118">
        <v>79564</v>
      </c>
      <c r="S6" s="118">
        <v>4017</v>
      </c>
      <c r="T6" s="89">
        <f>SUM(N6:S6)</f>
        <v>696517</v>
      </c>
      <c r="U6" s="90">
        <f>M6+T6</f>
        <v>2780016</v>
      </c>
    </row>
  </sheetData>
  <printOptions horizontalCentered="1" verticalCentered="1"/>
  <pageMargins left="0" right="0" top="0.78740157480314965" bottom="0" header="0" footer="0"/>
  <pageSetup paperSize="9" scale="38" orientation="landscape" r:id="rId1"/>
  <headerFooter>
    <oddHeader>&amp;L&amp;G</oddHeader>
  </headerFooter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1'!Print_Area</vt:lpstr>
      <vt:lpstr>'Табела 12'!Print_Area</vt:lpstr>
      <vt:lpstr>'Табела 4'!Print_Area</vt:lpstr>
      <vt:lpstr>'Табела 5'!Print_Area</vt:lpstr>
      <vt:lpstr>'Табела 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2025-08-12T09:24:57Z</cp:lastPrinted>
  <dcterms:created xsi:type="dcterms:W3CDTF">2025-08-12T08:31:54Z</dcterms:created>
  <dcterms:modified xsi:type="dcterms:W3CDTF">2025-08-12T11:05:25Z</dcterms:modified>
</cp:coreProperties>
</file>