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ola.stojanov\AppData\Local\Microsoft\Windows\INetCache\Content.Outlook\UIPZO7QI\"/>
    </mc:Choice>
  </mc:AlternateContent>
  <xr:revisionPtr revIDLastSave="0" documentId="13_ncr:1_{2B126B2B-912C-4FDF-ADB6-0F516E2B6118}" xr6:coauthVersionLast="47" xr6:coauthVersionMax="47" xr10:uidLastSave="{00000000-0000-0000-0000-000000000000}"/>
  <bookViews>
    <workbookView xWindow="-120" yWindow="-120" windowWidth="29040" windowHeight="15840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4" l="1"/>
  <c r="M19" i="4"/>
  <c r="M18" i="4"/>
  <c r="M13" i="4"/>
  <c r="M34" i="4" s="1"/>
  <c r="M20" i="3"/>
  <c r="M19" i="3"/>
  <c r="M18" i="3"/>
  <c r="M16" i="3" s="1"/>
  <c r="M13" i="3"/>
  <c r="M10" i="3"/>
  <c r="M20" i="2"/>
  <c r="M19" i="2" s="1"/>
  <c r="M34" i="2" s="1"/>
  <c r="M18" i="2"/>
  <c r="M20" i="1"/>
  <c r="M19" i="1" s="1"/>
  <c r="M18" i="1"/>
  <c r="M17" i="1"/>
  <c r="M16" i="1"/>
  <c r="M34" i="1" s="1"/>
  <c r="M13" i="1"/>
  <c r="M10" i="1"/>
  <c r="L20" i="8" l="1"/>
  <c r="L19" i="8" s="1"/>
  <c r="J20" i="8"/>
  <c r="I20" i="8"/>
  <c r="I19" i="8" s="1"/>
  <c r="J19" i="8"/>
  <c r="L18" i="8"/>
  <c r="J18" i="8"/>
  <c r="I18" i="8"/>
  <c r="L17" i="8"/>
  <c r="J17" i="8"/>
  <c r="J16" i="8" s="1"/>
  <c r="I17" i="8"/>
  <c r="L16" i="8"/>
  <c r="L34" i="8" s="1"/>
  <c r="I16" i="8"/>
  <c r="I34" i="8" s="1"/>
  <c r="L13" i="8"/>
  <c r="J13" i="8"/>
  <c r="I13" i="8"/>
  <c r="L10" i="8"/>
  <c r="J10" i="8"/>
  <c r="J34" i="8" s="1"/>
  <c r="I10" i="8"/>
  <c r="L20" i="7"/>
  <c r="L19" i="7" s="1"/>
  <c r="J20" i="7"/>
  <c r="I20" i="7"/>
  <c r="I19" i="7" s="1"/>
  <c r="J19" i="7"/>
  <c r="I18" i="7"/>
  <c r="I16" i="7" s="1"/>
  <c r="J17" i="7"/>
  <c r="J16" i="7" s="1"/>
  <c r="I17" i="7"/>
  <c r="L16" i="7"/>
  <c r="L13" i="7"/>
  <c r="J13" i="7"/>
  <c r="I13" i="7"/>
  <c r="L10" i="7"/>
  <c r="J10" i="7"/>
  <c r="I10" i="7"/>
  <c r="D20" i="7"/>
  <c r="D19" i="7" s="1"/>
  <c r="D16" i="7"/>
  <c r="D13" i="7"/>
  <c r="D10" i="7"/>
  <c r="L20" i="6"/>
  <c r="L19" i="6" s="1"/>
  <c r="J20" i="6"/>
  <c r="I20" i="6"/>
  <c r="I19" i="6" s="1"/>
  <c r="J19" i="6"/>
  <c r="L18" i="6"/>
  <c r="J18" i="6"/>
  <c r="I18" i="6"/>
  <c r="L17" i="6"/>
  <c r="J17" i="6"/>
  <c r="J16" i="6" s="1"/>
  <c r="I17" i="6"/>
  <c r="L16" i="6"/>
  <c r="L34" i="6" s="1"/>
  <c r="I16" i="6"/>
  <c r="L13" i="6"/>
  <c r="J13" i="6"/>
  <c r="I13" i="6"/>
  <c r="L10" i="6"/>
  <c r="J10" i="6"/>
  <c r="J34" i="6" s="1"/>
  <c r="I10" i="6"/>
  <c r="D21" i="6"/>
  <c r="D20" i="6"/>
  <c r="D19" i="6" s="1"/>
  <c r="D18" i="6"/>
  <c r="D17" i="6"/>
  <c r="D13" i="6"/>
  <c r="D16" i="6" s="1"/>
  <c r="D34" i="6" s="1"/>
  <c r="D10" i="6"/>
  <c r="L20" i="5"/>
  <c r="J20" i="5"/>
  <c r="I20" i="5"/>
  <c r="I19" i="5" s="1"/>
  <c r="L19" i="5"/>
  <c r="J19" i="5"/>
  <c r="L18" i="5"/>
  <c r="L16" i="5" s="1"/>
  <c r="L34" i="5" s="1"/>
  <c r="J18" i="5"/>
  <c r="I18" i="5"/>
  <c r="L17" i="5"/>
  <c r="J17" i="5"/>
  <c r="J16" i="5" s="1"/>
  <c r="I17" i="5"/>
  <c r="I16" i="5"/>
  <c r="L13" i="5"/>
  <c r="J13" i="5"/>
  <c r="I13" i="5"/>
  <c r="L10" i="5"/>
  <c r="J10" i="5"/>
  <c r="I10" i="5"/>
  <c r="J3" i="5"/>
  <c r="J34" i="5" s="1"/>
  <c r="D20" i="5"/>
  <c r="D19" i="5" s="1"/>
  <c r="D18" i="5"/>
  <c r="D17" i="5"/>
  <c r="D16" i="5" s="1"/>
  <c r="D34" i="5" s="1"/>
  <c r="D13" i="5"/>
  <c r="D10" i="5"/>
  <c r="L20" i="4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/>
  <c r="L13" i="2"/>
  <c r="L10" i="2"/>
  <c r="L20" i="1"/>
  <c r="L19" i="1" s="1"/>
  <c r="L18" i="1"/>
  <c r="L16" i="1" s="1"/>
  <c r="L34" i="1" s="1"/>
  <c r="L17" i="1"/>
  <c r="L13" i="1"/>
  <c r="L10" i="1"/>
  <c r="I34" i="6" l="1"/>
  <c r="I34" i="5"/>
  <c r="L34" i="4"/>
  <c r="L34" i="2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J20" i="4" l="1"/>
  <c r="J19" i="4" s="1"/>
  <c r="J18" i="4"/>
  <c r="J17" i="4"/>
  <c r="J16" i="4" s="1"/>
  <c r="J13" i="4"/>
  <c r="J10" i="4"/>
  <c r="J20" i="3"/>
  <c r="J19" i="3" s="1"/>
  <c r="J16" i="3"/>
  <c r="J13" i="3"/>
  <c r="J10" i="3"/>
  <c r="J20" i="2"/>
  <c r="J19" i="2" s="1"/>
  <c r="J34" i="2" s="1"/>
  <c r="J18" i="2"/>
  <c r="J17" i="2"/>
  <c r="J16" i="2" s="1"/>
  <c r="J13" i="2"/>
  <c r="J10" i="2"/>
  <c r="J20" i="1"/>
  <c r="J19" i="1" s="1"/>
  <c r="J18" i="1"/>
  <c r="J17" i="1"/>
  <c r="J16" i="1"/>
  <c r="J13" i="1"/>
  <c r="J10" i="1"/>
  <c r="J34" i="4" l="1"/>
  <c r="J34" i="1"/>
  <c r="C20" i="4" l="1"/>
  <c r="C19" i="4" s="1"/>
  <c r="C20" i="3"/>
  <c r="C19" i="3" s="1"/>
  <c r="C20" i="2"/>
  <c r="C19" i="2" s="1"/>
  <c r="C20" i="1"/>
  <c r="C19" i="1" s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<sst xmlns="http://schemas.openxmlformats.org/spreadsheetml/2006/main" count="616" uniqueCount="80">
  <si>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</si>
  <si>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</si>
  <si>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</si>
  <si>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</si>
  <si>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</si>
  <si>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</si>
  <si>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</si>
  <si>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</si>
  <si>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</si>
  <si>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</si>
  <si>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</si>
  <si>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</si>
  <si>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</si>
  <si>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</si>
  <si>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</si>
  <si>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</si>
  <si>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</si>
  <si>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</si>
  <si>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</si>
  <si>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</si>
  <si>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</si>
  <si>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</si>
  <si>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</si>
  <si>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</si>
  <si>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</si>
  <si>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</si>
  <si>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</si>
  <si>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</si>
  <si>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</si>
  <si>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</si>
  <si>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</si>
  <si>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</si>
  <si>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</si>
  <si>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</si>
  <si>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</si>
  <si>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</si>
  <si>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</si>
  <si>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</si>
  <si>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</si>
  <si>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</si>
  <si>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</si>
  <si>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</si>
  <si>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</si>
  <si>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</si>
  <si>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</si>
  <si>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</si>
  <si>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</si>
  <si>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</si>
  <si>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</si>
  <si>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</si>
  <si>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</si>
  <si>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</si>
  <si>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</si>
  <si>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</si>
  <si>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</si>
  <si>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</si>
  <si>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</si>
  <si>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</si>
  <si>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</si>
  <si>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</si>
  <si>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</si>
  <si>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</si>
  <si>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</si>
  <si>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</si>
  <si>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</si>
  <si>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</si>
  <si>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</si>
  <si>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</si>
  <si>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</si>
  <si>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</si>
  <si>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</si>
  <si>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</si>
  <si>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Бруто полисирана премија, во илјади денари, август 2024 година</t>
  </si>
  <si>
    <t>Бруто полисирана премија, во илјади денари, август 2025 година</t>
  </si>
  <si>
    <t>Бруто исплатени штети, во илјади денари, август 2025 година</t>
  </si>
  <si>
    <t>Бруто исплатени штети, во илјади денари, август 2024 година</t>
  </si>
  <si>
    <t>Број на склучени договори август 2025 година</t>
  </si>
  <si>
    <t>Број на склучени договори август 2024 година</t>
  </si>
  <si>
    <t>Број на ликвидирани штети август 2025 година</t>
  </si>
  <si>
    <t>Број на ликвидирани штети август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</si>
</sst>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  <numFmt numFmtId="166" formatCode="_-* #,##0.00_-;\-* #,##0.00_-;_-* &quot;-&quot;??_-;_-@_-"/>
    <numFmt numFmtId="167" formatCode="_-* #,##0.00\ _д_е_н_._-;\-* #,##0.00\ _д_е_н_._-;_-* &quot;-&quot;??\ _д_е_н_._-;_-@_-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Triglav TheSans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6">
    <xf numFmtId="0" fontId="0" fillId="0" borderId="0"/>
    <xf numFmtId="0" fontId="3" fillId="0" borderId="0"/>
    <xf numFmtId="0" fontId="3" fillId="0" borderId="0"/>
    <xf numFmtId="43" fontId="13" fillId="0" borderId="0" applyFont="0" applyFill="0" applyBorder="0" applyAlignment="0" applyProtection="0"/>
    <xf numFmtId="0" fontId="14" fillId="0" borderId="0"/>
    <xf numFmtId="166" fontId="3" fillId="0" borderId="0" applyFont="0" applyFill="0" applyBorder="0" applyAlignment="0" applyProtection="0"/>
    <xf numFmtId="0" fontId="13" fillId="0" borderId="0"/>
    <xf numFmtId="0" fontId="15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2" fillId="0" borderId="0"/>
    <xf numFmtId="166" fontId="13" fillId="0" borderId="0" applyFont="0" applyFill="0" applyBorder="0" applyAlignment="0" applyProtection="0"/>
    <xf numFmtId="0" fontId="13" fillId="0" borderId="0"/>
    <xf numFmtId="0" fontId="16" fillId="7" borderId="0" applyNumberFormat="0" applyBorder="0" applyAlignment="0" applyProtection="0"/>
    <xf numFmtId="0" fontId="2" fillId="0" borderId="0"/>
    <xf numFmtId="0" fontId="13" fillId="0" borderId="0"/>
    <xf numFmtId="43" fontId="3" fillId="0" borderId="0" applyFont="0" applyFill="0" applyBorder="0" applyAlignment="0" applyProtection="0"/>
    <xf numFmtId="0" fontId="1" fillId="0" borderId="0"/>
    <xf numFmtId="0" fontId="17" fillId="0" borderId="0" applyAlignment="0"/>
    <xf numFmtId="166" fontId="1" fillId="0" borderId="0" applyFont="0" applyFill="0" applyBorder="0" applyAlignment="0" applyProtection="0"/>
    <xf numFmtId="3" fontId="20" fillId="0" borderId="21"/>
  </cellStyleXfs>
  <cellXfs count="50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9" fillId="4" borderId="11" xfId="3" applyNumberFormat="1" applyFont="1" applyFill="1" applyBorder="1"/>
    <xf numFmtId="3" fontId="10" fillId="3" borderId="1" xfId="0" applyNumberFormat="1" applyFont="1" applyFill="1" applyBorder="1" applyAlignment="1">
      <alignment vertical="center" wrapText="1"/>
    </xf>
    <xf numFmtId="3" fontId="7" fillId="3" borderId="1" xfId="33" applyNumberFormat="1" applyFont="1" applyFill="1" applyBorder="1" applyAlignment="1">
      <alignment vertical="center" wrapText="1"/>
    </xf>
    <xf numFmtId="165" fontId="18" fillId="3" borderId="1" xfId="31" applyNumberFormat="1" applyFont="1" applyFill="1" applyBorder="1" applyAlignment="1">
      <alignment vertical="center" wrapText="1"/>
    </xf>
    <xf numFmtId="3" fontId="7" fillId="3" borderId="13" xfId="0" applyNumberFormat="1" applyFont="1" applyFill="1" applyBorder="1" applyAlignment="1">
      <alignment vertical="center" wrapText="1"/>
    </xf>
    <xf numFmtId="3" fontId="7" fillId="3" borderId="12" xfId="0" applyNumberFormat="1" applyFont="1" applyFill="1" applyBorder="1" applyAlignment="1">
      <alignment vertical="center" wrapText="1"/>
    </xf>
    <xf numFmtId="3" fontId="7" fillId="6" borderId="12" xfId="0" applyNumberFormat="1" applyFont="1" applyFill="1" applyBorder="1" applyAlignment="1">
      <alignment vertical="center" wrapText="1"/>
    </xf>
    <xf numFmtId="3" fontId="7" fillId="3" borderId="14" xfId="0" applyNumberFormat="1" applyFont="1" applyFill="1" applyBorder="1" applyAlignment="1">
      <alignment vertical="center" wrapText="1"/>
    </xf>
    <xf numFmtId="3" fontId="7" fillId="3" borderId="15" xfId="0" applyNumberFormat="1" applyFont="1" applyFill="1" applyBorder="1" applyAlignment="1">
      <alignment vertical="center" wrapText="1"/>
    </xf>
    <xf numFmtId="3" fontId="7" fillId="3" borderId="16" xfId="0" applyNumberFormat="1" applyFont="1" applyFill="1" applyBorder="1" applyAlignment="1">
      <alignment vertical="center" wrapText="1"/>
    </xf>
    <xf numFmtId="3" fontId="7" fillId="3" borderId="17" xfId="0" applyNumberFormat="1" applyFont="1" applyFill="1" applyBorder="1" applyAlignment="1">
      <alignment vertical="center" wrapText="1"/>
    </xf>
    <xf numFmtId="3" fontId="7" fillId="3" borderId="18" xfId="0" applyNumberFormat="1" applyFont="1" applyFill="1" applyBorder="1" applyAlignment="1">
      <alignment vertical="center" wrapText="1"/>
    </xf>
    <xf numFmtId="3" fontId="7" fillId="3" borderId="19" xfId="0" applyNumberFormat="1" applyFont="1" applyFill="1" applyBorder="1" applyAlignment="1">
      <alignment vertical="center" wrapText="1"/>
    </xf>
    <xf numFmtId="3" fontId="7" fillId="6" borderId="19" xfId="0" applyNumberFormat="1" applyFont="1" applyFill="1" applyBorder="1" applyAlignment="1">
      <alignment vertical="center" wrapText="1"/>
    </xf>
    <xf numFmtId="3" fontId="7" fillId="3" borderId="20" xfId="0" applyNumberFormat="1" applyFont="1" applyFill="1" applyBorder="1" applyAlignment="1">
      <alignment vertical="center" wrapText="1"/>
    </xf>
    <xf numFmtId="3" fontId="19" fillId="3" borderId="1" xfId="0" applyNumberFormat="1" applyFont="1" applyFill="1" applyBorder="1" applyAlignment="1">
      <alignment vertical="center" wrapText="1"/>
    </xf>
    <xf numFmtId="3" fontId="19" fillId="8" borderId="1" xfId="0" applyNumberFormat="1" applyFont="1" applyFill="1" applyBorder="1" applyAlignment="1">
      <alignment vertical="center" wrapText="1"/>
    </xf>
    <xf numFmtId="3" fontId="19" fillId="8" borderId="0" xfId="0" applyNumberFormat="1" applyFont="1" applyFill="1" applyAlignment="1">
      <alignment vertical="center" wrapText="1"/>
    </xf>
    <xf numFmtId="3" fontId="18" fillId="3" borderId="1" xfId="0" applyNumberFormat="1" applyFont="1" applyFill="1" applyBorder="1" applyAlignment="1">
      <alignment vertical="center" wrapText="1"/>
    </xf>
    <xf numFmtId="164" fontId="19" fillId="8" borderId="16" xfId="5" applyNumberFormat="1" applyFont="1" applyFill="1" applyBorder="1"/>
    <xf numFmtId="3" fontId="7" fillId="3" borderId="1" xfId="1" applyNumberFormat="1" applyFont="1" applyFill="1" applyBorder="1" applyAlignment="1">
      <alignment vertical="center" wrapText="1"/>
    </xf>
    <xf numFmtId="3" fontId="7" fillId="0" borderId="1" xfId="1" applyNumberFormat="1" applyFont="1" applyBorder="1" applyAlignment="1">
      <alignment vertical="center" wrapText="1"/>
    </xf>
    <xf numFmtId="3" fontId="8" fillId="3" borderId="1" xfId="1" applyNumberFormat="1" applyFont="1" applyFill="1" applyBorder="1" applyAlignment="1">
      <alignment vertical="center" wrapText="1"/>
    </xf>
  </cellXfs>
  <cellStyles count="36">
    <cellStyle name="Comma" xfId="3" builtinId="3"/>
    <cellStyle name="Comma 2" xfId="5" xr:uid="{DA045210-B8D0-46D1-B7AE-827025748BB8}"/>
    <cellStyle name="Comma 2 2" xfId="24" xr:uid="{4D07B060-4C2E-48D1-93B4-238D4E09650E}"/>
    <cellStyle name="Comma 3" xfId="26" xr:uid="{36CD262A-54CA-4A5E-B703-4E0C47DDC6E4}"/>
    <cellStyle name="Comma 4" xfId="31" xr:uid="{13A4B750-86A1-4EB1-A66C-A676DC6AAC62}"/>
    <cellStyle name="Comma 5" xfId="34" xr:uid="{07D2AC3D-6D08-43B6-80E5-A46C6068243A}"/>
    <cellStyle name="First_Column_Rows_0" xfId="35" xr:uid="{2E17A6D8-56D9-425F-ABDF-3BCA8A567A12}"/>
    <cellStyle name="Neutral 2" xfId="28" xr:uid="{78626529-7481-49E8-B832-BCD4EA7CCA5A}"/>
    <cellStyle name="Normal" xfId="0" builtinId="0"/>
    <cellStyle name="Normal 2" xfId="1" xr:uid="{A3521A09-9228-4AF6-AF9D-D6F5A7B6AD15}"/>
    <cellStyle name="Normal 2 2" xfId="9" xr:uid="{63E3C801-0CA4-44EF-B84B-FD4784853BC6}"/>
    <cellStyle name="Normal 2 2 2" xfId="25" xr:uid="{0A856407-158F-4B1F-9CAB-D6EAEA140BE2}"/>
    <cellStyle name="Normal 2 2 3" xfId="27" xr:uid="{A7B164A6-5A3C-4A3A-BC4B-76A1A48F27AE}"/>
    <cellStyle name="Normal 2 3" xfId="29" xr:uid="{EF441DE0-B73B-413B-A39A-DAE51A64D86D}"/>
    <cellStyle name="Normal 2 4" xfId="10" xr:uid="{626BC373-44BF-4306-8A7B-6D095133D393}"/>
    <cellStyle name="Normal 2 4 2" xfId="13" xr:uid="{9E6CA49E-3B16-4DB9-B0F0-9A1FB7E339A8}"/>
    <cellStyle name="Normal 2 4 3" xfId="17" xr:uid="{F4311A7C-1574-49E6-B8FF-8A0B6972BA26}"/>
    <cellStyle name="Normal 2 4 4" xfId="20" xr:uid="{340246FF-3C42-4B46-AC92-64687D3E8B56}"/>
    <cellStyle name="Normal 2 4 5" xfId="23" xr:uid="{3930FB01-1214-4690-8EFE-B1F3A10AF505}"/>
    <cellStyle name="Normal 2 5" xfId="7" xr:uid="{345C2883-7A7A-4EF6-811A-6F5AD637D244}"/>
    <cellStyle name="Normal 2 6" xfId="33" xr:uid="{11BEFF4E-600F-4D6E-84E2-ADD4086403E1}"/>
    <cellStyle name="Normal 3" xfId="2" xr:uid="{8B089AE6-DFB8-41B8-BB6D-F35EB01D6692}"/>
    <cellStyle name="Normal 3 2" xfId="4" xr:uid="{AB7ED279-DBA4-4CEB-8B90-B21A665AA02D}"/>
    <cellStyle name="Normal 3 2 2" xfId="30" xr:uid="{9CE132A9-7A03-4608-A223-90B53B3789F9}"/>
    <cellStyle name="Normal 4" xfId="6" xr:uid="{98CDD710-5D35-4849-A75D-8ACC22D74004}"/>
    <cellStyle name="Normal 4 2" xfId="14" xr:uid="{8E7C6415-33E4-453F-B36E-5D96A42324CF}"/>
    <cellStyle name="Normal 5" xfId="11" xr:uid="{D31D15B8-368B-4FEB-BA22-39457475B81A}"/>
    <cellStyle name="Normal 5 2 2" xfId="8" xr:uid="{B1DC6121-5CAC-4452-9487-A239DCF15EC0}"/>
    <cellStyle name="Normal 5 2 2 2" xfId="12" xr:uid="{FE8674B9-0AC0-4E29-9C91-52FAE5F94BB6}"/>
    <cellStyle name="Normal 5 2 2 3" xfId="16" xr:uid="{45D876B6-BFC2-4EC8-8A0A-0F2696003A76}"/>
    <cellStyle name="Normal 5 2 2 4" xfId="19" xr:uid="{CA790CD6-587F-40B8-9FF2-F7D83F6813A8}"/>
    <cellStyle name="Normal 5 2 2 5" xfId="22" xr:uid="{03E98043-A654-4E4B-81BE-C8559E418A5C}"/>
    <cellStyle name="Normal 6" xfId="15" xr:uid="{1AD688D8-CFE5-4679-9B23-00B2C902C6CF}"/>
    <cellStyle name="Normal 7" xfId="18" xr:uid="{17B012F1-6872-4EB1-A175-54F8136B5DB1}"/>
    <cellStyle name="Normal 8" xfId="21" xr:uid="{81D4A082-2839-4DA0-9EAC-1293084DD975}"/>
    <cellStyle name="Normal 9" xfId="32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K3" sqref="K3:K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73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0">
        <v>15972</v>
      </c>
      <c r="D3" s="48">
        <v>3646.6860000000001</v>
      </c>
      <c r="E3" s="19">
        <v>661</v>
      </c>
      <c r="F3" s="19">
        <v>2211.7649999999999</v>
      </c>
      <c r="G3" s="29">
        <v>5525.5800000000017</v>
      </c>
      <c r="H3" s="19">
        <v>6070.9680000000017</v>
      </c>
      <c r="I3" s="47">
        <v>2254.5770000000002</v>
      </c>
      <c r="J3" s="19">
        <v>3308</v>
      </c>
      <c r="K3" s="18">
        <v>1853</v>
      </c>
      <c r="L3" s="23">
        <v>4153.09</v>
      </c>
      <c r="M3" s="42">
        <v>47.823</v>
      </c>
      <c r="N3" s="13">
        <f>SUM(C3:M3)</f>
        <v>45704.488999999994</v>
      </c>
    </row>
    <row r="4" spans="1:14">
      <c r="A4" s="6" t="s">
        <v>2</v>
      </c>
      <c r="B4" s="1" t="s">
        <v>3</v>
      </c>
      <c r="C4" s="30">
        <v>21136</v>
      </c>
      <c r="D4" s="48">
        <v>3731.4319999999998</v>
      </c>
      <c r="E4" s="19">
        <v>108</v>
      </c>
      <c r="F4" s="19">
        <v>0</v>
      </c>
      <c r="G4" s="29">
        <v>22876.110000000015</v>
      </c>
      <c r="H4" s="19">
        <v>5095.0431200000021</v>
      </c>
      <c r="I4" s="47">
        <v>5663.5060000000003</v>
      </c>
      <c r="J4" s="19">
        <v>5562</v>
      </c>
      <c r="K4" s="18">
        <v>0</v>
      </c>
      <c r="L4" s="23">
        <v>1711.35</v>
      </c>
      <c r="M4" s="42">
        <v>0</v>
      </c>
      <c r="N4" s="13">
        <f t="shared" ref="N4:N34" si="0">SUM(C4:M4)</f>
        <v>65883.441120000018</v>
      </c>
    </row>
    <row r="5" spans="1:14">
      <c r="A5" s="6" t="s">
        <v>4</v>
      </c>
      <c r="B5" s="1" t="s">
        <v>5</v>
      </c>
      <c r="C5" s="30">
        <v>9197</v>
      </c>
      <c r="D5" s="48">
        <v>10933.231</v>
      </c>
      <c r="E5" s="19">
        <v>4931</v>
      </c>
      <c r="F5" s="19">
        <v>2085.1390000000001</v>
      </c>
      <c r="G5" s="29">
        <v>25568.380000000005</v>
      </c>
      <c r="H5" s="19">
        <v>23297.373999999982</v>
      </c>
      <c r="I5" s="47">
        <v>14207.856</v>
      </c>
      <c r="J5" s="19">
        <v>11910</v>
      </c>
      <c r="K5" s="18">
        <v>10146</v>
      </c>
      <c r="L5" s="23">
        <v>8434.48</v>
      </c>
      <c r="M5" s="42">
        <v>235.04900000000001</v>
      </c>
      <c r="N5" s="13">
        <f t="shared" si="0"/>
        <v>120945.50899999998</v>
      </c>
    </row>
    <row r="6" spans="1:14">
      <c r="A6" s="6" t="s">
        <v>6</v>
      </c>
      <c r="B6" s="1" t="s">
        <v>7</v>
      </c>
      <c r="C6" s="30">
        <v>0</v>
      </c>
      <c r="D6" s="47">
        <v>0</v>
      </c>
      <c r="E6" s="19">
        <v>0</v>
      </c>
      <c r="F6" s="19">
        <v>0</v>
      </c>
      <c r="G6" s="29">
        <v>0</v>
      </c>
      <c r="H6" s="19">
        <v>0</v>
      </c>
      <c r="I6" s="47">
        <v>0</v>
      </c>
      <c r="J6" s="19">
        <v>0</v>
      </c>
      <c r="K6" s="18">
        <v>0</v>
      </c>
      <c r="L6" s="23">
        <v>0</v>
      </c>
      <c r="M6" s="4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0">
        <v>0</v>
      </c>
      <c r="D7" s="47">
        <v>0</v>
      </c>
      <c r="E7" s="19">
        <v>0</v>
      </c>
      <c r="F7" s="19">
        <v>0</v>
      </c>
      <c r="G7" s="29">
        <v>0</v>
      </c>
      <c r="H7" s="19">
        <v>0</v>
      </c>
      <c r="I7" s="47">
        <v>0</v>
      </c>
      <c r="J7" s="19">
        <v>0</v>
      </c>
      <c r="K7" s="18">
        <v>0</v>
      </c>
      <c r="L7" s="23">
        <v>0</v>
      </c>
      <c r="M7" s="4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30">
        <v>0</v>
      </c>
      <c r="D8" s="47">
        <v>0</v>
      </c>
      <c r="E8" s="19">
        <v>0</v>
      </c>
      <c r="F8" s="19">
        <v>0</v>
      </c>
      <c r="G8" s="29">
        <v>0</v>
      </c>
      <c r="H8" s="19">
        <v>-17.851000000000113</v>
      </c>
      <c r="I8" s="47">
        <v>0</v>
      </c>
      <c r="J8" s="19">
        <v>0</v>
      </c>
      <c r="K8" s="18">
        <v>86</v>
      </c>
      <c r="L8" s="23">
        <v>76.930000000000007</v>
      </c>
      <c r="M8" s="42">
        <v>0</v>
      </c>
      <c r="N8" s="13">
        <f t="shared" si="0"/>
        <v>145.07899999999989</v>
      </c>
    </row>
    <row r="9" spans="1:14">
      <c r="A9" s="6" t="s">
        <v>12</v>
      </c>
      <c r="B9" s="1" t="s">
        <v>13</v>
      </c>
      <c r="C9" s="30">
        <v>0</v>
      </c>
      <c r="D9" s="47">
        <v>332.48599999999999</v>
      </c>
      <c r="E9" s="19">
        <v>1795</v>
      </c>
      <c r="F9" s="19">
        <v>0</v>
      </c>
      <c r="G9" s="29">
        <v>4275.5499999999993</v>
      </c>
      <c r="H9" s="19">
        <v>686.00599999999997</v>
      </c>
      <c r="I9" s="47">
        <v>292.25900000000001</v>
      </c>
      <c r="J9" s="19">
        <v>692</v>
      </c>
      <c r="K9" s="18">
        <v>139</v>
      </c>
      <c r="L9" s="23">
        <v>4232.34</v>
      </c>
      <c r="M9" s="42">
        <v>0</v>
      </c>
      <c r="N9" s="13">
        <f t="shared" si="0"/>
        <v>12444.641</v>
      </c>
    </row>
    <row r="10" spans="1:14">
      <c r="A10" s="6" t="s">
        <v>14</v>
      </c>
      <c r="B10" s="1" t="s">
        <v>15</v>
      </c>
      <c r="C10" s="30">
        <v>5121</v>
      </c>
      <c r="D10" s="47">
        <v>11896.161</v>
      </c>
      <c r="E10" s="19">
        <v>2139</v>
      </c>
      <c r="F10" s="19">
        <v>345.21600000000001</v>
      </c>
      <c r="G10" s="29">
        <v>11989.660000000003</v>
      </c>
      <c r="H10" s="19">
        <v>9610.4765899999766</v>
      </c>
      <c r="I10" s="47">
        <v>3765.0852106255129</v>
      </c>
      <c r="J10" s="19">
        <f t="shared" ref="J10" si="1">SUM(J11:J12)</f>
        <v>6394</v>
      </c>
      <c r="K10" s="18">
        <v>4361</v>
      </c>
      <c r="L10" s="23">
        <f>SUM(L11:L12)</f>
        <v>5448.88</v>
      </c>
      <c r="M10" s="42">
        <f>M11+M12</f>
        <v>26.388000000000002</v>
      </c>
      <c r="N10" s="13">
        <f t="shared" si="0"/>
        <v>61096.866800625488</v>
      </c>
    </row>
    <row r="11" spans="1:14">
      <c r="A11" s="6" t="s">
        <v>16</v>
      </c>
      <c r="B11" s="1" t="s">
        <v>17</v>
      </c>
      <c r="C11" s="30">
        <v>3152</v>
      </c>
      <c r="D11" s="48">
        <v>2139.777</v>
      </c>
      <c r="E11" s="19">
        <v>845</v>
      </c>
      <c r="F11" s="19">
        <v>217.92400000000001</v>
      </c>
      <c r="G11" s="29">
        <v>1928.3000000000011</v>
      </c>
      <c r="H11" s="19">
        <v>3490.0039700000025</v>
      </c>
      <c r="I11" s="47">
        <v>968.80276199968137</v>
      </c>
      <c r="J11" s="19">
        <v>694</v>
      </c>
      <c r="K11" s="18">
        <v>1277</v>
      </c>
      <c r="L11" s="23">
        <v>487.87</v>
      </c>
      <c r="M11" s="42">
        <v>2.9740000000000002</v>
      </c>
      <c r="N11" s="13">
        <f t="shared" si="0"/>
        <v>15203.651731999684</v>
      </c>
    </row>
    <row r="12" spans="1:14">
      <c r="A12" s="6" t="s">
        <v>18</v>
      </c>
      <c r="B12" s="1" t="s">
        <v>19</v>
      </c>
      <c r="C12" s="30">
        <v>1969</v>
      </c>
      <c r="D12" s="48">
        <v>9756.384</v>
      </c>
      <c r="E12" s="19">
        <v>1294</v>
      </c>
      <c r="F12" s="19">
        <v>127.292</v>
      </c>
      <c r="G12" s="29">
        <v>10061.359999999986</v>
      </c>
      <c r="H12" s="19">
        <v>6120.4726200000005</v>
      </c>
      <c r="I12" s="47">
        <v>2796.2824486258314</v>
      </c>
      <c r="J12" s="19">
        <v>5700</v>
      </c>
      <c r="K12" s="18">
        <v>3084</v>
      </c>
      <c r="L12" s="23">
        <v>4961.01</v>
      </c>
      <c r="M12" s="42">
        <v>23.414000000000001</v>
      </c>
      <c r="N12" s="13">
        <f t="shared" si="0"/>
        <v>45893.215068625817</v>
      </c>
    </row>
    <row r="13" spans="1:14">
      <c r="A13" s="6" t="s">
        <v>20</v>
      </c>
      <c r="B13" s="1" t="s">
        <v>21</v>
      </c>
      <c r="C13" s="30">
        <v>3193</v>
      </c>
      <c r="D13" s="47">
        <v>8406.7950000000001</v>
      </c>
      <c r="E13" s="19">
        <v>1949</v>
      </c>
      <c r="F13" s="19">
        <v>78.950999999999993</v>
      </c>
      <c r="G13" s="29">
        <v>15504.670000000013</v>
      </c>
      <c r="H13" s="19">
        <v>19574.058300000019</v>
      </c>
      <c r="I13" s="47">
        <v>6205.4827893744878</v>
      </c>
      <c r="J13" s="19">
        <f t="shared" ref="J13" si="2">SUM(J14:J15)</f>
        <v>4546</v>
      </c>
      <c r="K13" s="18">
        <v>2291.1579999999999</v>
      </c>
      <c r="L13" s="23">
        <f>SUM(L14:L15)</f>
        <v>4448.49</v>
      </c>
      <c r="M13" s="42">
        <f>M14+M15</f>
        <v>0.26</v>
      </c>
      <c r="N13" s="13">
        <f t="shared" si="0"/>
        <v>66197.865089374522</v>
      </c>
    </row>
    <row r="14" spans="1:14">
      <c r="A14" s="6" t="s">
        <v>16</v>
      </c>
      <c r="B14" s="1" t="s">
        <v>22</v>
      </c>
      <c r="C14" s="30">
        <v>1932</v>
      </c>
      <c r="D14" s="47">
        <v>2230.1610000000001</v>
      </c>
      <c r="E14" s="19">
        <v>281</v>
      </c>
      <c r="F14" s="19">
        <v>35.453000000000003</v>
      </c>
      <c r="G14" s="29">
        <v>3400.7899999999972</v>
      </c>
      <c r="H14" s="19">
        <v>12710.438579999998</v>
      </c>
      <c r="I14" s="47">
        <v>3883.773238000319</v>
      </c>
      <c r="J14" s="19">
        <v>381</v>
      </c>
      <c r="K14" s="18">
        <v>230</v>
      </c>
      <c r="L14" s="23">
        <v>632.11</v>
      </c>
      <c r="M14" s="42">
        <v>0.26</v>
      </c>
      <c r="N14" s="13">
        <f t="shared" si="0"/>
        <v>25716.985818000314</v>
      </c>
    </row>
    <row r="15" spans="1:14">
      <c r="A15" s="6" t="s">
        <v>18</v>
      </c>
      <c r="B15" s="1" t="s">
        <v>23</v>
      </c>
      <c r="C15" s="30">
        <v>1261</v>
      </c>
      <c r="D15" s="47">
        <v>6176.634</v>
      </c>
      <c r="E15" s="19">
        <v>1668</v>
      </c>
      <c r="F15" s="19">
        <v>43.497999999999998</v>
      </c>
      <c r="G15" s="29">
        <v>12103.880000000005</v>
      </c>
      <c r="H15" s="19">
        <v>6863.6197200000006</v>
      </c>
      <c r="I15" s="47">
        <v>2321.7095513741688</v>
      </c>
      <c r="J15" s="19">
        <v>4165</v>
      </c>
      <c r="K15" s="18">
        <v>2061.1579999999999</v>
      </c>
      <c r="L15" s="23">
        <v>3816.38</v>
      </c>
      <c r="M15" s="42">
        <v>0</v>
      </c>
      <c r="N15" s="13">
        <f t="shared" si="0"/>
        <v>40480.879271374171</v>
      </c>
    </row>
    <row r="16" spans="1:14">
      <c r="A16" s="6" t="s">
        <v>24</v>
      </c>
      <c r="B16" s="1" t="s">
        <v>25</v>
      </c>
      <c r="C16" s="30">
        <v>8314</v>
      </c>
      <c r="D16" s="47">
        <v>20302.955999999998</v>
      </c>
      <c r="E16" s="19">
        <v>4088</v>
      </c>
      <c r="F16" s="19">
        <v>424.16700000000003</v>
      </c>
      <c r="G16" s="29">
        <v>27494.330000000016</v>
      </c>
      <c r="H16" s="19">
        <v>29184.534890000024</v>
      </c>
      <c r="I16" s="47">
        <v>9970.5679999999993</v>
      </c>
      <c r="J16" s="19">
        <f t="shared" ref="J16" si="3">SUM(J17:J18)</f>
        <v>10940</v>
      </c>
      <c r="K16" s="18">
        <v>6652.1579999999994</v>
      </c>
      <c r="L16" s="23">
        <f>SUM(L17:L18)</f>
        <v>9897.369999999999</v>
      </c>
      <c r="M16" s="42">
        <f>M10+M13</f>
        <v>26.648000000000003</v>
      </c>
      <c r="N16" s="13">
        <f t="shared" si="0"/>
        <v>127294.73189000004</v>
      </c>
    </row>
    <row r="17" spans="1:14">
      <c r="A17" s="6" t="s">
        <v>16</v>
      </c>
      <c r="B17" s="1" t="s">
        <v>26</v>
      </c>
      <c r="C17" s="30">
        <v>5084</v>
      </c>
      <c r="D17" s="48">
        <v>4369.9380000000001</v>
      </c>
      <c r="E17" s="19">
        <v>1126</v>
      </c>
      <c r="F17" s="19">
        <v>253.37700000000001</v>
      </c>
      <c r="G17" s="29">
        <v>5329.09</v>
      </c>
      <c r="H17" s="19">
        <v>16200.442549999978</v>
      </c>
      <c r="I17" s="47">
        <v>4852.576</v>
      </c>
      <c r="J17" s="19">
        <f t="shared" ref="J17:J18" si="4">J11+J14</f>
        <v>1075</v>
      </c>
      <c r="K17" s="18">
        <v>1507</v>
      </c>
      <c r="L17" s="23">
        <f t="shared" ref="L17:L18" si="5">L11+L14</f>
        <v>1119.98</v>
      </c>
      <c r="M17" s="42">
        <f>M11+M14</f>
        <v>3.234</v>
      </c>
      <c r="N17" s="13">
        <f t="shared" si="0"/>
        <v>40920.637549999978</v>
      </c>
    </row>
    <row r="18" spans="1:14">
      <c r="A18" s="6" t="s">
        <v>18</v>
      </c>
      <c r="B18" s="1" t="s">
        <v>27</v>
      </c>
      <c r="C18" s="30">
        <v>3230</v>
      </c>
      <c r="D18" s="48">
        <v>15933.018</v>
      </c>
      <c r="E18" s="19">
        <v>2962</v>
      </c>
      <c r="F18" s="19">
        <v>170.79</v>
      </c>
      <c r="G18" s="29">
        <v>22165.239999999991</v>
      </c>
      <c r="H18" s="19">
        <v>12984.092340000003</v>
      </c>
      <c r="I18" s="47">
        <v>5117.9920000000002</v>
      </c>
      <c r="J18" s="19">
        <f t="shared" si="4"/>
        <v>9865</v>
      </c>
      <c r="K18" s="18">
        <v>5145.1579999999994</v>
      </c>
      <c r="L18" s="23">
        <f t="shared" si="5"/>
        <v>8777.39</v>
      </c>
      <c r="M18" s="42">
        <f>M12+M15</f>
        <v>23.414000000000001</v>
      </c>
      <c r="N18" s="13">
        <f t="shared" si="0"/>
        <v>86374.094339999996</v>
      </c>
    </row>
    <row r="19" spans="1:14">
      <c r="A19" s="6" t="s">
        <v>28</v>
      </c>
      <c r="B19" s="1" t="s">
        <v>29</v>
      </c>
      <c r="C19" s="30">
        <f t="shared" ref="C19" si="6">C20+C24</f>
        <v>60623</v>
      </c>
      <c r="D19" s="47">
        <v>41586.688999999998</v>
      </c>
      <c r="E19" s="19">
        <v>47971</v>
      </c>
      <c r="F19" s="19">
        <v>69332.806349957013</v>
      </c>
      <c r="G19" s="29">
        <v>74420.120000000054</v>
      </c>
      <c r="H19" s="22">
        <f>H20+H24+H25</f>
        <v>47308.947999999997</v>
      </c>
      <c r="I19" s="47">
        <v>42857.087</v>
      </c>
      <c r="J19" s="19">
        <f t="shared" ref="J19" si="7">SUM(J20,J24:J25)</f>
        <v>103473</v>
      </c>
      <c r="K19" s="18">
        <v>53069</v>
      </c>
      <c r="L19" s="23">
        <f>L20+L24+L25</f>
        <v>36830.520000000004</v>
      </c>
      <c r="M19" s="43">
        <f>M20+M25</f>
        <v>2796.3469999999998</v>
      </c>
      <c r="N19" s="13">
        <f t="shared" si="0"/>
        <v>580268.51734995702</v>
      </c>
    </row>
    <row r="20" spans="1:14">
      <c r="A20" s="6" t="s">
        <v>30</v>
      </c>
      <c r="B20" s="1" t="s">
        <v>31</v>
      </c>
      <c r="C20" s="30">
        <f t="shared" ref="C20" si="8">C21+C22+C23</f>
        <v>59883</v>
      </c>
      <c r="D20" s="47">
        <v>40738.781999999999</v>
      </c>
      <c r="E20" s="19">
        <v>47480</v>
      </c>
      <c r="F20" s="19">
        <v>69332.806349957013</v>
      </c>
      <c r="G20" s="29">
        <v>73601.689999999944</v>
      </c>
      <c r="H20" s="22">
        <f>H21+H22+H23</f>
        <v>46065.699000000001</v>
      </c>
      <c r="I20" s="47">
        <v>40884.097000000002</v>
      </c>
      <c r="J20" s="19">
        <f t="shared" ref="J20" si="9">SUM(J21:J23)</f>
        <v>102336</v>
      </c>
      <c r="K20" s="18">
        <v>52428</v>
      </c>
      <c r="L20" s="23">
        <f>SUM(L21:L23)</f>
        <v>36157.86</v>
      </c>
      <c r="M20" s="44">
        <f>M21+M22+M23+M24</f>
        <v>2796.3469999999998</v>
      </c>
      <c r="N20" s="13">
        <f t="shared" si="0"/>
        <v>571704.28134995699</v>
      </c>
    </row>
    <row r="21" spans="1:14">
      <c r="A21" s="6" t="s">
        <v>32</v>
      </c>
      <c r="B21" s="1" t="s">
        <v>33</v>
      </c>
      <c r="C21" s="30">
        <v>42226</v>
      </c>
      <c r="D21" s="47">
        <v>27746.894</v>
      </c>
      <c r="E21" s="19">
        <v>16836</v>
      </c>
      <c r="F21" s="19">
        <v>43380.132569958507</v>
      </c>
      <c r="G21" s="29">
        <v>52229.23000000004</v>
      </c>
      <c r="H21" s="19">
        <v>31596.606000000014</v>
      </c>
      <c r="I21" s="47">
        <v>27320.940000000002</v>
      </c>
      <c r="J21" s="19">
        <v>72454</v>
      </c>
      <c r="K21" s="18">
        <v>37638</v>
      </c>
      <c r="L21" s="23">
        <v>22480.68</v>
      </c>
      <c r="M21" s="43">
        <v>1353.992</v>
      </c>
      <c r="N21" s="13">
        <f t="shared" si="0"/>
        <v>375262.47456995858</v>
      </c>
    </row>
    <row r="22" spans="1:14">
      <c r="A22" s="6" t="s">
        <v>34</v>
      </c>
      <c r="B22" s="1" t="s">
        <v>35</v>
      </c>
      <c r="C22" s="30">
        <v>17520</v>
      </c>
      <c r="D22" s="47">
        <v>12842.442999999999</v>
      </c>
      <c r="E22" s="19">
        <v>7419</v>
      </c>
      <c r="F22" s="19">
        <v>18137.355</v>
      </c>
      <c r="G22" s="29">
        <v>21066.010000000009</v>
      </c>
      <c r="H22" s="19">
        <v>14194.01999999999</v>
      </c>
      <c r="I22" s="47">
        <v>13392.187</v>
      </c>
      <c r="J22" s="19">
        <v>29274</v>
      </c>
      <c r="K22" s="18">
        <v>14643</v>
      </c>
      <c r="L22" s="23">
        <v>9961.94</v>
      </c>
      <c r="M22" s="43">
        <v>722.80499999999995</v>
      </c>
      <c r="N22" s="13">
        <f t="shared" si="0"/>
        <v>159172.76</v>
      </c>
    </row>
    <row r="23" spans="1:14">
      <c r="A23" s="6" t="s">
        <v>36</v>
      </c>
      <c r="B23" s="1" t="s">
        <v>37</v>
      </c>
      <c r="C23" s="30">
        <v>137</v>
      </c>
      <c r="D23" s="47">
        <v>149.44499999999999</v>
      </c>
      <c r="E23" s="19">
        <v>23225</v>
      </c>
      <c r="F23" s="19">
        <v>7799.9327799984976</v>
      </c>
      <c r="G23" s="29">
        <v>306.44999999999982</v>
      </c>
      <c r="H23" s="19">
        <v>275.07299999999964</v>
      </c>
      <c r="I23" s="47">
        <v>170.97</v>
      </c>
      <c r="J23" s="19">
        <v>608</v>
      </c>
      <c r="K23" s="18">
        <v>147</v>
      </c>
      <c r="L23" s="23">
        <v>3715.24</v>
      </c>
      <c r="M23" s="43">
        <v>719.55</v>
      </c>
      <c r="N23" s="13">
        <f t="shared" si="0"/>
        <v>37253.660779998499</v>
      </c>
    </row>
    <row r="24" spans="1:14">
      <c r="A24" s="6" t="s">
        <v>38</v>
      </c>
      <c r="B24" s="1" t="s">
        <v>39</v>
      </c>
      <c r="C24" s="30">
        <v>740</v>
      </c>
      <c r="D24" s="47">
        <v>847.90700000000004</v>
      </c>
      <c r="E24" s="19">
        <v>491</v>
      </c>
      <c r="F24" s="19">
        <v>15.385999999999999</v>
      </c>
      <c r="G24" s="29">
        <v>818.43000000000029</v>
      </c>
      <c r="H24" s="19">
        <v>1243.2489999999962</v>
      </c>
      <c r="I24" s="47">
        <v>1972.99</v>
      </c>
      <c r="J24" s="19">
        <v>1137</v>
      </c>
      <c r="K24" s="18">
        <v>641</v>
      </c>
      <c r="L24" s="23">
        <v>672.66</v>
      </c>
      <c r="M24" s="43">
        <v>0</v>
      </c>
      <c r="N24" s="13">
        <f t="shared" si="0"/>
        <v>8579.6219999999958</v>
      </c>
    </row>
    <row r="25" spans="1:14">
      <c r="A25" s="6" t="s">
        <v>40</v>
      </c>
      <c r="B25" s="1" t="s">
        <v>41</v>
      </c>
      <c r="C25" s="30">
        <v>0</v>
      </c>
      <c r="D25" s="47">
        <v>0</v>
      </c>
      <c r="E25" s="19">
        <v>0</v>
      </c>
      <c r="F25" s="19">
        <v>0</v>
      </c>
      <c r="G25" s="29">
        <v>0</v>
      </c>
      <c r="H25" s="19">
        <v>0</v>
      </c>
      <c r="I25" s="47">
        <v>0</v>
      </c>
      <c r="J25" s="19">
        <v>0</v>
      </c>
      <c r="K25" s="18">
        <v>0</v>
      </c>
      <c r="L25" s="23">
        <v>0</v>
      </c>
      <c r="M25" s="4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0">
        <v>0</v>
      </c>
      <c r="D26" s="47">
        <v>10.484</v>
      </c>
      <c r="E26" s="19">
        <v>0</v>
      </c>
      <c r="F26" s="19">
        <v>0</v>
      </c>
      <c r="G26" s="29">
        <v>0</v>
      </c>
      <c r="H26" s="19">
        <v>0</v>
      </c>
      <c r="I26" s="47">
        <v>19.373999999999999</v>
      </c>
      <c r="J26" s="19">
        <v>0</v>
      </c>
      <c r="K26" s="18">
        <v>-24</v>
      </c>
      <c r="L26" s="23">
        <v>0</v>
      </c>
      <c r="M26" s="42">
        <v>0</v>
      </c>
      <c r="N26" s="13">
        <f t="shared" si="0"/>
        <v>5.857999999999997</v>
      </c>
    </row>
    <row r="27" spans="1:14">
      <c r="A27" s="6" t="s">
        <v>44</v>
      </c>
      <c r="B27" s="1" t="s">
        <v>45</v>
      </c>
      <c r="C27" s="30">
        <v>43</v>
      </c>
      <c r="D27" s="47">
        <v>163.28</v>
      </c>
      <c r="E27" s="19">
        <v>13</v>
      </c>
      <c r="F27" s="19">
        <v>0</v>
      </c>
      <c r="G27" s="29">
        <v>120.70000000000005</v>
      </c>
      <c r="H27" s="19">
        <v>167.07100000000003</v>
      </c>
      <c r="I27" s="47">
        <v>29.2</v>
      </c>
      <c r="J27" s="19">
        <v>120</v>
      </c>
      <c r="K27" s="18">
        <v>138</v>
      </c>
      <c r="L27" s="23">
        <v>79.73</v>
      </c>
      <c r="M27" s="42">
        <v>0</v>
      </c>
      <c r="N27" s="13">
        <f t="shared" si="0"/>
        <v>873.98100000000011</v>
      </c>
    </row>
    <row r="28" spans="1:14">
      <c r="A28" s="6" t="s">
        <v>46</v>
      </c>
      <c r="B28" s="1" t="s">
        <v>47</v>
      </c>
      <c r="C28" s="30">
        <v>1515</v>
      </c>
      <c r="D28" s="47">
        <v>18460.585999999999</v>
      </c>
      <c r="E28" s="19">
        <v>616</v>
      </c>
      <c r="F28" s="19">
        <v>11.917</v>
      </c>
      <c r="G28" s="29">
        <v>7586.0399999999936</v>
      </c>
      <c r="H28" s="19">
        <v>999.67311000000154</v>
      </c>
      <c r="I28" s="47">
        <v>757.36</v>
      </c>
      <c r="J28" s="19">
        <v>2534</v>
      </c>
      <c r="K28" s="18">
        <v>2130</v>
      </c>
      <c r="L28" s="23">
        <v>729.79</v>
      </c>
      <c r="M28" s="42">
        <v>0.36</v>
      </c>
      <c r="N28" s="13">
        <f t="shared" si="0"/>
        <v>35340.726109999996</v>
      </c>
    </row>
    <row r="29" spans="1:14">
      <c r="A29" s="6" t="s">
        <v>48</v>
      </c>
      <c r="B29" s="1" t="s">
        <v>49</v>
      </c>
      <c r="C29" s="30">
        <v>229</v>
      </c>
      <c r="D29" s="47">
        <v>0</v>
      </c>
      <c r="E29" s="19">
        <v>0</v>
      </c>
      <c r="F29" s="19">
        <v>0</v>
      </c>
      <c r="G29" s="29">
        <v>1563.08</v>
      </c>
      <c r="H29" s="19">
        <v>201.30400000000009</v>
      </c>
      <c r="I29" s="47">
        <v>4419.366</v>
      </c>
      <c r="J29" s="19">
        <v>0</v>
      </c>
      <c r="K29" s="18">
        <v>0</v>
      </c>
      <c r="L29" s="23">
        <v>6889.73</v>
      </c>
      <c r="M29" s="42">
        <v>0</v>
      </c>
      <c r="N29" s="13">
        <f t="shared" si="0"/>
        <v>13302.48</v>
      </c>
    </row>
    <row r="30" spans="1:14">
      <c r="A30" s="6" t="s">
        <v>50</v>
      </c>
      <c r="B30" s="1" t="s">
        <v>51</v>
      </c>
      <c r="C30" s="30">
        <v>0</v>
      </c>
      <c r="D30" s="47">
        <v>17.515000000000001</v>
      </c>
      <c r="E30" s="19">
        <v>0</v>
      </c>
      <c r="F30" s="19">
        <v>0</v>
      </c>
      <c r="G30" s="29">
        <v>0</v>
      </c>
      <c r="H30" s="19">
        <v>0</v>
      </c>
      <c r="I30" s="47">
        <v>0</v>
      </c>
      <c r="J30" s="19">
        <v>0</v>
      </c>
      <c r="K30" s="18">
        <v>0</v>
      </c>
      <c r="L30" s="23">
        <v>0</v>
      </c>
      <c r="M30" s="42">
        <v>0</v>
      </c>
      <c r="N30" s="13">
        <f t="shared" si="0"/>
        <v>17.515000000000001</v>
      </c>
    </row>
    <row r="31" spans="1:14">
      <c r="A31" s="6" t="s">
        <v>52</v>
      </c>
      <c r="B31" s="1" t="s">
        <v>53</v>
      </c>
      <c r="C31" s="30">
        <v>109</v>
      </c>
      <c r="D31" s="47">
        <v>214.76499999999999</v>
      </c>
      <c r="E31" s="19">
        <v>0</v>
      </c>
      <c r="F31" s="19">
        <v>0</v>
      </c>
      <c r="G31" s="29">
        <v>1000.2600000000002</v>
      </c>
      <c r="H31" s="19">
        <v>105.85599999999977</v>
      </c>
      <c r="I31" s="47">
        <v>0</v>
      </c>
      <c r="J31" s="19">
        <v>50</v>
      </c>
      <c r="K31" s="18">
        <v>0</v>
      </c>
      <c r="L31" s="23">
        <v>117.12</v>
      </c>
      <c r="M31" s="42">
        <v>0</v>
      </c>
      <c r="N31" s="13">
        <f t="shared" si="0"/>
        <v>1597.0009999999997</v>
      </c>
    </row>
    <row r="32" spans="1:14">
      <c r="A32" s="6" t="s">
        <v>54</v>
      </c>
      <c r="B32" s="1" t="s">
        <v>55</v>
      </c>
      <c r="C32" s="30">
        <v>1</v>
      </c>
      <c r="D32" s="47">
        <v>0</v>
      </c>
      <c r="E32" s="19">
        <v>0</v>
      </c>
      <c r="F32" s="19">
        <v>0</v>
      </c>
      <c r="G32" s="29">
        <v>0</v>
      </c>
      <c r="H32" s="19">
        <v>0</v>
      </c>
      <c r="I32" s="47">
        <v>0</v>
      </c>
      <c r="J32" s="19">
        <v>0</v>
      </c>
      <c r="K32" s="18">
        <v>0</v>
      </c>
      <c r="L32" s="23">
        <v>0</v>
      </c>
      <c r="M32" s="42">
        <v>0</v>
      </c>
      <c r="N32" s="13">
        <f t="shared" si="0"/>
        <v>1</v>
      </c>
    </row>
    <row r="33" spans="1:14">
      <c r="A33" s="6" t="s">
        <v>56</v>
      </c>
      <c r="B33" s="1" t="s">
        <v>57</v>
      </c>
      <c r="C33" s="30">
        <v>4022</v>
      </c>
      <c r="D33" s="47">
        <v>7071.2749999999996</v>
      </c>
      <c r="E33" s="19">
        <v>1934</v>
      </c>
      <c r="F33" s="19">
        <v>1216.3810800000006</v>
      </c>
      <c r="G33" s="29">
        <v>3628.41</v>
      </c>
      <c r="H33" s="19">
        <v>7817.751999999995</v>
      </c>
      <c r="I33" s="47">
        <v>9503.5820000000003</v>
      </c>
      <c r="J33" s="19">
        <v>3198</v>
      </c>
      <c r="K33" s="18">
        <v>3522</v>
      </c>
      <c r="L33" s="23">
        <v>2007.58</v>
      </c>
      <c r="M33" s="42">
        <v>18.259</v>
      </c>
      <c r="N33" s="13">
        <f t="shared" si="0"/>
        <v>43939.239079999999</v>
      </c>
    </row>
    <row r="34" spans="1:14">
      <c r="A34" s="7" t="s">
        <v>58</v>
      </c>
      <c r="B34" s="8" t="s">
        <v>59</v>
      </c>
      <c r="C34" s="30">
        <v>121160</v>
      </c>
      <c r="D34" s="49">
        <v>106471.38499999998</v>
      </c>
      <c r="E34" s="19">
        <v>62117</v>
      </c>
      <c r="F34" s="19">
        <v>75282.175429957017</v>
      </c>
      <c r="G34" s="29">
        <v>174058.57000000007</v>
      </c>
      <c r="H34" s="19">
        <v>120916.67912000004</v>
      </c>
      <c r="I34" s="47">
        <v>89974.734999999986</v>
      </c>
      <c r="J34" s="21">
        <f>SUM(J3:J10,J13,J19,J26:J33)</f>
        <v>141787</v>
      </c>
      <c r="K34" s="18">
        <v>77711.157999999996</v>
      </c>
      <c r="L34" s="24">
        <f>SUM(L3:L9)+L16+L19+SUM(L26:L33)</f>
        <v>75160.03</v>
      </c>
      <c r="M34" s="45">
        <f>M3+M5+M16+M20+M28+M33</f>
        <v>3124.4859999999999</v>
      </c>
      <c r="N34" s="9">
        <f t="shared" si="0"/>
        <v>1047763.218549957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72</v>
      </c>
    </row>
    <row r="2" spans="1:14" s="15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21154</v>
      </c>
      <c r="D3" s="19">
        <v>3117</v>
      </c>
      <c r="E3" s="19">
        <v>3154</v>
      </c>
      <c r="F3" s="19">
        <v>1679.3109999999999</v>
      </c>
      <c r="G3" s="19">
        <v>10726.37</v>
      </c>
      <c r="H3" s="22">
        <v>6211.4260000000086</v>
      </c>
      <c r="I3" s="19">
        <v>2622.3890000000001</v>
      </c>
      <c r="J3" s="19">
        <f>2204-1</f>
        <v>2203</v>
      </c>
      <c r="K3" s="18">
        <v>3743</v>
      </c>
      <c r="L3" s="23">
        <v>7476.57</v>
      </c>
      <c r="M3" s="31">
        <v>618</v>
      </c>
      <c r="N3" s="13">
        <f t="shared" ref="N3:N34" si="0">SUM(C3:M3)</f>
        <v>62705.066000000013</v>
      </c>
    </row>
    <row r="4" spans="1:14">
      <c r="A4" s="6" t="s">
        <v>2</v>
      </c>
      <c r="B4" s="1" t="s">
        <v>3</v>
      </c>
      <c r="C4" s="18">
        <v>17729</v>
      </c>
      <c r="D4" s="19">
        <v>5122</v>
      </c>
      <c r="E4" s="19">
        <v>260</v>
      </c>
      <c r="F4" s="19">
        <v>0</v>
      </c>
      <c r="G4" s="19">
        <v>15584.6</v>
      </c>
      <c r="H4" s="22">
        <v>4363.0040000000008</v>
      </c>
      <c r="I4" s="19">
        <v>14246.834999999999</v>
      </c>
      <c r="J4" s="19">
        <v>6276</v>
      </c>
      <c r="K4" s="18">
        <v>0</v>
      </c>
      <c r="L4" s="23">
        <v>1801.53</v>
      </c>
      <c r="M4" s="32">
        <v>0</v>
      </c>
      <c r="N4" s="13">
        <f t="shared" si="0"/>
        <v>65382.968999999997</v>
      </c>
    </row>
    <row r="5" spans="1:14">
      <c r="A5" s="6" t="s">
        <v>4</v>
      </c>
      <c r="B5" s="1" t="s">
        <v>5</v>
      </c>
      <c r="C5" s="18">
        <v>7715</v>
      </c>
      <c r="D5" s="19">
        <v>10436</v>
      </c>
      <c r="E5" s="19">
        <v>8114</v>
      </c>
      <c r="F5" s="19">
        <v>2248.2260000000001</v>
      </c>
      <c r="G5" s="19">
        <v>24788.12</v>
      </c>
      <c r="H5" s="22">
        <v>23487.33700000001</v>
      </c>
      <c r="I5" s="19">
        <v>10265.857</v>
      </c>
      <c r="J5" s="19">
        <v>7674</v>
      </c>
      <c r="K5" s="18">
        <v>7565</v>
      </c>
      <c r="L5" s="23">
        <v>8962.8799999999992</v>
      </c>
      <c r="M5" s="32">
        <v>1183</v>
      </c>
      <c r="N5" s="13">
        <f t="shared" si="0"/>
        <v>112439.42000000001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135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135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70.527999999999906</v>
      </c>
      <c r="I8" s="19">
        <v>109.015</v>
      </c>
      <c r="J8" s="19">
        <v>0</v>
      </c>
      <c r="K8" s="18">
        <v>36</v>
      </c>
      <c r="L8" s="23">
        <v>114.29</v>
      </c>
      <c r="M8" s="32">
        <v>0</v>
      </c>
      <c r="N8" s="13">
        <f t="shared" si="0"/>
        <v>329.83299999999991</v>
      </c>
    </row>
    <row r="9" spans="1:14">
      <c r="A9" s="6" t="s">
        <v>12</v>
      </c>
      <c r="B9" s="1" t="s">
        <v>13</v>
      </c>
      <c r="C9" s="18">
        <v>36</v>
      </c>
      <c r="D9" s="19">
        <v>471</v>
      </c>
      <c r="E9" s="19">
        <v>2171</v>
      </c>
      <c r="F9" s="19">
        <v>0</v>
      </c>
      <c r="G9" s="19">
        <v>1335.95</v>
      </c>
      <c r="H9" s="22">
        <v>436.55700000000036</v>
      </c>
      <c r="I9" s="19">
        <v>623.66499999999996</v>
      </c>
      <c r="J9" s="19">
        <v>577</v>
      </c>
      <c r="K9" s="18">
        <v>193</v>
      </c>
      <c r="L9" s="23">
        <v>4058.24</v>
      </c>
      <c r="M9" s="32">
        <v>0</v>
      </c>
      <c r="N9" s="13">
        <f t="shared" si="0"/>
        <v>9902.4120000000003</v>
      </c>
    </row>
    <row r="10" spans="1:14">
      <c r="A10" s="6" t="s">
        <v>14</v>
      </c>
      <c r="B10" s="1" t="s">
        <v>15</v>
      </c>
      <c r="C10" s="18">
        <v>4904</v>
      </c>
      <c r="D10" s="19">
        <f>D11+D12</f>
        <v>9566</v>
      </c>
      <c r="E10" s="19">
        <v>3163</v>
      </c>
      <c r="F10" s="28">
        <v>269.39499999999998</v>
      </c>
      <c r="G10" s="19">
        <v>15946.62</v>
      </c>
      <c r="H10" s="22">
        <v>7048.4779199999903</v>
      </c>
      <c r="I10" s="19">
        <f>I11+I12</f>
        <v>6974.2787236925251</v>
      </c>
      <c r="J10" s="19">
        <f t="shared" ref="J10" si="1">SUM(J11:J12)</f>
        <v>4802</v>
      </c>
      <c r="K10" s="18">
        <v>6922</v>
      </c>
      <c r="L10" s="23">
        <f>SUM(L11:L12)</f>
        <v>4121.43</v>
      </c>
      <c r="M10" s="32">
        <v>89</v>
      </c>
      <c r="N10" s="13">
        <f t="shared" si="0"/>
        <v>63806.201643692511</v>
      </c>
    </row>
    <row r="11" spans="1:14">
      <c r="A11" s="6" t="s">
        <v>16</v>
      </c>
      <c r="B11" s="1" t="s">
        <v>17</v>
      </c>
      <c r="C11" s="18">
        <v>3513</v>
      </c>
      <c r="D11" s="19">
        <v>1856</v>
      </c>
      <c r="E11" s="19">
        <v>1007</v>
      </c>
      <c r="F11" s="19">
        <v>208.64599999999999</v>
      </c>
      <c r="G11" s="19">
        <v>1914.17</v>
      </c>
      <c r="H11" s="19">
        <v>2860.8866200000016</v>
      </c>
      <c r="I11" s="19">
        <v>902.47015530359272</v>
      </c>
      <c r="J11" s="19">
        <v>596</v>
      </c>
      <c r="K11" s="18">
        <v>1258</v>
      </c>
      <c r="L11" s="23">
        <v>493.3</v>
      </c>
      <c r="M11" s="32">
        <v>24</v>
      </c>
      <c r="N11" s="13">
        <f t="shared" si="0"/>
        <v>14633.472775303591</v>
      </c>
    </row>
    <row r="12" spans="1:14">
      <c r="A12" s="6" t="s">
        <v>18</v>
      </c>
      <c r="B12" s="1" t="s">
        <v>19</v>
      </c>
      <c r="C12" s="18">
        <v>1391</v>
      </c>
      <c r="D12" s="19">
        <v>7710</v>
      </c>
      <c r="E12" s="19">
        <v>2156</v>
      </c>
      <c r="F12" s="19">
        <v>60.749000000000002</v>
      </c>
      <c r="G12" s="19">
        <v>14032.45</v>
      </c>
      <c r="H12" s="19">
        <v>4187.5913000000073</v>
      </c>
      <c r="I12" s="19">
        <v>6071.8085683889321</v>
      </c>
      <c r="J12" s="19">
        <v>4206</v>
      </c>
      <c r="K12" s="18">
        <v>5664</v>
      </c>
      <c r="L12" s="23">
        <v>3628.13</v>
      </c>
      <c r="M12" s="32">
        <v>65</v>
      </c>
      <c r="N12" s="13">
        <f t="shared" si="0"/>
        <v>49172.728868388935</v>
      </c>
    </row>
    <row r="13" spans="1:14">
      <c r="A13" s="6" t="s">
        <v>20</v>
      </c>
      <c r="B13" s="1" t="s">
        <v>21</v>
      </c>
      <c r="C13" s="18">
        <v>2160</v>
      </c>
      <c r="D13" s="19">
        <f>D14+D15</f>
        <v>7297</v>
      </c>
      <c r="E13" s="19">
        <v>6320</v>
      </c>
      <c r="F13" s="28">
        <v>89.566000000000003</v>
      </c>
      <c r="G13" s="19">
        <v>30776.27</v>
      </c>
      <c r="H13" s="22">
        <v>11700.566160000006</v>
      </c>
      <c r="I13" s="19">
        <f>I14+I15</f>
        <v>8838.2182763074761</v>
      </c>
      <c r="J13" s="19">
        <f t="shared" ref="J13" si="2">SUM(J14:J15)</f>
        <v>59929</v>
      </c>
      <c r="K13" s="18">
        <v>2936</v>
      </c>
      <c r="L13" s="23">
        <f>SUM(L14:L15)</f>
        <v>3134.0299999999997</v>
      </c>
      <c r="M13" s="32">
        <v>42</v>
      </c>
      <c r="N13" s="13">
        <f t="shared" si="0"/>
        <v>133222.65043630751</v>
      </c>
    </row>
    <row r="14" spans="1:14">
      <c r="A14" s="6" t="s">
        <v>16</v>
      </c>
      <c r="B14" s="1" t="s">
        <v>22</v>
      </c>
      <c r="C14" s="18">
        <v>1389</v>
      </c>
      <c r="D14" s="19">
        <v>2122</v>
      </c>
      <c r="E14" s="19">
        <v>652</v>
      </c>
      <c r="F14" s="19">
        <v>39.893000000000001</v>
      </c>
      <c r="G14" s="19">
        <v>3254.77</v>
      </c>
      <c r="H14" s="19">
        <v>7373.472769999993</v>
      </c>
      <c r="I14" s="19">
        <v>3314.9218446964073</v>
      </c>
      <c r="J14" s="19">
        <v>270</v>
      </c>
      <c r="K14" s="18">
        <v>213</v>
      </c>
      <c r="L14" s="23">
        <v>604.70000000000005</v>
      </c>
      <c r="M14" s="32">
        <v>4</v>
      </c>
      <c r="N14" s="13">
        <f t="shared" si="0"/>
        <v>19237.757614696402</v>
      </c>
    </row>
    <row r="15" spans="1:14">
      <c r="A15" s="6" t="s">
        <v>18</v>
      </c>
      <c r="B15" s="1" t="s">
        <v>23</v>
      </c>
      <c r="C15" s="18">
        <v>771</v>
      </c>
      <c r="D15" s="19">
        <v>5175</v>
      </c>
      <c r="E15" s="19">
        <v>5668</v>
      </c>
      <c r="F15" s="19">
        <v>49.673000000000002</v>
      </c>
      <c r="G15" s="19">
        <v>27521.5</v>
      </c>
      <c r="H15" s="19">
        <v>4327.0933899999909</v>
      </c>
      <c r="I15" s="19">
        <v>5523.2964316110683</v>
      </c>
      <c r="J15" s="19">
        <v>59659</v>
      </c>
      <c r="K15" s="18">
        <v>2723</v>
      </c>
      <c r="L15" s="23">
        <v>2529.33</v>
      </c>
      <c r="M15" s="32">
        <v>37</v>
      </c>
      <c r="N15" s="13">
        <f t="shared" si="0"/>
        <v>113983.89282161107</v>
      </c>
    </row>
    <row r="16" spans="1:14">
      <c r="A16" s="6" t="s">
        <v>24</v>
      </c>
      <c r="B16" s="1" t="s">
        <v>25</v>
      </c>
      <c r="C16" s="18">
        <v>7064</v>
      </c>
      <c r="D16" s="19">
        <f>D17+D18</f>
        <v>16863</v>
      </c>
      <c r="E16" s="19">
        <v>9483</v>
      </c>
      <c r="F16" s="28">
        <v>358.96100000000001</v>
      </c>
      <c r="G16" s="19">
        <v>46722.89</v>
      </c>
      <c r="H16" s="22">
        <v>18749.044079999985</v>
      </c>
      <c r="I16" s="19">
        <f t="shared" ref="I16" si="3">I17+I18</f>
        <v>15812.496999999999</v>
      </c>
      <c r="J16" s="19">
        <f t="shared" ref="J16" si="4">SUM(J17:J18)</f>
        <v>64731</v>
      </c>
      <c r="K16" s="18">
        <v>9858</v>
      </c>
      <c r="L16" s="23">
        <f>SUM(L17:L18)</f>
        <v>7255.46</v>
      </c>
      <c r="M16" s="32">
        <v>131</v>
      </c>
      <c r="N16" s="13">
        <f t="shared" si="0"/>
        <v>197028.85207999998</v>
      </c>
    </row>
    <row r="17" spans="1:14">
      <c r="A17" s="6" t="s">
        <v>16</v>
      </c>
      <c r="B17" s="1" t="s">
        <v>26</v>
      </c>
      <c r="C17" s="18">
        <v>4902</v>
      </c>
      <c r="D17" s="19">
        <f t="shared" ref="D17:D18" si="5">D11+D14</f>
        <v>3978</v>
      </c>
      <c r="E17" s="19">
        <v>1659</v>
      </c>
      <c r="F17" s="28">
        <v>248.53899999999999</v>
      </c>
      <c r="G17" s="19">
        <v>5168.9399999999996</v>
      </c>
      <c r="H17" s="19">
        <v>10234.359389999998</v>
      </c>
      <c r="I17" s="19">
        <f>I11+I14</f>
        <v>4217.3919999999998</v>
      </c>
      <c r="J17" s="19">
        <f t="shared" ref="J17:J18" si="6">J11+J14</f>
        <v>866</v>
      </c>
      <c r="K17" s="18">
        <v>1471</v>
      </c>
      <c r="L17" s="23">
        <f t="shared" ref="L17:L18" si="7">L11+L14</f>
        <v>1098</v>
      </c>
      <c r="M17" s="32">
        <v>29</v>
      </c>
      <c r="N17" s="13">
        <f t="shared" si="0"/>
        <v>33872.230389999997</v>
      </c>
    </row>
    <row r="18" spans="1:14">
      <c r="A18" s="6" t="s">
        <v>18</v>
      </c>
      <c r="B18" s="1" t="s">
        <v>27</v>
      </c>
      <c r="C18" s="18">
        <v>2162</v>
      </c>
      <c r="D18" s="19">
        <f t="shared" si="5"/>
        <v>12885</v>
      </c>
      <c r="E18" s="19">
        <v>7824</v>
      </c>
      <c r="F18" s="28">
        <v>110.422</v>
      </c>
      <c r="G18" s="19">
        <v>41553.949999999997</v>
      </c>
      <c r="H18" s="19">
        <v>8514.6846900000091</v>
      </c>
      <c r="I18" s="19">
        <f>I12+I15</f>
        <v>11595.105</v>
      </c>
      <c r="J18" s="19">
        <f t="shared" si="6"/>
        <v>63865</v>
      </c>
      <c r="K18" s="18">
        <v>8387</v>
      </c>
      <c r="L18" s="23">
        <f t="shared" si="7"/>
        <v>6157.46</v>
      </c>
      <c r="M18" s="32">
        <v>102</v>
      </c>
      <c r="N18" s="13">
        <f t="shared" si="0"/>
        <v>163156.62168999997</v>
      </c>
    </row>
    <row r="19" spans="1:14">
      <c r="A19" s="6" t="s">
        <v>28</v>
      </c>
      <c r="B19" s="1" t="s">
        <v>29</v>
      </c>
      <c r="C19" s="18">
        <v>52262</v>
      </c>
      <c r="D19" s="19">
        <f>D20+D24+D25</f>
        <v>36959</v>
      </c>
      <c r="E19" s="19">
        <v>53243</v>
      </c>
      <c r="F19" s="28">
        <v>56601.353590017025</v>
      </c>
      <c r="G19" s="19">
        <v>78344.42</v>
      </c>
      <c r="H19" s="22">
        <f t="shared" ref="H19:I19" si="8">H20+H24+H25</f>
        <v>46895.250999999997</v>
      </c>
      <c r="I19" s="19">
        <f t="shared" si="8"/>
        <v>42742.640999999996</v>
      </c>
      <c r="J19" s="19">
        <f t="shared" ref="J19" si="9">SUM(J20,J24:J25)</f>
        <v>83830</v>
      </c>
      <c r="K19" s="18">
        <v>50252</v>
      </c>
      <c r="L19" s="23">
        <f>L20+L24+L25</f>
        <v>40669.79</v>
      </c>
      <c r="M19" s="33">
        <v>11270</v>
      </c>
      <c r="N19" s="13">
        <f t="shared" si="0"/>
        <v>553069.45559001702</v>
      </c>
    </row>
    <row r="20" spans="1:14">
      <c r="A20" s="6" t="s">
        <v>30</v>
      </c>
      <c r="B20" s="1" t="s">
        <v>31</v>
      </c>
      <c r="C20" s="18">
        <v>51588</v>
      </c>
      <c r="D20" s="19">
        <f>SUM(D21:D23)</f>
        <v>36566</v>
      </c>
      <c r="E20" s="19">
        <v>52789</v>
      </c>
      <c r="F20" s="28">
        <v>56601.353590017025</v>
      </c>
      <c r="G20" s="19">
        <v>77051.460000000006</v>
      </c>
      <c r="H20" s="22">
        <f>H21+H22+H23</f>
        <v>44711.026999999995</v>
      </c>
      <c r="I20" s="19">
        <f t="shared" ref="I20" si="10">I21+I22+I23</f>
        <v>41032.311999999998</v>
      </c>
      <c r="J20" s="19">
        <f t="shared" ref="J20" si="11">SUM(J21:J23)</f>
        <v>83225</v>
      </c>
      <c r="K20" s="18">
        <v>49705</v>
      </c>
      <c r="L20" s="23">
        <f>SUM(L21:L23)</f>
        <v>39628.090000000004</v>
      </c>
      <c r="M20" s="33">
        <v>11270</v>
      </c>
      <c r="N20" s="13">
        <f t="shared" si="0"/>
        <v>544167.24259001703</v>
      </c>
    </row>
    <row r="21" spans="1:14">
      <c r="A21" s="6" t="s">
        <v>32</v>
      </c>
      <c r="B21" s="1" t="s">
        <v>33</v>
      </c>
      <c r="C21" s="18">
        <v>36344</v>
      </c>
      <c r="D21" s="19">
        <v>25376</v>
      </c>
      <c r="E21" s="19">
        <v>22701</v>
      </c>
      <c r="F21" s="19">
        <v>38685.892590017022</v>
      </c>
      <c r="G21" s="19">
        <v>51349.91</v>
      </c>
      <c r="H21" s="19">
        <v>30646.895999999993</v>
      </c>
      <c r="I21" s="19">
        <v>27448.221999999998</v>
      </c>
      <c r="J21" s="19">
        <v>60021</v>
      </c>
      <c r="K21" s="18">
        <v>34619</v>
      </c>
      <c r="L21" s="23">
        <v>27358.03</v>
      </c>
      <c r="M21" s="33">
        <v>8350</v>
      </c>
      <c r="N21" s="13">
        <f t="shared" si="0"/>
        <v>362899.95059001702</v>
      </c>
    </row>
    <row r="22" spans="1:14">
      <c r="A22" s="6" t="s">
        <v>34</v>
      </c>
      <c r="B22" s="1" t="s">
        <v>35</v>
      </c>
      <c r="C22" s="18">
        <v>15160</v>
      </c>
      <c r="D22" s="19">
        <v>10985</v>
      </c>
      <c r="E22" s="19">
        <v>9519</v>
      </c>
      <c r="F22" s="19">
        <v>15995.022999999999</v>
      </c>
      <c r="G22" s="19">
        <v>23326.15</v>
      </c>
      <c r="H22" s="19">
        <v>13872.27</v>
      </c>
      <c r="I22" s="19">
        <v>13425.42</v>
      </c>
      <c r="J22" s="19">
        <v>22793</v>
      </c>
      <c r="K22" s="18">
        <v>14977</v>
      </c>
      <c r="L22" s="23">
        <v>8920.41</v>
      </c>
      <c r="M22" s="33">
        <v>2333</v>
      </c>
      <c r="N22" s="13">
        <f t="shared" si="0"/>
        <v>151306.27300000002</v>
      </c>
    </row>
    <row r="23" spans="1:14">
      <c r="A23" s="6" t="s">
        <v>36</v>
      </c>
      <c r="B23" s="1" t="s">
        <v>37</v>
      </c>
      <c r="C23" s="18">
        <v>84</v>
      </c>
      <c r="D23" s="19">
        <v>205</v>
      </c>
      <c r="E23" s="19">
        <v>20569</v>
      </c>
      <c r="F23" s="19">
        <v>1920.4380000000001</v>
      </c>
      <c r="G23" s="19">
        <v>2375.41</v>
      </c>
      <c r="H23" s="19">
        <v>191.86100000000039</v>
      </c>
      <c r="I23" s="19">
        <v>158.66999999999999</v>
      </c>
      <c r="J23" s="19">
        <v>411</v>
      </c>
      <c r="K23" s="18">
        <v>109</v>
      </c>
      <c r="L23" s="23">
        <v>3349.65</v>
      </c>
      <c r="M23" s="33">
        <v>588</v>
      </c>
      <c r="N23" s="13">
        <f t="shared" si="0"/>
        <v>29962.029000000002</v>
      </c>
    </row>
    <row r="24" spans="1:14">
      <c r="A24" s="6" t="s">
        <v>38</v>
      </c>
      <c r="B24" s="1" t="s">
        <v>39</v>
      </c>
      <c r="C24" s="18">
        <v>674</v>
      </c>
      <c r="D24" s="19">
        <v>393</v>
      </c>
      <c r="E24" s="19">
        <v>454</v>
      </c>
      <c r="F24" s="19">
        <v>0</v>
      </c>
      <c r="G24" s="19">
        <v>1292.96</v>
      </c>
      <c r="H24" s="19">
        <v>2184.2240000000002</v>
      </c>
      <c r="I24" s="19">
        <v>1710.329</v>
      </c>
      <c r="J24" s="19">
        <v>605</v>
      </c>
      <c r="K24" s="18">
        <v>547</v>
      </c>
      <c r="L24" s="23">
        <v>1041.7</v>
      </c>
      <c r="M24" s="33">
        <v>0</v>
      </c>
      <c r="N24" s="13">
        <f t="shared" si="0"/>
        <v>8902.2129999999997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267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3">
        <v>0</v>
      </c>
      <c r="M26" s="32">
        <v>0</v>
      </c>
      <c r="N26" s="13">
        <f t="shared" si="0"/>
        <v>267</v>
      </c>
    </row>
    <row r="27" spans="1:14">
      <c r="A27" s="6" t="s">
        <v>44</v>
      </c>
      <c r="B27" s="1" t="s">
        <v>45</v>
      </c>
      <c r="C27" s="18">
        <v>16</v>
      </c>
      <c r="D27" s="19">
        <v>128</v>
      </c>
      <c r="E27" s="19">
        <v>6</v>
      </c>
      <c r="F27" s="19">
        <v>0</v>
      </c>
      <c r="G27" s="19">
        <v>98.02</v>
      </c>
      <c r="H27" s="22">
        <v>177.82500000000005</v>
      </c>
      <c r="I27" s="19">
        <v>79.05</v>
      </c>
      <c r="J27" s="19">
        <v>92</v>
      </c>
      <c r="K27" s="18">
        <v>138</v>
      </c>
      <c r="L27" s="23">
        <v>83.23</v>
      </c>
      <c r="M27" s="32">
        <v>0</v>
      </c>
      <c r="N27" s="13">
        <f t="shared" si="0"/>
        <v>818.125</v>
      </c>
    </row>
    <row r="28" spans="1:14">
      <c r="A28" s="6" t="s">
        <v>46</v>
      </c>
      <c r="B28" s="1" t="s">
        <v>47</v>
      </c>
      <c r="C28" s="18">
        <v>926</v>
      </c>
      <c r="D28" s="19">
        <v>14374</v>
      </c>
      <c r="E28" s="19">
        <v>2491</v>
      </c>
      <c r="F28" s="19">
        <v>24.744</v>
      </c>
      <c r="G28" s="19">
        <v>2045.28</v>
      </c>
      <c r="H28" s="22">
        <v>1008.2049200000001</v>
      </c>
      <c r="I28" s="19">
        <v>1627.3889999999999</v>
      </c>
      <c r="J28" s="19">
        <v>2972</v>
      </c>
      <c r="K28" s="18">
        <v>1047.5999999999999</v>
      </c>
      <c r="L28" s="23">
        <v>582.41</v>
      </c>
      <c r="M28" s="32">
        <v>41</v>
      </c>
      <c r="N28" s="13">
        <f t="shared" si="0"/>
        <v>27139.627919999995</v>
      </c>
    </row>
    <row r="29" spans="1:14">
      <c r="A29" s="6" t="s">
        <v>48</v>
      </c>
      <c r="B29" s="1" t="s">
        <v>49</v>
      </c>
      <c r="C29" s="18">
        <v>141</v>
      </c>
      <c r="D29" s="19">
        <v>0</v>
      </c>
      <c r="E29" s="19">
        <v>233</v>
      </c>
      <c r="F29" s="19">
        <v>0</v>
      </c>
      <c r="G29" s="19">
        <v>1173.6400000000001</v>
      </c>
      <c r="H29" s="22">
        <v>3009.7260000000006</v>
      </c>
      <c r="I29" s="19">
        <v>3071.192</v>
      </c>
      <c r="J29" s="19">
        <v>0</v>
      </c>
      <c r="K29" s="18">
        <v>0</v>
      </c>
      <c r="L29" s="23">
        <v>198.89</v>
      </c>
      <c r="M29" s="32">
        <v>0</v>
      </c>
      <c r="N29" s="13">
        <f t="shared" si="0"/>
        <v>7827.4480000000012</v>
      </c>
    </row>
    <row r="30" spans="1:14">
      <c r="A30" s="6" t="s">
        <v>50</v>
      </c>
      <c r="B30" s="1" t="s">
        <v>51</v>
      </c>
      <c r="C30" s="18">
        <v>0</v>
      </c>
      <c r="D30" s="19">
        <v>2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2</v>
      </c>
    </row>
    <row r="31" spans="1:14">
      <c r="A31" s="6" t="s">
        <v>52</v>
      </c>
      <c r="B31" s="1" t="s">
        <v>53</v>
      </c>
      <c r="C31" s="18">
        <v>23</v>
      </c>
      <c r="D31" s="19">
        <v>214</v>
      </c>
      <c r="E31" s="19">
        <v>0</v>
      </c>
      <c r="F31" s="19">
        <v>0</v>
      </c>
      <c r="G31" s="19">
        <v>524.08000000000004</v>
      </c>
      <c r="H31" s="22">
        <v>144.68000000000029</v>
      </c>
      <c r="I31" s="19">
        <v>374.78500000000003</v>
      </c>
      <c r="J31" s="19">
        <v>2017</v>
      </c>
      <c r="K31" s="18">
        <v>0</v>
      </c>
      <c r="L31" s="23">
        <v>0.72</v>
      </c>
      <c r="M31" s="32">
        <v>0</v>
      </c>
      <c r="N31" s="13">
        <f t="shared" si="0"/>
        <v>3298.2649999999999</v>
      </c>
    </row>
    <row r="32" spans="1:14">
      <c r="A32" s="6" t="s">
        <v>54</v>
      </c>
      <c r="B32" s="1" t="s">
        <v>55</v>
      </c>
      <c r="C32" s="18">
        <v>1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1</v>
      </c>
    </row>
    <row r="33" spans="1:14">
      <c r="A33" s="6" t="s">
        <v>56</v>
      </c>
      <c r="B33" s="1" t="s">
        <v>57</v>
      </c>
      <c r="C33" s="18">
        <v>4295</v>
      </c>
      <c r="D33" s="19">
        <v>6260</v>
      </c>
      <c r="E33" s="19">
        <v>1939</v>
      </c>
      <c r="F33" s="19">
        <v>1177.5353299999736</v>
      </c>
      <c r="G33" s="19">
        <v>3531.07</v>
      </c>
      <c r="H33" s="22">
        <v>7104.7529999999961</v>
      </c>
      <c r="I33" s="19">
        <v>8359.2199999999993</v>
      </c>
      <c r="J33" s="19">
        <v>2719</v>
      </c>
      <c r="K33" s="18">
        <v>3213</v>
      </c>
      <c r="L33" s="23">
        <v>1692.93</v>
      </c>
      <c r="M33" s="32">
        <v>0</v>
      </c>
      <c r="N33" s="13">
        <f t="shared" si="0"/>
        <v>40291.508329999968</v>
      </c>
    </row>
    <row r="34" spans="1:14" ht="15.75" thickBot="1">
      <c r="A34" s="7" t="s">
        <v>58</v>
      </c>
      <c r="B34" s="8" t="s">
        <v>59</v>
      </c>
      <c r="C34" s="18">
        <v>111362</v>
      </c>
      <c r="D34" s="20">
        <f>D3+D4+D5+D6+D7+D8+D9+D16+D19+D26+D27+D28+D29+D30+D31+D32+D33</f>
        <v>94348</v>
      </c>
      <c r="E34" s="19">
        <v>81094</v>
      </c>
      <c r="F34" s="28">
        <v>62090.130920017</v>
      </c>
      <c r="G34" s="19">
        <v>184874.43</v>
      </c>
      <c r="H34" s="22">
        <v>111658.33600000001</v>
      </c>
      <c r="I34" s="19">
        <f>I3+I5+I4+I6+I7+I8+I9+I16+I19+I26+I27+I28+I29+I30+I32+I31+I33</f>
        <v>99934.535000000003</v>
      </c>
      <c r="J34" s="21">
        <f>SUM(J3:J10,J13,J19,J26:J33)</f>
        <v>173091</v>
      </c>
      <c r="K34" s="18">
        <v>76045.600000000006</v>
      </c>
      <c r="L34" s="24">
        <f>SUM(L3:L9)+L16+L19+SUM(L26:L33)</f>
        <v>72896.94</v>
      </c>
      <c r="M34" s="34">
        <v>13243</v>
      </c>
      <c r="N34" s="9">
        <f t="shared" si="0"/>
        <v>1080637.9719200172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K3" sqref="K3:K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74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0">
        <v>15508</v>
      </c>
      <c r="D3" s="48">
        <v>2913</v>
      </c>
      <c r="E3" s="19">
        <v>701</v>
      </c>
      <c r="F3" s="19">
        <v>380.96800000000002</v>
      </c>
      <c r="G3" s="29">
        <v>4661.9499999999971</v>
      </c>
      <c r="H3" s="19">
        <v>1338.0269999999973</v>
      </c>
      <c r="I3" s="47">
        <v>2777.7109999999998</v>
      </c>
      <c r="J3" s="19">
        <v>2425</v>
      </c>
      <c r="K3" s="18">
        <v>2291</v>
      </c>
      <c r="L3" s="23">
        <v>2160.58</v>
      </c>
      <c r="M3" s="46">
        <v>85</v>
      </c>
      <c r="N3" s="13">
        <f>SUM(C3:M3)</f>
        <v>35242.235999999997</v>
      </c>
    </row>
    <row r="4" spans="1:14">
      <c r="A4" s="6" t="s">
        <v>2</v>
      </c>
      <c r="B4" s="1" t="s">
        <v>3</v>
      </c>
      <c r="C4" s="30">
        <v>11444</v>
      </c>
      <c r="D4" s="48">
        <v>9084</v>
      </c>
      <c r="E4" s="19">
        <v>541</v>
      </c>
      <c r="F4" s="19">
        <v>0</v>
      </c>
      <c r="G4" s="29">
        <v>9077.0699999999924</v>
      </c>
      <c r="H4" s="19">
        <v>5432.8430000000008</v>
      </c>
      <c r="I4" s="47">
        <v>8348.4120000000003</v>
      </c>
      <c r="J4" s="19">
        <v>9493</v>
      </c>
      <c r="K4" s="18">
        <v>0</v>
      </c>
      <c r="L4" s="23">
        <v>4189.59</v>
      </c>
      <c r="M4" s="42">
        <v>0</v>
      </c>
      <c r="N4" s="13">
        <f t="shared" ref="N4:N34" si="0">SUM(C4:M4)</f>
        <v>57609.914999999994</v>
      </c>
    </row>
    <row r="5" spans="1:14">
      <c r="A5" s="6" t="s">
        <v>4</v>
      </c>
      <c r="B5" s="1" t="s">
        <v>5</v>
      </c>
      <c r="C5" s="30">
        <v>5775</v>
      </c>
      <c r="D5" s="48">
        <v>6153</v>
      </c>
      <c r="E5" s="19">
        <v>2615</v>
      </c>
      <c r="F5" s="19">
        <v>629.29200000000003</v>
      </c>
      <c r="G5" s="29">
        <v>5456.0599999999977</v>
      </c>
      <c r="H5" s="19">
        <v>8187.1339999999909</v>
      </c>
      <c r="I5" s="47">
        <v>6388.482</v>
      </c>
      <c r="J5" s="19">
        <v>5306</v>
      </c>
      <c r="K5" s="18">
        <v>3514</v>
      </c>
      <c r="L5" s="23">
        <v>6664.43</v>
      </c>
      <c r="M5" s="42">
        <v>1687.914</v>
      </c>
      <c r="N5" s="13">
        <f t="shared" si="0"/>
        <v>52376.311999999991</v>
      </c>
    </row>
    <row r="6" spans="1:14">
      <c r="A6" s="6" t="s">
        <v>6</v>
      </c>
      <c r="B6" s="1" t="s">
        <v>7</v>
      </c>
      <c r="C6" s="30">
        <v>0</v>
      </c>
      <c r="D6" s="47">
        <v>0</v>
      </c>
      <c r="E6" s="19">
        <v>0</v>
      </c>
      <c r="F6" s="19">
        <v>0</v>
      </c>
      <c r="G6" s="29">
        <v>0</v>
      </c>
      <c r="H6" s="19">
        <v>0</v>
      </c>
      <c r="I6" s="47">
        <v>0</v>
      </c>
      <c r="J6" s="19">
        <v>0</v>
      </c>
      <c r="K6" s="18">
        <v>0</v>
      </c>
      <c r="L6" s="23">
        <v>0</v>
      </c>
      <c r="M6" s="4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0">
        <v>0</v>
      </c>
      <c r="D7" s="47">
        <v>0</v>
      </c>
      <c r="E7" s="19">
        <v>0</v>
      </c>
      <c r="F7" s="19">
        <v>0</v>
      </c>
      <c r="G7" s="29">
        <v>0</v>
      </c>
      <c r="H7" s="19">
        <v>0</v>
      </c>
      <c r="I7" s="47">
        <v>0</v>
      </c>
      <c r="J7" s="19">
        <v>0</v>
      </c>
      <c r="K7" s="18">
        <v>0</v>
      </c>
      <c r="L7" s="23">
        <v>0</v>
      </c>
      <c r="M7" s="4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30">
        <v>0</v>
      </c>
      <c r="D8" s="47">
        <v>0</v>
      </c>
      <c r="E8" s="19">
        <v>0</v>
      </c>
      <c r="F8" s="19">
        <v>0</v>
      </c>
      <c r="G8" s="29">
        <v>0</v>
      </c>
      <c r="H8" s="19">
        <v>0</v>
      </c>
      <c r="I8" s="47">
        <v>0</v>
      </c>
      <c r="J8" s="19">
        <v>0</v>
      </c>
      <c r="K8" s="18">
        <v>0</v>
      </c>
      <c r="L8" s="23">
        <v>0</v>
      </c>
      <c r="M8" s="42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30">
        <v>0</v>
      </c>
      <c r="D9" s="47">
        <v>0</v>
      </c>
      <c r="E9" s="19">
        <v>0</v>
      </c>
      <c r="F9" s="19">
        <v>0</v>
      </c>
      <c r="G9" s="29">
        <v>6.0000000000002274E-2</v>
      </c>
      <c r="H9" s="19">
        <v>0</v>
      </c>
      <c r="I9" s="47">
        <v>0</v>
      </c>
      <c r="J9" s="19">
        <v>1</v>
      </c>
      <c r="K9" s="18">
        <v>0</v>
      </c>
      <c r="L9" s="23">
        <v>0</v>
      </c>
      <c r="M9" s="42">
        <v>0</v>
      </c>
      <c r="N9" s="13">
        <f t="shared" si="0"/>
        <v>1.0600000000000023</v>
      </c>
    </row>
    <row r="10" spans="1:14">
      <c r="A10" s="6" t="s">
        <v>14</v>
      </c>
      <c r="B10" s="1" t="s">
        <v>15</v>
      </c>
      <c r="C10" s="30">
        <v>89</v>
      </c>
      <c r="D10" s="47">
        <v>1295</v>
      </c>
      <c r="E10" s="19">
        <v>18</v>
      </c>
      <c r="F10" s="19">
        <v>64.349999999999994</v>
      </c>
      <c r="G10" s="29">
        <v>4091.7900000000009</v>
      </c>
      <c r="H10" s="19">
        <v>67285.862999999998</v>
      </c>
      <c r="I10" s="47">
        <v>116.78400000000001</v>
      </c>
      <c r="J10" s="19">
        <f t="shared" ref="J10" si="1">SUM(J11:J12)</f>
        <v>136</v>
      </c>
      <c r="K10" s="18">
        <v>172</v>
      </c>
      <c r="L10" s="23">
        <f>SUM(L11:L12)</f>
        <v>2.0099999999999998</v>
      </c>
      <c r="M10" s="42">
        <v>0</v>
      </c>
      <c r="N10" s="13">
        <f t="shared" si="0"/>
        <v>73270.796999999991</v>
      </c>
    </row>
    <row r="11" spans="1:14">
      <c r="A11" s="6" t="s">
        <v>16</v>
      </c>
      <c r="B11" s="1" t="s">
        <v>17</v>
      </c>
      <c r="C11" s="30">
        <v>19</v>
      </c>
      <c r="D11" s="48">
        <v>442</v>
      </c>
      <c r="E11" s="19">
        <v>2</v>
      </c>
      <c r="F11" s="19">
        <v>64.349999999999994</v>
      </c>
      <c r="G11" s="29">
        <v>26.759999999999991</v>
      </c>
      <c r="H11" s="19">
        <v>3105.5990000000002</v>
      </c>
      <c r="I11" s="47">
        <v>116.78400000000001</v>
      </c>
      <c r="J11" s="19">
        <v>0</v>
      </c>
      <c r="K11" s="18">
        <v>67</v>
      </c>
      <c r="L11" s="23">
        <v>0.8</v>
      </c>
      <c r="M11" s="42">
        <v>0</v>
      </c>
      <c r="N11" s="13">
        <f t="shared" si="0"/>
        <v>3844.2930000000006</v>
      </c>
    </row>
    <row r="12" spans="1:14">
      <c r="A12" s="6" t="s">
        <v>18</v>
      </c>
      <c r="B12" s="1" t="s">
        <v>19</v>
      </c>
      <c r="C12" s="30">
        <v>71</v>
      </c>
      <c r="D12" s="48">
        <v>853</v>
      </c>
      <c r="E12" s="19">
        <v>16</v>
      </c>
      <c r="F12" s="19">
        <v>0</v>
      </c>
      <c r="G12" s="29">
        <v>4065.0299999999988</v>
      </c>
      <c r="H12" s="19">
        <v>64180.263999999981</v>
      </c>
      <c r="I12" s="47">
        <v>0</v>
      </c>
      <c r="J12" s="19">
        <v>136</v>
      </c>
      <c r="K12" s="18">
        <v>105</v>
      </c>
      <c r="L12" s="23">
        <v>1.21</v>
      </c>
      <c r="M12" s="42">
        <v>0</v>
      </c>
      <c r="N12" s="13">
        <f t="shared" si="0"/>
        <v>69427.503999999986</v>
      </c>
    </row>
    <row r="13" spans="1:14">
      <c r="A13" s="6" t="s">
        <v>20</v>
      </c>
      <c r="B13" s="1" t="s">
        <v>21</v>
      </c>
      <c r="C13" s="30">
        <v>599</v>
      </c>
      <c r="D13" s="47">
        <v>105</v>
      </c>
      <c r="E13" s="19">
        <v>440</v>
      </c>
      <c r="F13" s="19">
        <v>611.45399999999995</v>
      </c>
      <c r="G13" s="29">
        <v>3984.7599999999948</v>
      </c>
      <c r="H13" s="19">
        <v>2061.8089999999975</v>
      </c>
      <c r="I13" s="47">
        <v>1580.1399999999999</v>
      </c>
      <c r="J13" s="19">
        <f t="shared" ref="J13" si="2">SUM(J14:J15)</f>
        <v>1939</v>
      </c>
      <c r="K13" s="18">
        <v>2635</v>
      </c>
      <c r="L13" s="23">
        <f>SUM(L14:L15)</f>
        <v>143.22999999999999</v>
      </c>
      <c r="M13" s="42">
        <v>0</v>
      </c>
      <c r="N13" s="13">
        <f t="shared" si="0"/>
        <v>14099.392999999991</v>
      </c>
    </row>
    <row r="14" spans="1:14">
      <c r="A14" s="6" t="s">
        <v>16</v>
      </c>
      <c r="B14" s="1" t="s">
        <v>22</v>
      </c>
      <c r="C14" s="30">
        <v>239</v>
      </c>
      <c r="D14" s="47">
        <v>35</v>
      </c>
      <c r="E14" s="19">
        <v>26</v>
      </c>
      <c r="F14" s="19">
        <v>0</v>
      </c>
      <c r="G14" s="29">
        <v>66.199999999999818</v>
      </c>
      <c r="H14" s="19">
        <v>669.15400000000227</v>
      </c>
      <c r="I14" s="47">
        <v>371.024</v>
      </c>
      <c r="J14" s="19">
        <v>236</v>
      </c>
      <c r="K14" s="18">
        <v>0</v>
      </c>
      <c r="L14" s="23">
        <v>114.21</v>
      </c>
      <c r="M14" s="42">
        <v>0</v>
      </c>
      <c r="N14" s="13">
        <f t="shared" si="0"/>
        <v>1756.588000000002</v>
      </c>
    </row>
    <row r="15" spans="1:14">
      <c r="A15" s="6" t="s">
        <v>18</v>
      </c>
      <c r="B15" s="1" t="s">
        <v>23</v>
      </c>
      <c r="C15" s="30">
        <v>360</v>
      </c>
      <c r="D15" s="47">
        <v>70</v>
      </c>
      <c r="E15" s="19">
        <v>414</v>
      </c>
      <c r="F15" s="19">
        <v>611.45399999999995</v>
      </c>
      <c r="G15" s="29">
        <v>3918.5600000000049</v>
      </c>
      <c r="H15" s="19">
        <v>1392.654999999997</v>
      </c>
      <c r="I15" s="47">
        <v>1209.116</v>
      </c>
      <c r="J15" s="19">
        <v>1703</v>
      </c>
      <c r="K15" s="18">
        <v>2635</v>
      </c>
      <c r="L15" s="23">
        <v>29.02</v>
      </c>
      <c r="M15" s="42">
        <v>0</v>
      </c>
      <c r="N15" s="13">
        <f t="shared" si="0"/>
        <v>12342.805000000002</v>
      </c>
    </row>
    <row r="16" spans="1:14">
      <c r="A16" s="6" t="s">
        <v>24</v>
      </c>
      <c r="B16" s="1" t="s">
        <v>25</v>
      </c>
      <c r="C16" s="30">
        <v>688</v>
      </c>
      <c r="D16" s="47">
        <v>1400</v>
      </c>
      <c r="E16" s="19">
        <v>458</v>
      </c>
      <c r="F16" s="19">
        <v>675.80399999999997</v>
      </c>
      <c r="G16" s="29">
        <v>8076.5500000000029</v>
      </c>
      <c r="H16" s="19">
        <v>69347.671999999991</v>
      </c>
      <c r="I16" s="47">
        <v>1696.924</v>
      </c>
      <c r="J16" s="19">
        <f t="shared" ref="J16" si="3">SUM(J17:J18)</f>
        <v>2075</v>
      </c>
      <c r="K16" s="18">
        <v>2807</v>
      </c>
      <c r="L16" s="23">
        <f>SUM(L17:L18)</f>
        <v>145.23999999999998</v>
      </c>
      <c r="M16" s="42">
        <v>0</v>
      </c>
      <c r="N16" s="13">
        <f t="shared" si="0"/>
        <v>87370.19</v>
      </c>
    </row>
    <row r="17" spans="1:14">
      <c r="A17" s="6" t="s">
        <v>16</v>
      </c>
      <c r="B17" s="1" t="s">
        <v>26</v>
      </c>
      <c r="C17" s="30">
        <v>257</v>
      </c>
      <c r="D17" s="48">
        <v>477</v>
      </c>
      <c r="E17" s="19">
        <v>28</v>
      </c>
      <c r="F17" s="19">
        <v>64.349999999999994</v>
      </c>
      <c r="G17" s="29">
        <v>92.960000000000036</v>
      </c>
      <c r="H17" s="19">
        <v>3774.7530000000006</v>
      </c>
      <c r="I17" s="47">
        <v>487.80799999999999</v>
      </c>
      <c r="J17" s="19">
        <f t="shared" ref="J17:J18" si="4">J11+J14</f>
        <v>236</v>
      </c>
      <c r="K17" s="18">
        <v>67</v>
      </c>
      <c r="L17" s="23">
        <f>L11+L14</f>
        <v>115.00999999999999</v>
      </c>
      <c r="M17" s="42">
        <v>0</v>
      </c>
      <c r="N17" s="13">
        <f t="shared" si="0"/>
        <v>5599.8810000000012</v>
      </c>
    </row>
    <row r="18" spans="1:14">
      <c r="A18" s="6" t="s">
        <v>18</v>
      </c>
      <c r="B18" s="1" t="s">
        <v>27</v>
      </c>
      <c r="C18" s="30">
        <v>431</v>
      </c>
      <c r="D18" s="48">
        <v>923</v>
      </c>
      <c r="E18" s="19">
        <v>430</v>
      </c>
      <c r="F18" s="19">
        <v>611.45399999999995</v>
      </c>
      <c r="G18" s="29">
        <v>7983.5899999999965</v>
      </c>
      <c r="H18" s="19">
        <v>65572.919000000009</v>
      </c>
      <c r="I18" s="47">
        <v>1209.116</v>
      </c>
      <c r="J18" s="19">
        <f t="shared" si="4"/>
        <v>1839</v>
      </c>
      <c r="K18" s="18">
        <v>2740</v>
      </c>
      <c r="L18" s="23">
        <f>L12+L15</f>
        <v>30.23</v>
      </c>
      <c r="M18" s="42">
        <f>M15+M12</f>
        <v>0</v>
      </c>
      <c r="N18" s="13">
        <f t="shared" si="0"/>
        <v>81770.308999999994</v>
      </c>
    </row>
    <row r="19" spans="1:14">
      <c r="A19" s="6" t="s">
        <v>28</v>
      </c>
      <c r="B19" s="1" t="s">
        <v>29</v>
      </c>
      <c r="C19" s="30">
        <f t="shared" ref="C19" si="5">C20+C24</f>
        <v>13478</v>
      </c>
      <c r="D19" s="47">
        <v>20840</v>
      </c>
      <c r="E19" s="19">
        <v>11960</v>
      </c>
      <c r="F19" s="19">
        <v>17700.081090000011</v>
      </c>
      <c r="G19" s="29">
        <v>19591.049999999988</v>
      </c>
      <c r="H19" s="22">
        <f>H20+H24+H25</f>
        <v>14197.822669999989</v>
      </c>
      <c r="I19" s="47">
        <v>6525.3434600000001</v>
      </c>
      <c r="J19" s="19">
        <f t="shared" ref="J19" si="6">SUM(J20,J24:J25)</f>
        <v>32502</v>
      </c>
      <c r="K19" s="18">
        <v>11727</v>
      </c>
      <c r="L19" s="23">
        <f>L20+L24+L25</f>
        <v>11065.76</v>
      </c>
      <c r="M19" s="42">
        <f>M20+M25</f>
        <v>2004.749</v>
      </c>
      <c r="N19" s="13">
        <f t="shared" si="0"/>
        <v>161591.80622000003</v>
      </c>
    </row>
    <row r="20" spans="1:14">
      <c r="A20" s="6" t="s">
        <v>30</v>
      </c>
      <c r="B20" s="1" t="s">
        <v>31</v>
      </c>
      <c r="C20" s="30">
        <f t="shared" ref="C20" si="7">C21+C22+C23</f>
        <v>13355</v>
      </c>
      <c r="D20" s="47">
        <v>20840</v>
      </c>
      <c r="E20" s="19">
        <v>11828</v>
      </c>
      <c r="F20" s="19">
        <v>17700.081090000011</v>
      </c>
      <c r="G20" s="29">
        <v>19590.739999999991</v>
      </c>
      <c r="H20" s="22">
        <f>H21+H22+H23</f>
        <v>14104.579669999988</v>
      </c>
      <c r="I20" s="47">
        <v>6525.3434600000001</v>
      </c>
      <c r="J20" s="19">
        <f t="shared" ref="J20" si="8">SUM(J21:J23)</f>
        <v>32502</v>
      </c>
      <c r="K20" s="18">
        <v>11727</v>
      </c>
      <c r="L20" s="23">
        <f>SUM(L21:L23)</f>
        <v>11065.76</v>
      </c>
      <c r="M20" s="42">
        <f>M21+M22+M23+M24</f>
        <v>2004.749</v>
      </c>
      <c r="N20" s="13">
        <f t="shared" si="0"/>
        <v>161243.25322000001</v>
      </c>
    </row>
    <row r="21" spans="1:14">
      <c r="A21" s="6" t="s">
        <v>32</v>
      </c>
      <c r="B21" s="1" t="s">
        <v>33</v>
      </c>
      <c r="C21" s="30">
        <v>12247</v>
      </c>
      <c r="D21" s="47">
        <v>20227</v>
      </c>
      <c r="E21" s="19">
        <v>9242</v>
      </c>
      <c r="F21" s="19">
        <v>14215.857</v>
      </c>
      <c r="G21" s="29">
        <v>17194.600000000006</v>
      </c>
      <c r="H21" s="19">
        <v>10337.841179999989</v>
      </c>
      <c r="I21" s="47">
        <v>6278.335</v>
      </c>
      <c r="J21" s="19">
        <v>28239</v>
      </c>
      <c r="K21" s="18">
        <v>10090</v>
      </c>
      <c r="L21" s="23">
        <v>6895.91</v>
      </c>
      <c r="M21" s="42">
        <v>1845.306</v>
      </c>
      <c r="N21" s="13">
        <f t="shared" si="0"/>
        <v>136812.84918000002</v>
      </c>
    </row>
    <row r="22" spans="1:14">
      <c r="A22" s="6" t="s">
        <v>34</v>
      </c>
      <c r="B22" s="1" t="s">
        <v>35</v>
      </c>
      <c r="C22" s="30">
        <v>1108</v>
      </c>
      <c r="D22" s="47">
        <v>613</v>
      </c>
      <c r="E22" s="19">
        <v>2433</v>
      </c>
      <c r="F22" s="19">
        <v>3484.2240900000111</v>
      </c>
      <c r="G22" s="29">
        <v>2396.0999999999985</v>
      </c>
      <c r="H22" s="19">
        <v>3766.7384900000006</v>
      </c>
      <c r="I22" s="47">
        <v>247.00845999999999</v>
      </c>
      <c r="J22" s="19">
        <v>4263</v>
      </c>
      <c r="K22" s="18">
        <v>1637</v>
      </c>
      <c r="L22" s="23">
        <v>4169.8500000000004</v>
      </c>
      <c r="M22" s="42">
        <v>159.44300000000001</v>
      </c>
      <c r="N22" s="13">
        <f t="shared" si="0"/>
        <v>24277.364040000008</v>
      </c>
    </row>
    <row r="23" spans="1:14">
      <c r="A23" s="6" t="s">
        <v>36</v>
      </c>
      <c r="B23" s="1" t="s">
        <v>37</v>
      </c>
      <c r="C23" s="30">
        <v>0</v>
      </c>
      <c r="D23" s="47">
        <v>0</v>
      </c>
      <c r="E23" s="19">
        <v>153</v>
      </c>
      <c r="F23" s="19">
        <v>0</v>
      </c>
      <c r="G23" s="29">
        <v>3.9999999999992042E-2</v>
      </c>
      <c r="H23" s="19">
        <v>0</v>
      </c>
      <c r="I23" s="47">
        <v>0</v>
      </c>
      <c r="J23" s="19">
        <v>0</v>
      </c>
      <c r="K23" s="18">
        <v>0</v>
      </c>
      <c r="L23" s="23">
        <v>0</v>
      </c>
      <c r="M23" s="42">
        <v>0</v>
      </c>
      <c r="N23" s="13">
        <f t="shared" si="0"/>
        <v>153.04</v>
      </c>
    </row>
    <row r="24" spans="1:14">
      <c r="A24" s="6" t="s">
        <v>38</v>
      </c>
      <c r="B24" s="1" t="s">
        <v>39</v>
      </c>
      <c r="C24" s="30">
        <v>123</v>
      </c>
      <c r="D24" s="47">
        <v>0</v>
      </c>
      <c r="E24" s="19">
        <v>132</v>
      </c>
      <c r="F24" s="19">
        <v>0</v>
      </c>
      <c r="G24" s="29">
        <v>0.30999999999994543</v>
      </c>
      <c r="H24" s="19">
        <v>93.242999999999938</v>
      </c>
      <c r="I24" s="47">
        <v>0</v>
      </c>
      <c r="J24" s="19">
        <v>0</v>
      </c>
      <c r="K24" s="18">
        <v>0</v>
      </c>
      <c r="L24" s="23">
        <v>0</v>
      </c>
      <c r="M24" s="42">
        <v>0</v>
      </c>
      <c r="N24" s="13">
        <f t="shared" si="0"/>
        <v>348.55299999999988</v>
      </c>
    </row>
    <row r="25" spans="1:14">
      <c r="A25" s="6" t="s">
        <v>40</v>
      </c>
      <c r="B25" s="1" t="s">
        <v>41</v>
      </c>
      <c r="C25" s="30">
        <v>0</v>
      </c>
      <c r="D25" s="47">
        <v>0</v>
      </c>
      <c r="E25" s="19">
        <v>0</v>
      </c>
      <c r="F25" s="19">
        <v>0</v>
      </c>
      <c r="G25" s="29">
        <v>0</v>
      </c>
      <c r="H25" s="19">
        <v>0</v>
      </c>
      <c r="I25" s="47">
        <v>0</v>
      </c>
      <c r="J25" s="19">
        <v>0</v>
      </c>
      <c r="K25" s="18">
        <v>0</v>
      </c>
      <c r="L25" s="23">
        <v>0</v>
      </c>
      <c r="M25" s="4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0">
        <v>0</v>
      </c>
      <c r="D26" s="47">
        <v>0</v>
      </c>
      <c r="E26" s="19">
        <v>0</v>
      </c>
      <c r="F26" s="19">
        <v>0</v>
      </c>
      <c r="G26" s="29">
        <v>0</v>
      </c>
      <c r="H26" s="19">
        <v>0</v>
      </c>
      <c r="I26" s="47">
        <v>0</v>
      </c>
      <c r="J26" s="19">
        <v>0</v>
      </c>
      <c r="K26" s="18">
        <v>0</v>
      </c>
      <c r="L26" s="23">
        <v>0</v>
      </c>
      <c r="M26" s="42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30">
        <v>0</v>
      </c>
      <c r="D27" s="47">
        <v>0</v>
      </c>
      <c r="E27" s="19">
        <v>0</v>
      </c>
      <c r="F27" s="19">
        <v>0</v>
      </c>
      <c r="G27" s="29">
        <v>0</v>
      </c>
      <c r="H27" s="19">
        <v>9.1</v>
      </c>
      <c r="I27" s="47">
        <v>0</v>
      </c>
      <c r="J27" s="19">
        <v>0</v>
      </c>
      <c r="K27" s="18">
        <v>0</v>
      </c>
      <c r="L27" s="23">
        <v>0</v>
      </c>
      <c r="M27" s="42">
        <v>0</v>
      </c>
      <c r="N27" s="13">
        <f t="shared" si="0"/>
        <v>9.1</v>
      </c>
    </row>
    <row r="28" spans="1:14">
      <c r="A28" s="6" t="s">
        <v>46</v>
      </c>
      <c r="B28" s="1" t="s">
        <v>47</v>
      </c>
      <c r="C28" s="30">
        <v>9</v>
      </c>
      <c r="D28" s="47">
        <v>290</v>
      </c>
      <c r="E28" s="19">
        <v>15</v>
      </c>
      <c r="F28" s="19">
        <v>0</v>
      </c>
      <c r="G28" s="29">
        <v>733.49000000000024</v>
      </c>
      <c r="H28" s="19">
        <v>0</v>
      </c>
      <c r="I28" s="47">
        <v>15.05</v>
      </c>
      <c r="J28" s="19">
        <v>934</v>
      </c>
      <c r="K28" s="18">
        <v>39</v>
      </c>
      <c r="L28" s="23">
        <v>0</v>
      </c>
      <c r="M28" s="42">
        <v>0</v>
      </c>
      <c r="N28" s="13">
        <f t="shared" si="0"/>
        <v>2035.5400000000002</v>
      </c>
    </row>
    <row r="29" spans="1:14">
      <c r="A29" s="6" t="s">
        <v>48</v>
      </c>
      <c r="B29" s="1" t="s">
        <v>49</v>
      </c>
      <c r="C29" s="30">
        <v>0</v>
      </c>
      <c r="D29" s="47">
        <v>0</v>
      </c>
      <c r="E29" s="19">
        <v>0</v>
      </c>
      <c r="F29" s="19">
        <v>0</v>
      </c>
      <c r="G29" s="29">
        <v>0.11000000000001364</v>
      </c>
      <c r="H29" s="19">
        <v>0</v>
      </c>
      <c r="I29" s="47">
        <v>38.485999999999997</v>
      </c>
      <c r="J29" s="19">
        <v>0</v>
      </c>
      <c r="K29" s="18">
        <v>0</v>
      </c>
      <c r="L29" s="23">
        <v>0.5</v>
      </c>
      <c r="M29" s="42">
        <v>0</v>
      </c>
      <c r="N29" s="13">
        <f t="shared" si="0"/>
        <v>39.096000000000011</v>
      </c>
    </row>
    <row r="30" spans="1:14">
      <c r="A30" s="6" t="s">
        <v>50</v>
      </c>
      <c r="B30" s="1" t="s">
        <v>51</v>
      </c>
      <c r="C30" s="30">
        <v>0</v>
      </c>
      <c r="D30" s="47">
        <v>0</v>
      </c>
      <c r="E30" s="19">
        <v>0</v>
      </c>
      <c r="F30" s="19">
        <v>0</v>
      </c>
      <c r="G30" s="29">
        <v>0</v>
      </c>
      <c r="H30" s="19">
        <v>0</v>
      </c>
      <c r="I30" s="47">
        <v>0</v>
      </c>
      <c r="J30" s="19">
        <v>0</v>
      </c>
      <c r="K30" s="18">
        <v>0</v>
      </c>
      <c r="L30" s="23">
        <v>0</v>
      </c>
      <c r="M30" s="42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30">
        <v>0</v>
      </c>
      <c r="D31" s="47">
        <v>0</v>
      </c>
      <c r="E31" s="19">
        <v>0</v>
      </c>
      <c r="F31" s="19">
        <v>0</v>
      </c>
      <c r="G31" s="29">
        <v>3.84</v>
      </c>
      <c r="H31" s="19">
        <v>0</v>
      </c>
      <c r="I31" s="47">
        <v>0</v>
      </c>
      <c r="J31" s="19">
        <v>213</v>
      </c>
      <c r="K31" s="18">
        <v>0</v>
      </c>
      <c r="L31" s="23">
        <v>0</v>
      </c>
      <c r="M31" s="42">
        <v>0</v>
      </c>
      <c r="N31" s="13">
        <f t="shared" si="0"/>
        <v>216.84</v>
      </c>
    </row>
    <row r="32" spans="1:14">
      <c r="A32" s="6" t="s">
        <v>54</v>
      </c>
      <c r="B32" s="1" t="s">
        <v>55</v>
      </c>
      <c r="C32" s="30">
        <v>0</v>
      </c>
      <c r="D32" s="47">
        <v>0</v>
      </c>
      <c r="E32" s="19">
        <v>0</v>
      </c>
      <c r="F32" s="19">
        <v>0</v>
      </c>
      <c r="G32" s="29">
        <v>0</v>
      </c>
      <c r="H32" s="19">
        <v>0</v>
      </c>
      <c r="I32" s="47">
        <v>0</v>
      </c>
      <c r="J32" s="19">
        <v>0</v>
      </c>
      <c r="K32" s="18">
        <v>0</v>
      </c>
      <c r="L32" s="23">
        <v>0</v>
      </c>
      <c r="M32" s="4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0">
        <v>336</v>
      </c>
      <c r="D33" s="47">
        <v>1285</v>
      </c>
      <c r="E33" s="19">
        <v>115</v>
      </c>
      <c r="F33" s="19">
        <v>103.68556000000005</v>
      </c>
      <c r="G33" s="29">
        <v>1137.0599999999995</v>
      </c>
      <c r="H33" s="19">
        <v>2595.4088699999998</v>
      </c>
      <c r="I33" s="47">
        <v>571.43100000000004</v>
      </c>
      <c r="J33" s="19">
        <v>410</v>
      </c>
      <c r="K33" s="18">
        <v>2032</v>
      </c>
      <c r="L33" s="23">
        <v>298.83</v>
      </c>
      <c r="M33" s="42">
        <v>0</v>
      </c>
      <c r="N33" s="13">
        <f t="shared" si="0"/>
        <v>8884.4154299999991</v>
      </c>
    </row>
    <row r="34" spans="1:14">
      <c r="A34" s="7" t="s">
        <v>58</v>
      </c>
      <c r="B34" s="8" t="s">
        <v>59</v>
      </c>
      <c r="C34" s="30">
        <v>47239</v>
      </c>
      <c r="D34" s="49">
        <v>41965</v>
      </c>
      <c r="E34" s="19">
        <v>16405</v>
      </c>
      <c r="F34" s="19">
        <v>19489.830650000014</v>
      </c>
      <c r="G34" s="29">
        <v>48737.239999999991</v>
      </c>
      <c r="H34" s="19">
        <v>101108.00754000002</v>
      </c>
      <c r="I34" s="47">
        <v>26361.839459999999</v>
      </c>
      <c r="J34" s="21">
        <f t="shared" ref="J34" si="9">SUM(J3:J10,J13,J19,J26:J33)</f>
        <v>53359</v>
      </c>
      <c r="K34" s="18">
        <v>22410</v>
      </c>
      <c r="L34" s="24">
        <f>SUM(L3:L9)+L16+L19+SUM(L26:L33)</f>
        <v>24524.93</v>
      </c>
      <c r="M34" s="45">
        <f>M3+M5+M10+M13+M19+M28+M33</f>
        <v>3777.663</v>
      </c>
      <c r="N34" s="9">
        <f t="shared" si="0"/>
        <v>405377.51065000001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6018</v>
      </c>
      <c r="D3" s="19">
        <v>3255</v>
      </c>
      <c r="E3" s="19">
        <v>145</v>
      </c>
      <c r="F3" s="19">
        <v>697.47900000000004</v>
      </c>
      <c r="G3" s="19">
        <v>3658.88</v>
      </c>
      <c r="H3" s="22">
        <v>1186.7700000000004</v>
      </c>
      <c r="I3" s="19">
        <v>2913.19</v>
      </c>
      <c r="J3" s="19">
        <v>1880</v>
      </c>
      <c r="K3" s="18">
        <v>834</v>
      </c>
      <c r="L3" s="23">
        <v>1290.75</v>
      </c>
      <c r="M3" s="35">
        <v>0</v>
      </c>
      <c r="N3" s="13">
        <f>SUM(C3:M3)</f>
        <v>21879.069</v>
      </c>
    </row>
    <row r="4" spans="1:14">
      <c r="A4" s="6" t="s">
        <v>2</v>
      </c>
      <c r="B4" s="1" t="s">
        <v>3</v>
      </c>
      <c r="C4" s="18">
        <v>19940</v>
      </c>
      <c r="D4" s="19">
        <v>9423</v>
      </c>
      <c r="E4" s="19">
        <v>865</v>
      </c>
      <c r="F4" s="19">
        <v>0</v>
      </c>
      <c r="G4" s="19">
        <v>11114.42</v>
      </c>
      <c r="H4" s="22">
        <v>5029.5079999999998</v>
      </c>
      <c r="I4" s="19">
        <v>9691.0120000000006</v>
      </c>
      <c r="J4" s="19">
        <v>3576</v>
      </c>
      <c r="K4" s="18">
        <v>0</v>
      </c>
      <c r="L4" s="23">
        <v>3344.31</v>
      </c>
      <c r="M4" s="36">
        <v>0</v>
      </c>
      <c r="N4" s="13">
        <f t="shared" ref="N4:N34" si="0">SUM(C4:M4)</f>
        <v>62983.25</v>
      </c>
    </row>
    <row r="5" spans="1:14">
      <c r="A5" s="6" t="s">
        <v>4</v>
      </c>
      <c r="B5" s="1" t="s">
        <v>5</v>
      </c>
      <c r="C5" s="18">
        <v>5474</v>
      </c>
      <c r="D5" s="19">
        <v>5480</v>
      </c>
      <c r="E5" s="19">
        <v>3526</v>
      </c>
      <c r="F5" s="19">
        <v>669.00099999999998</v>
      </c>
      <c r="G5" s="19">
        <v>13164.72</v>
      </c>
      <c r="H5" s="22">
        <v>10335.955999999998</v>
      </c>
      <c r="I5" s="19">
        <v>11936.455</v>
      </c>
      <c r="J5" s="19">
        <v>8725</v>
      </c>
      <c r="K5" s="18">
        <v>6269</v>
      </c>
      <c r="L5" s="23">
        <v>8737.68</v>
      </c>
      <c r="M5" s="36">
        <v>0</v>
      </c>
      <c r="N5" s="13">
        <f t="shared" si="0"/>
        <v>74317.812000000005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36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36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0</v>
      </c>
      <c r="M8" s="36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0.16</v>
      </c>
      <c r="H9" s="22">
        <v>0</v>
      </c>
      <c r="I9" s="19">
        <v>0.72599999999999998</v>
      </c>
      <c r="J9" s="19">
        <v>7</v>
      </c>
      <c r="K9" s="18">
        <v>0</v>
      </c>
      <c r="L9" s="23">
        <v>0</v>
      </c>
      <c r="M9" s="36">
        <v>0</v>
      </c>
      <c r="N9" s="13">
        <f t="shared" si="0"/>
        <v>7.8860000000000001</v>
      </c>
    </row>
    <row r="10" spans="1:14">
      <c r="A10" s="6" t="s">
        <v>14</v>
      </c>
      <c r="B10" s="1" t="s">
        <v>15</v>
      </c>
      <c r="C10" s="18">
        <v>202</v>
      </c>
      <c r="D10" s="19">
        <f>D11+D12</f>
        <v>3123</v>
      </c>
      <c r="E10" s="19">
        <v>85</v>
      </c>
      <c r="F10" s="19">
        <v>36</v>
      </c>
      <c r="G10" s="19">
        <v>1126.07</v>
      </c>
      <c r="H10" s="22">
        <v>1306.5730000000003</v>
      </c>
      <c r="I10" s="19">
        <f t="shared" ref="I10" si="1">I11+I12</f>
        <v>23282.752</v>
      </c>
      <c r="J10" s="19">
        <f t="shared" ref="J10" si="2">SUM(J11:J12)</f>
        <v>752</v>
      </c>
      <c r="K10" s="18">
        <v>188</v>
      </c>
      <c r="L10" s="23">
        <f>SUM(L11:L12)</f>
        <v>165.65</v>
      </c>
      <c r="M10" s="36">
        <v>0</v>
      </c>
      <c r="N10" s="13">
        <f t="shared" si="0"/>
        <v>30267.045000000002</v>
      </c>
    </row>
    <row r="11" spans="1:14">
      <c r="A11" s="6" t="s">
        <v>16</v>
      </c>
      <c r="B11" s="1" t="s">
        <v>17</v>
      </c>
      <c r="C11" s="18">
        <v>16</v>
      </c>
      <c r="D11" s="19">
        <v>1600</v>
      </c>
      <c r="E11" s="19">
        <v>15</v>
      </c>
      <c r="F11" s="19">
        <v>36</v>
      </c>
      <c r="G11" s="19">
        <v>1074.53</v>
      </c>
      <c r="H11" s="19">
        <v>351.12499999999909</v>
      </c>
      <c r="I11" s="19">
        <v>516.74699999999996</v>
      </c>
      <c r="J11" s="19">
        <v>56</v>
      </c>
      <c r="K11" s="18">
        <v>188</v>
      </c>
      <c r="L11" s="23">
        <v>0</v>
      </c>
      <c r="M11" s="36">
        <v>0</v>
      </c>
      <c r="N11" s="13">
        <f t="shared" si="0"/>
        <v>3853.4019999999987</v>
      </c>
    </row>
    <row r="12" spans="1:14">
      <c r="A12" s="6" t="s">
        <v>18</v>
      </c>
      <c r="B12" s="1" t="s">
        <v>19</v>
      </c>
      <c r="C12" s="18">
        <v>186</v>
      </c>
      <c r="D12" s="19">
        <v>1523</v>
      </c>
      <c r="E12" s="19">
        <v>70</v>
      </c>
      <c r="F12" s="19">
        <v>0</v>
      </c>
      <c r="G12" s="19">
        <v>51.54</v>
      </c>
      <c r="H12" s="19">
        <v>955.44800000000032</v>
      </c>
      <c r="I12" s="19">
        <v>22766.005000000001</v>
      </c>
      <c r="J12" s="19">
        <v>696</v>
      </c>
      <c r="K12" s="18">
        <v>0</v>
      </c>
      <c r="L12" s="23">
        <v>165.65</v>
      </c>
      <c r="M12" s="36">
        <v>0</v>
      </c>
      <c r="N12" s="13">
        <f t="shared" si="0"/>
        <v>26413.643000000004</v>
      </c>
    </row>
    <row r="13" spans="1:14">
      <c r="A13" s="6" t="s">
        <v>20</v>
      </c>
      <c r="B13" s="1" t="s">
        <v>21</v>
      </c>
      <c r="C13" s="18">
        <v>461</v>
      </c>
      <c r="D13" s="19">
        <f>D14+D15</f>
        <v>327</v>
      </c>
      <c r="E13" s="19">
        <v>2433</v>
      </c>
      <c r="F13" s="19">
        <v>0</v>
      </c>
      <c r="G13" s="19">
        <v>4383.3</v>
      </c>
      <c r="H13" s="22">
        <v>2235.2649999999994</v>
      </c>
      <c r="I13" s="19">
        <f>I14+I15</f>
        <v>6168.7839999999997</v>
      </c>
      <c r="J13" s="19">
        <f t="shared" ref="J13" si="3">SUM(J14:J15)</f>
        <v>4364</v>
      </c>
      <c r="K13" s="18">
        <v>30</v>
      </c>
      <c r="L13" s="23">
        <f>SUM(L14:L15)</f>
        <v>1634.63</v>
      </c>
      <c r="M13" s="36">
        <v>9</v>
      </c>
      <c r="N13" s="13">
        <f t="shared" si="0"/>
        <v>22045.978999999999</v>
      </c>
    </row>
    <row r="14" spans="1:14">
      <c r="A14" s="6" t="s">
        <v>16</v>
      </c>
      <c r="B14" s="1" t="s">
        <v>22</v>
      </c>
      <c r="C14" s="18">
        <v>390</v>
      </c>
      <c r="D14" s="19">
        <v>102</v>
      </c>
      <c r="E14" s="19">
        <v>1229</v>
      </c>
      <c r="F14" s="19">
        <v>0</v>
      </c>
      <c r="G14" s="19">
        <v>212.19</v>
      </c>
      <c r="H14" s="19">
        <v>887.10199999999895</v>
      </c>
      <c r="I14" s="19">
        <v>938.31500000000005</v>
      </c>
      <c r="J14" s="19">
        <v>140</v>
      </c>
      <c r="K14" s="18">
        <v>0</v>
      </c>
      <c r="L14" s="23">
        <v>139.86000000000001</v>
      </c>
      <c r="M14" s="36">
        <v>9</v>
      </c>
      <c r="N14" s="13">
        <f t="shared" si="0"/>
        <v>4047.4669999999992</v>
      </c>
    </row>
    <row r="15" spans="1:14">
      <c r="A15" s="6" t="s">
        <v>18</v>
      </c>
      <c r="B15" s="1" t="s">
        <v>23</v>
      </c>
      <c r="C15" s="18">
        <v>71</v>
      </c>
      <c r="D15" s="19">
        <v>225</v>
      </c>
      <c r="E15" s="19">
        <v>1204</v>
      </c>
      <c r="F15" s="19">
        <v>0</v>
      </c>
      <c r="G15" s="19">
        <v>4171.1099999999997</v>
      </c>
      <c r="H15" s="19">
        <v>1348.1630000000005</v>
      </c>
      <c r="I15" s="19">
        <v>5230.4690000000001</v>
      </c>
      <c r="J15" s="19">
        <v>4224</v>
      </c>
      <c r="K15" s="18">
        <v>30</v>
      </c>
      <c r="L15" s="23">
        <v>1494.77</v>
      </c>
      <c r="M15" s="36">
        <v>0</v>
      </c>
      <c r="N15" s="13">
        <f t="shared" si="0"/>
        <v>17998.511999999999</v>
      </c>
    </row>
    <row r="16" spans="1:14">
      <c r="A16" s="6" t="s">
        <v>24</v>
      </c>
      <c r="B16" s="1" t="s">
        <v>25</v>
      </c>
      <c r="C16" s="18">
        <v>663</v>
      </c>
      <c r="D16" s="19">
        <f t="shared" ref="D16:D18" si="4">D10+D13</f>
        <v>3450</v>
      </c>
      <c r="E16" s="19">
        <v>2518</v>
      </c>
      <c r="F16" s="19">
        <v>36</v>
      </c>
      <c r="G16" s="19">
        <v>5509.37</v>
      </c>
      <c r="H16" s="22">
        <v>3541.8380000000052</v>
      </c>
      <c r="I16" s="19">
        <f>I17+I18</f>
        <v>29451.536</v>
      </c>
      <c r="J16" s="19">
        <f t="shared" ref="J16" si="5">SUM(J17:J18)</f>
        <v>5116</v>
      </c>
      <c r="K16" s="18">
        <v>218</v>
      </c>
      <c r="L16" s="23">
        <f>SUM(L17:L18)</f>
        <v>1800.2800000000002</v>
      </c>
      <c r="M16" s="36">
        <v>9</v>
      </c>
      <c r="N16" s="13">
        <f t="shared" si="0"/>
        <v>52313.024000000005</v>
      </c>
    </row>
    <row r="17" spans="1:14">
      <c r="A17" s="6" t="s">
        <v>16</v>
      </c>
      <c r="B17" s="1" t="s">
        <v>26</v>
      </c>
      <c r="C17" s="18">
        <v>406</v>
      </c>
      <c r="D17" s="19">
        <f t="shared" si="4"/>
        <v>1702</v>
      </c>
      <c r="E17" s="19">
        <v>1244</v>
      </c>
      <c r="F17" s="19">
        <v>36</v>
      </c>
      <c r="G17" s="19">
        <v>1286.72</v>
      </c>
      <c r="H17" s="19">
        <v>1238.2270000000135</v>
      </c>
      <c r="I17" s="19">
        <f t="shared" ref="I17:J18" si="6">I11+I14</f>
        <v>1455.0619999999999</v>
      </c>
      <c r="J17" s="19">
        <f t="shared" si="6"/>
        <v>196</v>
      </c>
      <c r="K17" s="18">
        <v>188</v>
      </c>
      <c r="L17" s="23">
        <f t="shared" ref="L17:L18" si="7">L11+L14</f>
        <v>139.86000000000001</v>
      </c>
      <c r="M17" s="36">
        <v>9</v>
      </c>
      <c r="N17" s="13">
        <f t="shared" si="0"/>
        <v>7900.8690000000133</v>
      </c>
    </row>
    <row r="18" spans="1:14">
      <c r="A18" s="6" t="s">
        <v>18</v>
      </c>
      <c r="B18" s="1" t="s">
        <v>27</v>
      </c>
      <c r="C18" s="18">
        <v>257</v>
      </c>
      <c r="D18" s="19">
        <f t="shared" si="4"/>
        <v>1748</v>
      </c>
      <c r="E18" s="19">
        <v>1274</v>
      </c>
      <c r="F18" s="19">
        <v>0</v>
      </c>
      <c r="G18" s="19">
        <v>4222.6499999999996</v>
      </c>
      <c r="H18" s="19">
        <v>2303.6110000000008</v>
      </c>
      <c r="I18" s="19">
        <f t="shared" si="6"/>
        <v>27996.474000000002</v>
      </c>
      <c r="J18" s="19">
        <f t="shared" si="6"/>
        <v>4920</v>
      </c>
      <c r="K18" s="18">
        <v>30</v>
      </c>
      <c r="L18" s="23">
        <f t="shared" si="7"/>
        <v>1660.42</v>
      </c>
      <c r="M18" s="36">
        <v>0</v>
      </c>
      <c r="N18" s="13">
        <f t="shared" si="0"/>
        <v>44412.154999999999</v>
      </c>
    </row>
    <row r="19" spans="1:14">
      <c r="A19" s="6" t="s">
        <v>28</v>
      </c>
      <c r="B19" s="1" t="s">
        <v>29</v>
      </c>
      <c r="C19" s="18">
        <v>17778</v>
      </c>
      <c r="D19" s="19">
        <f>D20+D24+D25</f>
        <v>15882</v>
      </c>
      <c r="E19" s="19">
        <v>8113</v>
      </c>
      <c r="F19" s="19">
        <v>12923.313959999994</v>
      </c>
      <c r="G19" s="19">
        <v>33542.129999999997</v>
      </c>
      <c r="H19" s="22">
        <f>H20+H24+H25</f>
        <v>14692.864980000018</v>
      </c>
      <c r="I19" s="19">
        <f t="shared" ref="I19" si="8">I20+I24+I25</f>
        <v>14601.59881</v>
      </c>
      <c r="J19" s="19">
        <f t="shared" ref="J19" si="9">SUM(J20,J24:J25)</f>
        <v>27644</v>
      </c>
      <c r="K19" s="18">
        <v>11079</v>
      </c>
      <c r="L19" s="23">
        <f>L20+L24+L25</f>
        <v>12069.58</v>
      </c>
      <c r="M19" s="36">
        <v>797</v>
      </c>
      <c r="N19" s="13">
        <f t="shared" si="0"/>
        <v>169122.48775</v>
      </c>
    </row>
    <row r="20" spans="1:14">
      <c r="A20" s="6" t="s">
        <v>30</v>
      </c>
      <c r="B20" s="1" t="s">
        <v>31</v>
      </c>
      <c r="C20" s="18">
        <v>17778</v>
      </c>
      <c r="D20" s="19">
        <f>SUM(D21:D23)</f>
        <v>13121</v>
      </c>
      <c r="E20" s="19">
        <v>8023</v>
      </c>
      <c r="F20" s="19">
        <v>12923.313959999994</v>
      </c>
      <c r="G20" s="19">
        <v>33553.379999999997</v>
      </c>
      <c r="H20" s="22">
        <f>H21+H22+H23</f>
        <v>14692.864980000018</v>
      </c>
      <c r="I20" s="19">
        <f t="shared" ref="I20" si="10">I21+I22+I23</f>
        <v>14601.59881</v>
      </c>
      <c r="J20" s="19">
        <f t="shared" ref="J20" si="11">SUM(J21:J23)</f>
        <v>27471</v>
      </c>
      <c r="K20" s="18">
        <v>11079</v>
      </c>
      <c r="L20" s="23">
        <f>SUM(L21:L23)</f>
        <v>11561.57</v>
      </c>
      <c r="M20" s="36">
        <v>797</v>
      </c>
      <c r="N20" s="13">
        <f t="shared" si="0"/>
        <v>165601.72775000002</v>
      </c>
    </row>
    <row r="21" spans="1:14">
      <c r="A21" s="6" t="s">
        <v>32</v>
      </c>
      <c r="B21" s="1" t="s">
        <v>33</v>
      </c>
      <c r="C21" s="18">
        <v>14164</v>
      </c>
      <c r="D21" s="19">
        <f>13580-766</f>
        <v>12814</v>
      </c>
      <c r="E21" s="19">
        <v>6691</v>
      </c>
      <c r="F21" s="19">
        <v>11702.851000000001</v>
      </c>
      <c r="G21" s="19">
        <v>21271.919999999998</v>
      </c>
      <c r="H21" s="19">
        <v>12699.648410000016</v>
      </c>
      <c r="I21" s="19">
        <v>9768.6214400000008</v>
      </c>
      <c r="J21" s="19">
        <v>22707</v>
      </c>
      <c r="K21" s="18">
        <v>9425</v>
      </c>
      <c r="L21" s="23">
        <v>6345.09</v>
      </c>
      <c r="M21" s="36">
        <v>797</v>
      </c>
      <c r="N21" s="13">
        <f t="shared" si="0"/>
        <v>128386.13085000003</v>
      </c>
    </row>
    <row r="22" spans="1:14">
      <c r="A22" s="6" t="s">
        <v>34</v>
      </c>
      <c r="B22" s="1" t="s">
        <v>35</v>
      </c>
      <c r="C22" s="18">
        <v>3614</v>
      </c>
      <c r="D22" s="19">
        <v>307</v>
      </c>
      <c r="E22" s="19">
        <v>1332</v>
      </c>
      <c r="F22" s="19">
        <v>1220.4629599999935</v>
      </c>
      <c r="G22" s="19">
        <v>12281.22</v>
      </c>
      <c r="H22" s="19">
        <v>1853.6935700000031</v>
      </c>
      <c r="I22" s="19">
        <v>4832.9773699999996</v>
      </c>
      <c r="J22" s="19">
        <v>4764</v>
      </c>
      <c r="K22" s="18">
        <v>1654</v>
      </c>
      <c r="L22" s="23">
        <v>5216.4799999999996</v>
      </c>
      <c r="M22" s="36">
        <v>0</v>
      </c>
      <c r="N22" s="13">
        <f t="shared" si="0"/>
        <v>37075.833899999998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0</v>
      </c>
      <c r="F23" s="19">
        <v>0</v>
      </c>
      <c r="G23" s="19">
        <v>0.24</v>
      </c>
      <c r="H23" s="19">
        <v>139.52299999999994</v>
      </c>
      <c r="I23" s="19">
        <v>0</v>
      </c>
      <c r="J23" s="19">
        <v>0</v>
      </c>
      <c r="K23" s="18">
        <v>0</v>
      </c>
      <c r="L23" s="23">
        <v>0</v>
      </c>
      <c r="M23" s="36">
        <v>0</v>
      </c>
      <c r="N23" s="13">
        <f t="shared" si="0"/>
        <v>139.76299999999995</v>
      </c>
    </row>
    <row r="24" spans="1:14">
      <c r="A24" s="6" t="s">
        <v>38</v>
      </c>
      <c r="B24" s="1" t="s">
        <v>39</v>
      </c>
      <c r="C24" s="18">
        <v>0</v>
      </c>
      <c r="D24" s="19">
        <v>2761</v>
      </c>
      <c r="E24" s="19">
        <v>90</v>
      </c>
      <c r="F24" s="19">
        <v>0</v>
      </c>
      <c r="G24" s="19">
        <v>-11.25</v>
      </c>
      <c r="H24" s="19">
        <v>0</v>
      </c>
      <c r="I24" s="19">
        <v>0</v>
      </c>
      <c r="J24" s="19">
        <v>173</v>
      </c>
      <c r="K24" s="18">
        <v>0</v>
      </c>
      <c r="L24" s="23">
        <v>508.01</v>
      </c>
      <c r="M24" s="36">
        <v>0</v>
      </c>
      <c r="N24" s="13">
        <f t="shared" si="0"/>
        <v>3520.76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6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3">
        <v>0</v>
      </c>
      <c r="M26" s="36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3">
        <v>0</v>
      </c>
      <c r="M27" s="36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0</v>
      </c>
      <c r="D28" s="19">
        <v>8</v>
      </c>
      <c r="E28" s="19">
        <v>7</v>
      </c>
      <c r="F28" s="19">
        <v>0</v>
      </c>
      <c r="G28" s="19">
        <v>772.99</v>
      </c>
      <c r="H28" s="22">
        <v>56.85899999999998</v>
      </c>
      <c r="I28" s="19">
        <v>0</v>
      </c>
      <c r="J28" s="19">
        <v>1012</v>
      </c>
      <c r="K28" s="18">
        <v>15</v>
      </c>
      <c r="L28" s="23">
        <v>13</v>
      </c>
      <c r="M28" s="36">
        <v>0</v>
      </c>
      <c r="N28" s="13">
        <f t="shared" si="0"/>
        <v>1884.8489999999999</v>
      </c>
    </row>
    <row r="29" spans="1:14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486.52</v>
      </c>
      <c r="H29" s="22">
        <v>0</v>
      </c>
      <c r="I29" s="19">
        <v>40.610999999999997</v>
      </c>
      <c r="J29" s="19">
        <v>0</v>
      </c>
      <c r="K29" s="18">
        <v>0</v>
      </c>
      <c r="L29" s="23">
        <v>0</v>
      </c>
      <c r="M29" s="36">
        <v>0</v>
      </c>
      <c r="N29" s="13">
        <f t="shared" si="0"/>
        <v>527.13099999999997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36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0.01</v>
      </c>
      <c r="H31" s="22">
        <v>0</v>
      </c>
      <c r="I31" s="19">
        <v>0</v>
      </c>
      <c r="J31" s="19">
        <v>0</v>
      </c>
      <c r="K31" s="18">
        <v>0</v>
      </c>
      <c r="L31" s="23">
        <v>0</v>
      </c>
      <c r="M31" s="36">
        <v>0</v>
      </c>
      <c r="N31" s="13">
        <f t="shared" si="0"/>
        <v>0.01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36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1879</v>
      </c>
      <c r="D33" s="19">
        <v>1134</v>
      </c>
      <c r="E33" s="19">
        <v>338</v>
      </c>
      <c r="F33" s="19">
        <v>1180.2270000000001</v>
      </c>
      <c r="G33" s="19">
        <v>444.09</v>
      </c>
      <c r="H33" s="22">
        <v>1711.4642800000001</v>
      </c>
      <c r="I33" s="19">
        <v>2119.4024600000002</v>
      </c>
      <c r="J33" s="19">
        <v>530</v>
      </c>
      <c r="K33" s="18">
        <v>519</v>
      </c>
      <c r="L33" s="23">
        <v>701.14</v>
      </c>
      <c r="M33" s="36">
        <v>0</v>
      </c>
      <c r="N33" s="13">
        <f t="shared" si="0"/>
        <v>10556.32374</v>
      </c>
    </row>
    <row r="34" spans="1:14" ht="15.75" thickBot="1">
      <c r="A34" s="7" t="s">
        <v>58</v>
      </c>
      <c r="B34" s="8" t="s">
        <v>59</v>
      </c>
      <c r="C34" s="18">
        <v>51752</v>
      </c>
      <c r="D34" s="20">
        <f>D3+D4+D5+D6+D7+D8+D9+D16+D19+D26+D27+D28+D29+D30+D31+D32+D33</f>
        <v>38632</v>
      </c>
      <c r="E34" s="19">
        <v>15512</v>
      </c>
      <c r="F34" s="19">
        <v>15506.020959999994</v>
      </c>
      <c r="G34" s="19">
        <v>68693.289999999994</v>
      </c>
      <c r="H34" s="22">
        <v>36555.260259999995</v>
      </c>
      <c r="I34" s="19">
        <f>I3+I5+I4+I6+I7+I8+I9+I16+I19+I26+I27+I28+I29+I30+I32+I31+I33</f>
        <v>70754.531269999992</v>
      </c>
      <c r="J34" s="21">
        <f t="shared" ref="J34" si="12">SUM(J3:J10,J13,J19,J26:J33)</f>
        <v>48490</v>
      </c>
      <c r="K34" s="18">
        <v>18934</v>
      </c>
      <c r="L34" s="24">
        <f>SUM(L3:L9)+L16+L19+SUM(L26:L33)</f>
        <v>27956.739999999998</v>
      </c>
      <c r="M34" s="37">
        <v>807</v>
      </c>
      <c r="N34" s="9">
        <f t="shared" si="0"/>
        <v>393592.84248999995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K3" sqref="K3:K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0">
        <v>11039</v>
      </c>
      <c r="D3" s="48">
        <v>4658</v>
      </c>
      <c r="E3" s="19">
        <v>2241</v>
      </c>
      <c r="F3" s="19">
        <v>6806</v>
      </c>
      <c r="G3" s="29">
        <v>8594</v>
      </c>
      <c r="H3" s="19">
        <v>16224</v>
      </c>
      <c r="I3" s="47">
        <v>4465</v>
      </c>
      <c r="J3" s="19">
        <v>10079</v>
      </c>
      <c r="K3" s="18">
        <v>6311</v>
      </c>
      <c r="L3" s="25">
        <v>4809</v>
      </c>
      <c r="M3" s="42">
        <v>200</v>
      </c>
      <c r="N3" s="13">
        <f>SUM(C3:M3)</f>
        <v>75426</v>
      </c>
    </row>
    <row r="4" spans="1:14">
      <c r="A4" s="6" t="s">
        <v>2</v>
      </c>
      <c r="B4" s="1" t="s">
        <v>3</v>
      </c>
      <c r="C4" s="30">
        <v>90</v>
      </c>
      <c r="D4" s="48">
        <v>61</v>
      </c>
      <c r="E4" s="19">
        <v>2</v>
      </c>
      <c r="F4" s="19">
        <v>0</v>
      </c>
      <c r="G4" s="29">
        <v>16</v>
      </c>
      <c r="H4" s="19">
        <v>465</v>
      </c>
      <c r="I4" s="47">
        <v>445</v>
      </c>
      <c r="J4" s="19">
        <v>57</v>
      </c>
      <c r="K4" s="18">
        <v>0</v>
      </c>
      <c r="L4" s="25">
        <v>223</v>
      </c>
      <c r="M4" s="42">
        <v>0</v>
      </c>
      <c r="N4" s="13">
        <f t="shared" ref="N4:N34" si="0">SUM(C4:M4)</f>
        <v>1359</v>
      </c>
    </row>
    <row r="5" spans="1:14">
      <c r="A5" s="6" t="s">
        <v>4</v>
      </c>
      <c r="B5" s="1" t="s">
        <v>5</v>
      </c>
      <c r="C5" s="30">
        <v>301</v>
      </c>
      <c r="D5" s="48">
        <v>409</v>
      </c>
      <c r="E5" s="19">
        <v>798</v>
      </c>
      <c r="F5" s="19">
        <v>99</v>
      </c>
      <c r="G5" s="29">
        <v>542</v>
      </c>
      <c r="H5" s="19">
        <v>634</v>
      </c>
      <c r="I5" s="47">
        <v>481</v>
      </c>
      <c r="J5" s="19">
        <v>333</v>
      </c>
      <c r="K5" s="18">
        <v>442</v>
      </c>
      <c r="L5" s="25">
        <v>293</v>
      </c>
      <c r="M5" s="42">
        <v>7</v>
      </c>
      <c r="N5" s="13">
        <f t="shared" si="0"/>
        <v>4339</v>
      </c>
    </row>
    <row r="6" spans="1:14">
      <c r="A6" s="6" t="s">
        <v>6</v>
      </c>
      <c r="B6" s="1" t="s">
        <v>7</v>
      </c>
      <c r="C6" s="30">
        <v>0</v>
      </c>
      <c r="D6" s="47">
        <v>0</v>
      </c>
      <c r="E6" s="19">
        <v>0</v>
      </c>
      <c r="F6" s="19">
        <v>0</v>
      </c>
      <c r="G6" s="29">
        <v>0</v>
      </c>
      <c r="H6" s="19">
        <v>0</v>
      </c>
      <c r="I6" s="47">
        <v>0</v>
      </c>
      <c r="J6" s="19">
        <v>0</v>
      </c>
      <c r="K6" s="18">
        <v>0</v>
      </c>
      <c r="L6" s="25">
        <v>0</v>
      </c>
      <c r="M6" s="4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0">
        <v>0</v>
      </c>
      <c r="D7" s="47">
        <v>0</v>
      </c>
      <c r="E7" s="19">
        <v>0</v>
      </c>
      <c r="F7" s="19">
        <v>0</v>
      </c>
      <c r="G7" s="29">
        <v>0</v>
      </c>
      <c r="H7" s="19">
        <v>0</v>
      </c>
      <c r="I7" s="47">
        <v>0</v>
      </c>
      <c r="J7" s="19">
        <v>0</v>
      </c>
      <c r="K7" s="18">
        <v>0</v>
      </c>
      <c r="L7" s="25">
        <v>0</v>
      </c>
      <c r="M7" s="4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30">
        <v>0</v>
      </c>
      <c r="D8" s="47">
        <v>0</v>
      </c>
      <c r="E8" s="19">
        <v>0</v>
      </c>
      <c r="F8" s="19">
        <v>0</v>
      </c>
      <c r="G8" s="29">
        <v>0</v>
      </c>
      <c r="H8" s="19">
        <v>0</v>
      </c>
      <c r="I8" s="47">
        <v>0</v>
      </c>
      <c r="J8" s="19">
        <v>0</v>
      </c>
      <c r="K8" s="18">
        <v>6</v>
      </c>
      <c r="L8" s="25">
        <v>1</v>
      </c>
      <c r="M8" s="42">
        <v>0</v>
      </c>
      <c r="N8" s="13">
        <f t="shared" si="0"/>
        <v>7</v>
      </c>
    </row>
    <row r="9" spans="1:14">
      <c r="A9" s="6" t="s">
        <v>12</v>
      </c>
      <c r="B9" s="1" t="s">
        <v>13</v>
      </c>
      <c r="C9" s="30">
        <v>0</v>
      </c>
      <c r="D9" s="47">
        <v>39</v>
      </c>
      <c r="E9" s="19">
        <v>29</v>
      </c>
      <c r="F9" s="19">
        <v>0</v>
      </c>
      <c r="G9" s="29">
        <v>10</v>
      </c>
      <c r="H9" s="19">
        <v>26</v>
      </c>
      <c r="I9" s="47">
        <v>38</v>
      </c>
      <c r="J9" s="19">
        <v>15</v>
      </c>
      <c r="K9" s="18">
        <v>8</v>
      </c>
      <c r="L9" s="25">
        <v>18</v>
      </c>
      <c r="M9" s="42">
        <v>0</v>
      </c>
      <c r="N9" s="13">
        <f t="shared" si="0"/>
        <v>183</v>
      </c>
    </row>
    <row r="10" spans="1:14">
      <c r="A10" s="6" t="s">
        <v>14</v>
      </c>
      <c r="B10" s="1" t="s">
        <v>15</v>
      </c>
      <c r="C10" s="30">
        <v>1663</v>
      </c>
      <c r="D10" s="47">
        <v>1321</v>
      </c>
      <c r="E10" s="19">
        <v>501</v>
      </c>
      <c r="F10" s="19">
        <v>128</v>
      </c>
      <c r="G10" s="29">
        <v>1262</v>
      </c>
      <c r="H10" s="19">
        <v>2458</v>
      </c>
      <c r="I10" s="47">
        <v>1847</v>
      </c>
      <c r="J10" s="19">
        <f t="shared" ref="J10" si="1">SUM(J11:J12)</f>
        <v>383</v>
      </c>
      <c r="K10" s="18">
        <v>585</v>
      </c>
      <c r="L10" s="25">
        <f>SUM(L11:L12)</f>
        <v>995</v>
      </c>
      <c r="M10" s="42">
        <f>M11+M12</f>
        <v>3</v>
      </c>
      <c r="N10" s="13">
        <f t="shared" si="0"/>
        <v>11146</v>
      </c>
    </row>
    <row r="11" spans="1:14">
      <c r="A11" s="6" t="s">
        <v>16</v>
      </c>
      <c r="B11" s="1" t="s">
        <v>17</v>
      </c>
      <c r="C11" s="30">
        <v>1569</v>
      </c>
      <c r="D11" s="48">
        <v>1102</v>
      </c>
      <c r="E11" s="19">
        <v>391</v>
      </c>
      <c r="F11" s="19">
        <v>121</v>
      </c>
      <c r="G11" s="29">
        <v>1085</v>
      </c>
      <c r="H11" s="19">
        <v>1954</v>
      </c>
      <c r="I11" s="47">
        <v>1729</v>
      </c>
      <c r="J11" s="19">
        <v>247</v>
      </c>
      <c r="K11" s="18">
        <v>451</v>
      </c>
      <c r="L11" s="25">
        <v>260</v>
      </c>
      <c r="M11" s="42">
        <v>2</v>
      </c>
      <c r="N11" s="13">
        <f t="shared" si="0"/>
        <v>8911</v>
      </c>
    </row>
    <row r="12" spans="1:14">
      <c r="A12" s="6" t="s">
        <v>18</v>
      </c>
      <c r="B12" s="1" t="s">
        <v>19</v>
      </c>
      <c r="C12" s="30">
        <v>94</v>
      </c>
      <c r="D12" s="48">
        <v>219</v>
      </c>
      <c r="E12" s="19">
        <v>110</v>
      </c>
      <c r="F12" s="19">
        <v>7</v>
      </c>
      <c r="G12" s="29">
        <v>177</v>
      </c>
      <c r="H12" s="19">
        <v>504</v>
      </c>
      <c r="I12" s="47">
        <v>118</v>
      </c>
      <c r="J12" s="19">
        <v>136</v>
      </c>
      <c r="K12" s="18">
        <v>134</v>
      </c>
      <c r="L12" s="25">
        <v>735</v>
      </c>
      <c r="M12" s="42">
        <v>1</v>
      </c>
      <c r="N12" s="13">
        <f t="shared" si="0"/>
        <v>2235</v>
      </c>
    </row>
    <row r="13" spans="1:14">
      <c r="A13" s="6" t="s">
        <v>20</v>
      </c>
      <c r="B13" s="1" t="s">
        <v>21</v>
      </c>
      <c r="C13" s="30">
        <v>1506</v>
      </c>
      <c r="D13" s="47">
        <v>1183</v>
      </c>
      <c r="E13" s="19">
        <v>172</v>
      </c>
      <c r="F13" s="19">
        <v>19</v>
      </c>
      <c r="G13" s="29">
        <v>1324</v>
      </c>
      <c r="H13" s="19">
        <v>4124</v>
      </c>
      <c r="I13" s="47">
        <v>2064</v>
      </c>
      <c r="J13" s="19">
        <f t="shared" ref="J13" si="2">SUM(J14:J15)</f>
        <v>213</v>
      </c>
      <c r="K13" s="18">
        <v>335</v>
      </c>
      <c r="L13" s="25">
        <f>SUM(L14:L15)</f>
        <v>998</v>
      </c>
      <c r="M13" s="42">
        <f>M14+M15</f>
        <v>2</v>
      </c>
      <c r="N13" s="13">
        <f t="shared" si="0"/>
        <v>11940</v>
      </c>
    </row>
    <row r="14" spans="1:14">
      <c r="A14" s="6" t="s">
        <v>16</v>
      </c>
      <c r="B14" s="1" t="s">
        <v>22</v>
      </c>
      <c r="C14" s="30">
        <v>1447</v>
      </c>
      <c r="D14" s="47">
        <v>1025</v>
      </c>
      <c r="E14" s="19">
        <v>132</v>
      </c>
      <c r="F14" s="19">
        <v>17</v>
      </c>
      <c r="G14" s="29">
        <v>1093</v>
      </c>
      <c r="H14" s="19">
        <v>3582</v>
      </c>
      <c r="I14" s="47">
        <v>1826</v>
      </c>
      <c r="J14" s="19">
        <v>156</v>
      </c>
      <c r="K14" s="18">
        <v>285</v>
      </c>
      <c r="L14" s="25">
        <v>255</v>
      </c>
      <c r="M14" s="42">
        <v>2</v>
      </c>
      <c r="N14" s="13">
        <f t="shared" si="0"/>
        <v>9820</v>
      </c>
    </row>
    <row r="15" spans="1:14">
      <c r="A15" s="6" t="s">
        <v>18</v>
      </c>
      <c r="B15" s="1" t="s">
        <v>23</v>
      </c>
      <c r="C15" s="30">
        <v>59</v>
      </c>
      <c r="D15" s="47">
        <v>158</v>
      </c>
      <c r="E15" s="19">
        <v>40</v>
      </c>
      <c r="F15" s="19">
        <v>2</v>
      </c>
      <c r="G15" s="29">
        <v>231</v>
      </c>
      <c r="H15" s="19">
        <v>542</v>
      </c>
      <c r="I15" s="47">
        <v>238</v>
      </c>
      <c r="J15" s="19">
        <v>57</v>
      </c>
      <c r="K15" s="18">
        <v>50</v>
      </c>
      <c r="L15" s="25">
        <v>743</v>
      </c>
      <c r="M15" s="42">
        <v>0</v>
      </c>
      <c r="N15" s="13">
        <f t="shared" si="0"/>
        <v>2120</v>
      </c>
    </row>
    <row r="16" spans="1:14">
      <c r="A16" s="6" t="s">
        <v>24</v>
      </c>
      <c r="B16" s="1" t="s">
        <v>25</v>
      </c>
      <c r="C16" s="30">
        <v>1725</v>
      </c>
      <c r="D16" s="47">
        <v>2504</v>
      </c>
      <c r="E16" s="19">
        <v>542</v>
      </c>
      <c r="F16" s="19">
        <v>147</v>
      </c>
      <c r="G16" s="29">
        <v>1325</v>
      </c>
      <c r="H16" s="19">
        <v>4161</v>
      </c>
      <c r="I16" s="47">
        <v>2064</v>
      </c>
      <c r="J16" s="19">
        <f t="shared" ref="J16" si="3">SUM(J17:J18)</f>
        <v>414</v>
      </c>
      <c r="K16" s="18">
        <v>630</v>
      </c>
      <c r="L16" s="25">
        <f>SUM(L17:L18)</f>
        <v>1012</v>
      </c>
      <c r="M16" s="42">
        <f>M17+M18</f>
        <v>3</v>
      </c>
      <c r="N16" s="13">
        <f t="shared" si="0"/>
        <v>14527</v>
      </c>
    </row>
    <row r="17" spans="1:14">
      <c r="A17" s="6" t="s">
        <v>16</v>
      </c>
      <c r="B17" s="1" t="s">
        <v>26</v>
      </c>
      <c r="C17" s="30">
        <v>1577</v>
      </c>
      <c r="D17" s="48">
        <v>2127</v>
      </c>
      <c r="E17" s="19">
        <v>392</v>
      </c>
      <c r="F17" s="19">
        <v>138</v>
      </c>
      <c r="G17" s="29">
        <v>1093</v>
      </c>
      <c r="H17" s="19">
        <v>3609</v>
      </c>
      <c r="I17" s="47">
        <v>1826</v>
      </c>
      <c r="J17" s="19">
        <v>255</v>
      </c>
      <c r="K17" s="18">
        <v>455</v>
      </c>
      <c r="L17" s="25">
        <v>260</v>
      </c>
      <c r="M17" s="42">
        <v>2</v>
      </c>
      <c r="N17" s="13">
        <f t="shared" si="0"/>
        <v>11734</v>
      </c>
    </row>
    <row r="18" spans="1:14">
      <c r="A18" s="6" t="s">
        <v>18</v>
      </c>
      <c r="B18" s="1" t="s">
        <v>27</v>
      </c>
      <c r="C18" s="30">
        <v>148</v>
      </c>
      <c r="D18" s="48">
        <v>377</v>
      </c>
      <c r="E18" s="19">
        <v>150</v>
      </c>
      <c r="F18" s="19">
        <v>9</v>
      </c>
      <c r="G18" s="29">
        <v>232</v>
      </c>
      <c r="H18" s="19">
        <v>552</v>
      </c>
      <c r="I18" s="47">
        <v>238</v>
      </c>
      <c r="J18" s="19">
        <v>159</v>
      </c>
      <c r="K18" s="18">
        <v>175</v>
      </c>
      <c r="L18" s="25">
        <v>752</v>
      </c>
      <c r="M18" s="42">
        <f>M12+M15</f>
        <v>1</v>
      </c>
      <c r="N18" s="13">
        <f t="shared" si="0"/>
        <v>2793</v>
      </c>
    </row>
    <row r="19" spans="1:14">
      <c r="A19" s="6" t="s">
        <v>28</v>
      </c>
      <c r="B19" s="1" t="s">
        <v>29</v>
      </c>
      <c r="C19" s="30">
        <f>C20+C24</f>
        <v>12309</v>
      </c>
      <c r="D19" s="47">
        <v>8171</v>
      </c>
      <c r="E19" s="19">
        <v>11611</v>
      </c>
      <c r="F19" s="19">
        <v>14378</v>
      </c>
      <c r="G19" s="29">
        <v>13901</v>
      </c>
      <c r="H19" s="22">
        <f>H20+H24+H25</f>
        <v>8365</v>
      </c>
      <c r="I19" s="47">
        <v>8029</v>
      </c>
      <c r="J19" s="19">
        <f t="shared" ref="J19" si="4">SUM(J20,J24:J25)</f>
        <v>18931</v>
      </c>
      <c r="K19" s="18">
        <v>10364</v>
      </c>
      <c r="L19" s="25">
        <f>L20+L24+L25</f>
        <v>7146</v>
      </c>
      <c r="M19" s="43">
        <f>M20+M25</f>
        <v>655</v>
      </c>
      <c r="N19" s="13">
        <f t="shared" si="0"/>
        <v>113860</v>
      </c>
    </row>
    <row r="20" spans="1:14">
      <c r="A20" s="6" t="s">
        <v>30</v>
      </c>
      <c r="B20" s="1" t="s">
        <v>31</v>
      </c>
      <c r="C20" s="30">
        <f>C21+C22+C23</f>
        <v>12282</v>
      </c>
      <c r="D20" s="47">
        <v>8136</v>
      </c>
      <c r="E20" s="19">
        <v>11591</v>
      </c>
      <c r="F20" s="19">
        <v>14378</v>
      </c>
      <c r="G20" s="29">
        <v>13873</v>
      </c>
      <c r="H20" s="22">
        <f>H21+H22+H23</f>
        <v>8311</v>
      </c>
      <c r="I20" s="47">
        <v>7955</v>
      </c>
      <c r="J20" s="19">
        <f t="shared" ref="J20" si="5">SUM(J21:J23)</f>
        <v>18887</v>
      </c>
      <c r="K20" s="18">
        <v>10335</v>
      </c>
      <c r="L20" s="25">
        <f>SUM(L21:L23)</f>
        <v>7119</v>
      </c>
      <c r="M20" s="44">
        <f>M21+M22+M23+M24</f>
        <v>655</v>
      </c>
      <c r="N20" s="13">
        <f t="shared" si="0"/>
        <v>113522</v>
      </c>
    </row>
    <row r="21" spans="1:14">
      <c r="A21" s="6" t="s">
        <v>32</v>
      </c>
      <c r="B21" s="1" t="s">
        <v>33</v>
      </c>
      <c r="C21" s="30">
        <v>8095</v>
      </c>
      <c r="D21" s="47">
        <v>5143</v>
      </c>
      <c r="E21" s="19">
        <v>2884</v>
      </c>
      <c r="F21" s="19">
        <v>7782</v>
      </c>
      <c r="G21" s="29">
        <v>9331</v>
      </c>
      <c r="H21" s="19">
        <v>5253</v>
      </c>
      <c r="I21" s="47">
        <v>5020</v>
      </c>
      <c r="J21" s="19">
        <v>12272</v>
      </c>
      <c r="K21" s="18">
        <v>7044</v>
      </c>
      <c r="L21" s="25">
        <v>3953</v>
      </c>
      <c r="M21" s="43">
        <v>254</v>
      </c>
      <c r="N21" s="13">
        <f t="shared" si="0"/>
        <v>67031</v>
      </c>
    </row>
    <row r="22" spans="1:14">
      <c r="A22" s="6" t="s">
        <v>34</v>
      </c>
      <c r="B22" s="1" t="s">
        <v>35</v>
      </c>
      <c r="C22" s="30">
        <v>4157</v>
      </c>
      <c r="D22" s="47">
        <v>2960</v>
      </c>
      <c r="E22" s="19">
        <v>1546</v>
      </c>
      <c r="F22" s="19">
        <v>4232</v>
      </c>
      <c r="G22" s="29">
        <v>4471</v>
      </c>
      <c r="H22" s="19">
        <v>3012</v>
      </c>
      <c r="I22" s="47">
        <v>2897</v>
      </c>
      <c r="J22" s="19">
        <v>6475</v>
      </c>
      <c r="K22" s="18">
        <v>3260</v>
      </c>
      <c r="L22" s="25">
        <v>2004</v>
      </c>
      <c r="M22" s="43">
        <v>169</v>
      </c>
      <c r="N22" s="13">
        <f t="shared" si="0"/>
        <v>35183</v>
      </c>
    </row>
    <row r="23" spans="1:14">
      <c r="A23" s="6" t="s">
        <v>36</v>
      </c>
      <c r="B23" s="1" t="s">
        <v>37</v>
      </c>
      <c r="C23" s="30">
        <v>30</v>
      </c>
      <c r="D23" s="47">
        <v>33</v>
      </c>
      <c r="E23" s="19">
        <v>7161</v>
      </c>
      <c r="F23" s="19">
        <v>2363</v>
      </c>
      <c r="G23" s="29">
        <v>71</v>
      </c>
      <c r="H23" s="19">
        <v>46</v>
      </c>
      <c r="I23" s="47">
        <v>38</v>
      </c>
      <c r="J23" s="19">
        <v>140</v>
      </c>
      <c r="K23" s="18">
        <v>31</v>
      </c>
      <c r="L23" s="25">
        <v>1162</v>
      </c>
      <c r="M23" s="43">
        <v>232</v>
      </c>
      <c r="N23" s="13">
        <f t="shared" si="0"/>
        <v>11307</v>
      </c>
    </row>
    <row r="24" spans="1:14">
      <c r="A24" s="6" t="s">
        <v>38</v>
      </c>
      <c r="B24" s="1" t="s">
        <v>39</v>
      </c>
      <c r="C24" s="30">
        <v>27</v>
      </c>
      <c r="D24" s="47">
        <v>35</v>
      </c>
      <c r="E24" s="19">
        <v>20</v>
      </c>
      <c r="F24" s="19">
        <v>1</v>
      </c>
      <c r="G24" s="29">
        <v>28</v>
      </c>
      <c r="H24" s="19">
        <v>54</v>
      </c>
      <c r="I24" s="47">
        <v>74</v>
      </c>
      <c r="J24" s="19">
        <v>44</v>
      </c>
      <c r="K24" s="18">
        <v>29</v>
      </c>
      <c r="L24" s="25">
        <v>27</v>
      </c>
      <c r="M24" s="43">
        <v>0</v>
      </c>
      <c r="N24" s="13">
        <f t="shared" si="0"/>
        <v>339</v>
      </c>
    </row>
    <row r="25" spans="1:14">
      <c r="A25" s="6" t="s">
        <v>40</v>
      </c>
      <c r="B25" s="1" t="s">
        <v>41</v>
      </c>
      <c r="C25" s="30">
        <v>0</v>
      </c>
      <c r="D25" s="47">
        <v>0</v>
      </c>
      <c r="E25" s="19">
        <v>0</v>
      </c>
      <c r="F25" s="19">
        <v>0</v>
      </c>
      <c r="G25" s="29">
        <v>0</v>
      </c>
      <c r="H25" s="19">
        <v>0</v>
      </c>
      <c r="I25" s="47">
        <v>0</v>
      </c>
      <c r="J25" s="19">
        <v>0</v>
      </c>
      <c r="K25" s="18">
        <v>0</v>
      </c>
      <c r="L25" s="25">
        <v>0</v>
      </c>
      <c r="M25" s="4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0">
        <v>0</v>
      </c>
      <c r="D26" s="47">
        <v>2</v>
      </c>
      <c r="E26" s="19">
        <v>0</v>
      </c>
      <c r="F26" s="19">
        <v>0</v>
      </c>
      <c r="G26" s="29">
        <v>0</v>
      </c>
      <c r="H26" s="19">
        <v>0</v>
      </c>
      <c r="I26" s="47">
        <v>4</v>
      </c>
      <c r="J26" s="19">
        <v>0</v>
      </c>
      <c r="K26" s="18">
        <v>1</v>
      </c>
      <c r="L26" s="25">
        <v>0</v>
      </c>
      <c r="M26" s="42">
        <v>0</v>
      </c>
      <c r="N26" s="13">
        <f t="shared" si="0"/>
        <v>7</v>
      </c>
    </row>
    <row r="27" spans="1:14">
      <c r="A27" s="6" t="s">
        <v>44</v>
      </c>
      <c r="B27" s="1" t="s">
        <v>45</v>
      </c>
      <c r="C27" s="30">
        <v>8</v>
      </c>
      <c r="D27" s="47">
        <v>44</v>
      </c>
      <c r="E27" s="19">
        <v>3</v>
      </c>
      <c r="F27" s="19">
        <v>0</v>
      </c>
      <c r="G27" s="29">
        <v>31</v>
      </c>
      <c r="H27" s="19">
        <v>35</v>
      </c>
      <c r="I27" s="47">
        <v>5</v>
      </c>
      <c r="J27" s="19">
        <v>26</v>
      </c>
      <c r="K27" s="18">
        <v>45</v>
      </c>
      <c r="L27" s="25">
        <v>19</v>
      </c>
      <c r="M27" s="42">
        <v>0</v>
      </c>
      <c r="N27" s="13">
        <f t="shared" si="0"/>
        <v>216</v>
      </c>
    </row>
    <row r="28" spans="1:14">
      <c r="A28" s="6" t="s">
        <v>46</v>
      </c>
      <c r="B28" s="1" t="s">
        <v>47</v>
      </c>
      <c r="C28" s="30">
        <v>1490</v>
      </c>
      <c r="D28" s="47">
        <v>1247</v>
      </c>
      <c r="E28" s="19">
        <v>134</v>
      </c>
      <c r="F28" s="19">
        <v>27</v>
      </c>
      <c r="G28" s="29">
        <v>471</v>
      </c>
      <c r="H28" s="19">
        <v>1560</v>
      </c>
      <c r="I28" s="47">
        <v>760</v>
      </c>
      <c r="J28" s="19">
        <v>152</v>
      </c>
      <c r="K28" s="18">
        <v>331</v>
      </c>
      <c r="L28" s="25">
        <v>263</v>
      </c>
      <c r="M28" s="42">
        <v>2</v>
      </c>
      <c r="N28" s="13">
        <f t="shared" si="0"/>
        <v>6437</v>
      </c>
    </row>
    <row r="29" spans="1:14">
      <c r="A29" s="6" t="s">
        <v>48</v>
      </c>
      <c r="B29" s="1" t="s">
        <v>49</v>
      </c>
      <c r="C29" s="30">
        <v>46</v>
      </c>
      <c r="D29" s="47">
        <v>0</v>
      </c>
      <c r="E29" s="19">
        <v>0</v>
      </c>
      <c r="F29" s="19">
        <v>0</v>
      </c>
      <c r="G29" s="29">
        <v>159</v>
      </c>
      <c r="H29" s="19">
        <v>3</v>
      </c>
      <c r="I29" s="47">
        <v>360</v>
      </c>
      <c r="J29" s="19">
        <v>0</v>
      </c>
      <c r="K29" s="18">
        <v>0</v>
      </c>
      <c r="L29" s="25">
        <v>385</v>
      </c>
      <c r="M29" s="42">
        <v>0</v>
      </c>
      <c r="N29" s="13">
        <f t="shared" si="0"/>
        <v>953</v>
      </c>
    </row>
    <row r="30" spans="1:14">
      <c r="A30" s="6" t="s">
        <v>50</v>
      </c>
      <c r="B30" s="1" t="s">
        <v>51</v>
      </c>
      <c r="C30" s="30">
        <v>0</v>
      </c>
      <c r="D30" s="47">
        <v>3</v>
      </c>
      <c r="E30" s="19">
        <v>0</v>
      </c>
      <c r="F30" s="19">
        <v>0</v>
      </c>
      <c r="G30" s="29">
        <v>0</v>
      </c>
      <c r="H30" s="19">
        <v>0</v>
      </c>
      <c r="I30" s="47">
        <v>0</v>
      </c>
      <c r="J30" s="19">
        <v>0</v>
      </c>
      <c r="K30" s="18">
        <v>0</v>
      </c>
      <c r="L30" s="25">
        <v>0</v>
      </c>
      <c r="M30" s="42">
        <v>0</v>
      </c>
      <c r="N30" s="13">
        <f t="shared" si="0"/>
        <v>3</v>
      </c>
    </row>
    <row r="31" spans="1:14">
      <c r="A31" s="6" t="s">
        <v>52</v>
      </c>
      <c r="B31" s="1" t="s">
        <v>53</v>
      </c>
      <c r="C31" s="30">
        <v>2</v>
      </c>
      <c r="D31" s="47">
        <v>82</v>
      </c>
      <c r="E31" s="19">
        <v>0</v>
      </c>
      <c r="F31" s="19">
        <v>0</v>
      </c>
      <c r="G31" s="29">
        <v>2</v>
      </c>
      <c r="H31" s="19">
        <v>10</v>
      </c>
      <c r="I31" s="47">
        <v>0</v>
      </c>
      <c r="J31" s="19">
        <v>1</v>
      </c>
      <c r="K31" s="18">
        <v>0</v>
      </c>
      <c r="L31" s="25">
        <v>5</v>
      </c>
      <c r="M31" s="42">
        <v>0</v>
      </c>
      <c r="N31" s="13">
        <f t="shared" si="0"/>
        <v>102</v>
      </c>
    </row>
    <row r="32" spans="1:14">
      <c r="A32" s="6" t="s">
        <v>54</v>
      </c>
      <c r="B32" s="1" t="s">
        <v>55</v>
      </c>
      <c r="C32" s="30">
        <v>1</v>
      </c>
      <c r="D32" s="47">
        <v>0</v>
      </c>
      <c r="E32" s="19">
        <v>0</v>
      </c>
      <c r="F32" s="19">
        <v>0</v>
      </c>
      <c r="G32" s="29">
        <v>0</v>
      </c>
      <c r="H32" s="19">
        <v>0</v>
      </c>
      <c r="I32" s="47">
        <v>0</v>
      </c>
      <c r="J32" s="19">
        <v>0</v>
      </c>
      <c r="K32" s="18">
        <v>0</v>
      </c>
      <c r="L32" s="25">
        <v>0</v>
      </c>
      <c r="M32" s="42">
        <v>0</v>
      </c>
      <c r="N32" s="13">
        <f t="shared" si="0"/>
        <v>1</v>
      </c>
    </row>
    <row r="33" spans="1:14">
      <c r="A33" s="6" t="s">
        <v>56</v>
      </c>
      <c r="B33" s="1" t="s">
        <v>57</v>
      </c>
      <c r="C33" s="30">
        <v>6399</v>
      </c>
      <c r="D33" s="47">
        <v>17082</v>
      </c>
      <c r="E33" s="19">
        <v>3215</v>
      </c>
      <c r="F33" s="19">
        <v>2092</v>
      </c>
      <c r="G33" s="29">
        <v>5658</v>
      </c>
      <c r="H33" s="19">
        <v>12432</v>
      </c>
      <c r="I33" s="47">
        <v>18918</v>
      </c>
      <c r="J33" s="19">
        <v>9054</v>
      </c>
      <c r="K33" s="18">
        <v>4846</v>
      </c>
      <c r="L33" s="25">
        <v>2713</v>
      </c>
      <c r="M33" s="42">
        <v>43</v>
      </c>
      <c r="N33" s="13">
        <f t="shared" si="0"/>
        <v>82452</v>
      </c>
    </row>
    <row r="34" spans="1:14">
      <c r="A34" s="7" t="s">
        <v>58</v>
      </c>
      <c r="B34" s="8" t="s">
        <v>59</v>
      </c>
      <c r="C34" s="30">
        <v>24809</v>
      </c>
      <c r="D34" s="49">
        <v>28097</v>
      </c>
      <c r="E34" s="19">
        <v>16261</v>
      </c>
      <c r="F34" s="19">
        <v>16626</v>
      </c>
      <c r="G34" s="29">
        <v>22076</v>
      </c>
      <c r="H34" s="19">
        <v>26571</v>
      </c>
      <c r="I34" s="47">
        <v>29955</v>
      </c>
      <c r="J34" s="21">
        <v>28642</v>
      </c>
      <c r="K34" s="18">
        <v>16468</v>
      </c>
      <c r="L34" s="26">
        <v>12861</v>
      </c>
      <c r="M34" s="45">
        <v>710</v>
      </c>
      <c r="N34" s="9">
        <f t="shared" si="0"/>
        <v>223076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8414</v>
      </c>
      <c r="D3" s="19">
        <v>4619</v>
      </c>
      <c r="E3" s="19">
        <v>2987</v>
      </c>
      <c r="F3" s="19">
        <v>6197</v>
      </c>
      <c r="G3" s="19">
        <v>8569</v>
      </c>
      <c r="H3" s="22">
        <v>15357</v>
      </c>
      <c r="I3" s="19">
        <v>4476</v>
      </c>
      <c r="J3" s="19">
        <v>7933</v>
      </c>
      <c r="K3" s="18">
        <v>5827</v>
      </c>
      <c r="L3" s="25">
        <v>6585</v>
      </c>
      <c r="M3" s="38">
        <v>1139</v>
      </c>
      <c r="N3" s="13">
        <f>SUM(C3:M3)</f>
        <v>72103</v>
      </c>
    </row>
    <row r="4" spans="1:14">
      <c r="A4" s="6" t="s">
        <v>2</v>
      </c>
      <c r="B4" s="1" t="s">
        <v>3</v>
      </c>
      <c r="C4" s="18">
        <v>66</v>
      </c>
      <c r="D4" s="19">
        <v>73</v>
      </c>
      <c r="E4" s="19">
        <v>11</v>
      </c>
      <c r="F4" s="19">
        <v>0</v>
      </c>
      <c r="G4" s="19">
        <v>20</v>
      </c>
      <c r="H4" s="22">
        <v>471</v>
      </c>
      <c r="I4" s="19">
        <v>822</v>
      </c>
      <c r="J4" s="19">
        <v>41</v>
      </c>
      <c r="K4" s="18">
        <v>0</v>
      </c>
      <c r="L4" s="25">
        <v>35</v>
      </c>
      <c r="M4" s="39">
        <v>0</v>
      </c>
      <c r="N4" s="13">
        <f t="shared" ref="N4:N34" si="0">SUM(C4:M4)</f>
        <v>1539</v>
      </c>
    </row>
    <row r="5" spans="1:14">
      <c r="A5" s="6" t="s">
        <v>4</v>
      </c>
      <c r="B5" s="1" t="s">
        <v>5</v>
      </c>
      <c r="C5" s="18">
        <v>309</v>
      </c>
      <c r="D5" s="19">
        <v>410</v>
      </c>
      <c r="E5" s="19">
        <v>830</v>
      </c>
      <c r="F5" s="19">
        <v>118</v>
      </c>
      <c r="G5" s="19">
        <v>520</v>
      </c>
      <c r="H5" s="22">
        <v>642</v>
      </c>
      <c r="I5" s="19">
        <v>402</v>
      </c>
      <c r="J5" s="19">
        <v>248</v>
      </c>
      <c r="K5" s="18">
        <v>402</v>
      </c>
      <c r="L5" s="25">
        <v>344</v>
      </c>
      <c r="M5" s="39">
        <v>41</v>
      </c>
      <c r="N5" s="13">
        <f t="shared" si="0"/>
        <v>4266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3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2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39">
        <v>0</v>
      </c>
      <c r="N7" s="13">
        <f t="shared" si="0"/>
        <v>2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2</v>
      </c>
      <c r="I8" s="19">
        <v>1</v>
      </c>
      <c r="J8" s="19">
        <v>0</v>
      </c>
      <c r="K8" s="18">
        <v>3</v>
      </c>
      <c r="L8" s="25">
        <v>2</v>
      </c>
      <c r="M8" s="39">
        <v>0</v>
      </c>
      <c r="N8" s="13">
        <f t="shared" si="0"/>
        <v>8</v>
      </c>
    </row>
    <row r="9" spans="1:14">
      <c r="A9" s="6" t="s">
        <v>12</v>
      </c>
      <c r="B9" s="1" t="s">
        <v>13</v>
      </c>
      <c r="C9" s="18">
        <v>2</v>
      </c>
      <c r="D9" s="19">
        <v>19</v>
      </c>
      <c r="E9" s="19">
        <v>30</v>
      </c>
      <c r="F9" s="19">
        <v>0</v>
      </c>
      <c r="G9" s="19">
        <v>17</v>
      </c>
      <c r="H9" s="22">
        <v>21</v>
      </c>
      <c r="I9" s="19">
        <v>48</v>
      </c>
      <c r="J9" s="19">
        <v>11</v>
      </c>
      <c r="K9" s="18">
        <v>11</v>
      </c>
      <c r="L9" s="25">
        <v>3</v>
      </c>
      <c r="M9" s="39">
        <v>0</v>
      </c>
      <c r="N9" s="13">
        <f t="shared" si="0"/>
        <v>162</v>
      </c>
    </row>
    <row r="10" spans="1:14">
      <c r="A10" s="6" t="s">
        <v>14</v>
      </c>
      <c r="B10" s="1" t="s">
        <v>15</v>
      </c>
      <c r="C10" s="18">
        <v>1938</v>
      </c>
      <c r="D10" s="19">
        <f>D11+D12</f>
        <v>1310</v>
      </c>
      <c r="E10" s="19">
        <v>536</v>
      </c>
      <c r="F10" s="28">
        <v>132</v>
      </c>
      <c r="G10" s="19">
        <v>1290</v>
      </c>
      <c r="H10" s="22">
        <v>2202</v>
      </c>
      <c r="I10" s="19">
        <f>I11+I12</f>
        <v>1476</v>
      </c>
      <c r="J10" s="19">
        <f t="shared" ref="J10" si="1">SUM(J11:J12)</f>
        <v>298</v>
      </c>
      <c r="K10" s="18">
        <v>634</v>
      </c>
      <c r="L10" s="25">
        <f>SUM(L11:L12)</f>
        <v>605</v>
      </c>
      <c r="M10" s="39">
        <v>17</v>
      </c>
      <c r="N10" s="13">
        <f t="shared" si="0"/>
        <v>10438</v>
      </c>
    </row>
    <row r="11" spans="1:14">
      <c r="A11" s="6" t="s">
        <v>16</v>
      </c>
      <c r="B11" s="1" t="s">
        <v>17</v>
      </c>
      <c r="C11" s="18">
        <v>1854</v>
      </c>
      <c r="D11" s="19">
        <v>1107</v>
      </c>
      <c r="E11" s="19">
        <v>415</v>
      </c>
      <c r="F11" s="19">
        <v>126</v>
      </c>
      <c r="G11" s="19">
        <v>1091</v>
      </c>
      <c r="H11" s="19">
        <v>1754</v>
      </c>
      <c r="I11" s="19">
        <v>1387</v>
      </c>
      <c r="J11" s="19">
        <v>177</v>
      </c>
      <c r="K11" s="18">
        <v>485</v>
      </c>
      <c r="L11" s="25">
        <v>232</v>
      </c>
      <c r="M11" s="39">
        <v>9</v>
      </c>
      <c r="N11" s="13">
        <f t="shared" si="0"/>
        <v>8637</v>
      </c>
    </row>
    <row r="12" spans="1:14">
      <c r="A12" s="6" t="s">
        <v>18</v>
      </c>
      <c r="B12" s="1" t="s">
        <v>19</v>
      </c>
      <c r="C12" s="18">
        <v>84</v>
      </c>
      <c r="D12" s="19">
        <v>203</v>
      </c>
      <c r="E12" s="19">
        <v>121</v>
      </c>
      <c r="F12" s="19">
        <v>6</v>
      </c>
      <c r="G12" s="19">
        <v>199</v>
      </c>
      <c r="H12" s="19">
        <v>448</v>
      </c>
      <c r="I12" s="19">
        <v>89</v>
      </c>
      <c r="J12" s="19">
        <v>121</v>
      </c>
      <c r="K12" s="18">
        <v>149</v>
      </c>
      <c r="L12" s="25">
        <v>373</v>
      </c>
      <c r="M12" s="39">
        <v>8</v>
      </c>
      <c r="N12" s="13">
        <f t="shared" si="0"/>
        <v>1801</v>
      </c>
    </row>
    <row r="13" spans="1:14">
      <c r="A13" s="6" t="s">
        <v>20</v>
      </c>
      <c r="B13" s="1" t="s">
        <v>21</v>
      </c>
      <c r="C13" s="18">
        <v>1353</v>
      </c>
      <c r="D13" s="19">
        <f>D14+D15</f>
        <v>1168</v>
      </c>
      <c r="E13" s="19">
        <v>196</v>
      </c>
      <c r="F13" s="28">
        <v>20</v>
      </c>
      <c r="G13" s="19">
        <v>1380</v>
      </c>
      <c r="H13" s="22">
        <v>3720</v>
      </c>
      <c r="I13" s="19">
        <f>I14+I15</f>
        <v>1768</v>
      </c>
      <c r="J13" s="19">
        <f t="shared" ref="J13" si="2">SUM(J14:J15)</f>
        <v>175</v>
      </c>
      <c r="K13" s="18">
        <v>318</v>
      </c>
      <c r="L13" s="25">
        <f>SUM(L14:L15)</f>
        <v>633</v>
      </c>
      <c r="M13" s="39">
        <v>13</v>
      </c>
      <c r="N13" s="13">
        <f t="shared" si="0"/>
        <v>10744</v>
      </c>
    </row>
    <row r="14" spans="1:14">
      <c r="A14" s="6" t="s">
        <v>16</v>
      </c>
      <c r="B14" s="1" t="s">
        <v>22</v>
      </c>
      <c r="C14" s="18">
        <v>1307</v>
      </c>
      <c r="D14" s="19">
        <v>1034</v>
      </c>
      <c r="E14" s="19">
        <v>149</v>
      </c>
      <c r="F14" s="19">
        <v>18</v>
      </c>
      <c r="G14" s="19">
        <v>1098</v>
      </c>
      <c r="H14" s="19">
        <v>3257</v>
      </c>
      <c r="I14" s="19">
        <v>1478</v>
      </c>
      <c r="J14" s="19">
        <v>117</v>
      </c>
      <c r="K14" s="18">
        <v>258</v>
      </c>
      <c r="L14" s="25">
        <v>232</v>
      </c>
      <c r="M14" s="39">
        <v>5</v>
      </c>
      <c r="N14" s="13">
        <f t="shared" si="0"/>
        <v>8953</v>
      </c>
    </row>
    <row r="15" spans="1:14">
      <c r="A15" s="6" t="s">
        <v>18</v>
      </c>
      <c r="B15" s="1" t="s">
        <v>23</v>
      </c>
      <c r="C15" s="18">
        <v>46</v>
      </c>
      <c r="D15" s="19">
        <v>134</v>
      </c>
      <c r="E15" s="19">
        <v>47</v>
      </c>
      <c r="F15" s="19">
        <v>2</v>
      </c>
      <c r="G15" s="19">
        <v>282</v>
      </c>
      <c r="H15" s="19">
        <v>463</v>
      </c>
      <c r="I15" s="19">
        <v>290</v>
      </c>
      <c r="J15" s="19">
        <v>58</v>
      </c>
      <c r="K15" s="18">
        <v>60</v>
      </c>
      <c r="L15" s="25">
        <v>401</v>
      </c>
      <c r="M15" s="39">
        <v>8</v>
      </c>
      <c r="N15" s="13">
        <f t="shared" si="0"/>
        <v>1791</v>
      </c>
    </row>
    <row r="16" spans="1:14">
      <c r="A16" s="6" t="s">
        <v>24</v>
      </c>
      <c r="B16" s="1" t="s">
        <v>25</v>
      </c>
      <c r="C16" s="18">
        <v>1985</v>
      </c>
      <c r="D16" s="19">
        <f>D17+D18</f>
        <v>1350</v>
      </c>
      <c r="E16" s="19">
        <v>585</v>
      </c>
      <c r="F16" s="28">
        <v>152</v>
      </c>
      <c r="G16" s="19">
        <v>9464</v>
      </c>
      <c r="H16" s="22">
        <v>3754</v>
      </c>
      <c r="I16" s="19">
        <f>I17+I18</f>
        <v>1768</v>
      </c>
      <c r="J16" s="19">
        <f t="shared" ref="J16" si="3">SUM(J17:J18)</f>
        <v>324</v>
      </c>
      <c r="K16" s="18">
        <v>688</v>
      </c>
      <c r="L16" s="25">
        <f>SUM(L17:L18)</f>
        <v>634</v>
      </c>
      <c r="M16" s="39">
        <v>30</v>
      </c>
      <c r="N16" s="13">
        <f t="shared" si="0"/>
        <v>20734</v>
      </c>
    </row>
    <row r="17" spans="1:14">
      <c r="A17" s="6" t="s">
        <v>16</v>
      </c>
      <c r="B17" s="1" t="s">
        <v>26</v>
      </c>
      <c r="C17" s="18">
        <v>1862</v>
      </c>
      <c r="D17" s="19">
        <v>1113</v>
      </c>
      <c r="E17" s="19">
        <v>417</v>
      </c>
      <c r="F17" s="28">
        <v>144</v>
      </c>
      <c r="G17" s="19">
        <v>7201</v>
      </c>
      <c r="H17" s="19">
        <v>3275</v>
      </c>
      <c r="I17" s="19">
        <f>I14</f>
        <v>1478</v>
      </c>
      <c r="J17" s="19">
        <f>171+9</f>
        <v>180</v>
      </c>
      <c r="K17" s="18">
        <v>491</v>
      </c>
      <c r="L17" s="25">
        <v>232</v>
      </c>
      <c r="M17" s="39">
        <v>14</v>
      </c>
      <c r="N17" s="13">
        <f t="shared" si="0"/>
        <v>16407</v>
      </c>
    </row>
    <row r="18" spans="1:14">
      <c r="A18" s="6" t="s">
        <v>18</v>
      </c>
      <c r="B18" s="1" t="s">
        <v>27</v>
      </c>
      <c r="C18" s="18">
        <v>123</v>
      </c>
      <c r="D18" s="19">
        <v>237</v>
      </c>
      <c r="E18" s="19">
        <v>168</v>
      </c>
      <c r="F18" s="28">
        <v>8</v>
      </c>
      <c r="G18" s="19">
        <v>2263</v>
      </c>
      <c r="H18" s="19">
        <v>479</v>
      </c>
      <c r="I18" s="19">
        <f>I15</f>
        <v>290</v>
      </c>
      <c r="J18" s="19">
        <v>144</v>
      </c>
      <c r="K18" s="18">
        <v>197</v>
      </c>
      <c r="L18" s="25">
        <v>402</v>
      </c>
      <c r="M18" s="39">
        <v>16</v>
      </c>
      <c r="N18" s="13">
        <f t="shared" si="0"/>
        <v>4327</v>
      </c>
    </row>
    <row r="19" spans="1:14">
      <c r="A19" s="6" t="s">
        <v>28</v>
      </c>
      <c r="B19" s="1" t="s">
        <v>29</v>
      </c>
      <c r="C19" s="18">
        <v>10495</v>
      </c>
      <c r="D19" s="19">
        <f>D20+D24+D25</f>
        <v>8269</v>
      </c>
      <c r="E19" s="19">
        <v>12100</v>
      </c>
      <c r="F19" s="28">
        <v>11567</v>
      </c>
      <c r="G19" s="19">
        <v>15444</v>
      </c>
      <c r="H19" s="22">
        <f>H20+H24+H25</f>
        <v>8228</v>
      </c>
      <c r="I19" s="19">
        <f>I20+I24+I25</f>
        <v>8043</v>
      </c>
      <c r="J19" s="19">
        <f t="shared" ref="J19" si="4">SUM(J20,J24:J25)</f>
        <v>15753</v>
      </c>
      <c r="K19" s="18">
        <v>10055</v>
      </c>
      <c r="L19" s="25">
        <f>L20+L24+L25</f>
        <v>7458</v>
      </c>
      <c r="M19" s="40">
        <v>2000</v>
      </c>
      <c r="N19" s="13">
        <f t="shared" si="0"/>
        <v>109412</v>
      </c>
    </row>
    <row r="20" spans="1:14">
      <c r="A20" s="6" t="s">
        <v>30</v>
      </c>
      <c r="B20" s="1" t="s">
        <v>31</v>
      </c>
      <c r="C20" s="18">
        <v>10468</v>
      </c>
      <c r="D20" s="19">
        <f>SUM(D21:D23)</f>
        <v>8253</v>
      </c>
      <c r="E20" s="19">
        <v>12081</v>
      </c>
      <c r="F20" s="28">
        <v>11567</v>
      </c>
      <c r="G20" s="19">
        <v>15397</v>
      </c>
      <c r="H20" s="22">
        <f>H21+H22+H23</f>
        <v>8131</v>
      </c>
      <c r="I20" s="19">
        <f>I21+I22+I23</f>
        <v>7983</v>
      </c>
      <c r="J20" s="19">
        <f t="shared" ref="J20" si="5">SUM(J21:J23)</f>
        <v>15733</v>
      </c>
      <c r="K20" s="18">
        <v>10028</v>
      </c>
      <c r="L20" s="25">
        <f>SUM(L21:L23)</f>
        <v>7416</v>
      </c>
      <c r="M20" s="40">
        <v>2000</v>
      </c>
      <c r="N20" s="13">
        <f t="shared" si="0"/>
        <v>109057</v>
      </c>
    </row>
    <row r="21" spans="1:14">
      <c r="A21" s="6" t="s">
        <v>32</v>
      </c>
      <c r="B21" s="1" t="s">
        <v>33</v>
      </c>
      <c r="C21" s="18">
        <v>6841</v>
      </c>
      <c r="D21" s="19">
        <v>5210</v>
      </c>
      <c r="E21" s="19">
        <v>3748</v>
      </c>
      <c r="F21" s="19">
        <v>7171</v>
      </c>
      <c r="G21" s="19">
        <v>9556</v>
      </c>
      <c r="H21" s="19">
        <v>5155</v>
      </c>
      <c r="I21" s="19">
        <v>5051</v>
      </c>
      <c r="J21" s="19">
        <v>10485</v>
      </c>
      <c r="K21" s="18">
        <v>6558</v>
      </c>
      <c r="L21" s="25">
        <v>4702</v>
      </c>
      <c r="M21" s="40">
        <v>1385</v>
      </c>
      <c r="N21" s="13">
        <f t="shared" si="0"/>
        <v>65862</v>
      </c>
    </row>
    <row r="22" spans="1:14">
      <c r="A22" s="6" t="s">
        <v>34</v>
      </c>
      <c r="B22" s="1" t="s">
        <v>35</v>
      </c>
      <c r="C22" s="18">
        <v>3609</v>
      </c>
      <c r="D22" s="19">
        <v>2977</v>
      </c>
      <c r="E22" s="19">
        <v>2013</v>
      </c>
      <c r="F22" s="19">
        <v>3785</v>
      </c>
      <c r="G22" s="19">
        <v>5138</v>
      </c>
      <c r="H22" s="19">
        <v>2936</v>
      </c>
      <c r="I22" s="19">
        <v>2900</v>
      </c>
      <c r="J22" s="19">
        <v>5153</v>
      </c>
      <c r="K22" s="18">
        <v>3446</v>
      </c>
      <c r="L22" s="25">
        <v>1671</v>
      </c>
      <c r="M22" s="40">
        <v>423</v>
      </c>
      <c r="N22" s="13">
        <f t="shared" si="0"/>
        <v>34051</v>
      </c>
    </row>
    <row r="23" spans="1:14">
      <c r="A23" s="6" t="s">
        <v>36</v>
      </c>
      <c r="B23" s="1" t="s">
        <v>37</v>
      </c>
      <c r="C23" s="18">
        <v>18</v>
      </c>
      <c r="D23" s="19">
        <v>66</v>
      </c>
      <c r="E23" s="19">
        <v>6320</v>
      </c>
      <c r="F23" s="19">
        <v>611</v>
      </c>
      <c r="G23" s="19">
        <v>703</v>
      </c>
      <c r="H23" s="19">
        <v>40</v>
      </c>
      <c r="I23" s="19">
        <v>32</v>
      </c>
      <c r="J23" s="19">
        <v>95</v>
      </c>
      <c r="K23" s="18">
        <v>24</v>
      </c>
      <c r="L23" s="25">
        <v>1043</v>
      </c>
      <c r="M23" s="40">
        <v>192</v>
      </c>
      <c r="N23" s="13">
        <f t="shared" si="0"/>
        <v>9144</v>
      </c>
    </row>
    <row r="24" spans="1:14">
      <c r="A24" s="6" t="s">
        <v>38</v>
      </c>
      <c r="B24" s="1" t="s">
        <v>39</v>
      </c>
      <c r="C24" s="18">
        <v>27</v>
      </c>
      <c r="D24" s="19">
        <v>16</v>
      </c>
      <c r="E24" s="19">
        <v>19</v>
      </c>
      <c r="F24" s="19">
        <v>0</v>
      </c>
      <c r="G24" s="19">
        <v>47</v>
      </c>
      <c r="H24" s="19">
        <v>97</v>
      </c>
      <c r="I24" s="19">
        <v>60</v>
      </c>
      <c r="J24" s="19">
        <v>20</v>
      </c>
      <c r="K24" s="18">
        <v>27</v>
      </c>
      <c r="L24" s="25">
        <v>42</v>
      </c>
      <c r="M24" s="40">
        <v>0</v>
      </c>
      <c r="N24" s="13">
        <f t="shared" si="0"/>
        <v>355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3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5">
        <v>0</v>
      </c>
      <c r="M26" s="39">
        <v>0</v>
      </c>
      <c r="N26" s="13">
        <f t="shared" si="0"/>
        <v>3</v>
      </c>
    </row>
    <row r="27" spans="1:14">
      <c r="A27" s="6" t="s">
        <v>44</v>
      </c>
      <c r="B27" s="1" t="s">
        <v>45</v>
      </c>
      <c r="C27" s="18">
        <v>5</v>
      </c>
      <c r="D27" s="19">
        <v>32</v>
      </c>
      <c r="E27" s="19">
        <v>1</v>
      </c>
      <c r="F27" s="19">
        <v>0</v>
      </c>
      <c r="G27" s="19">
        <v>26</v>
      </c>
      <c r="H27" s="22">
        <v>37</v>
      </c>
      <c r="I27" s="19">
        <v>12</v>
      </c>
      <c r="J27" s="19">
        <v>22</v>
      </c>
      <c r="K27" s="18">
        <v>41</v>
      </c>
      <c r="L27" s="25">
        <v>18</v>
      </c>
      <c r="M27" s="39">
        <v>0</v>
      </c>
      <c r="N27" s="13">
        <f t="shared" si="0"/>
        <v>194</v>
      </c>
    </row>
    <row r="28" spans="1:14">
      <c r="A28" s="6" t="s">
        <v>46</v>
      </c>
      <c r="B28" s="1" t="s">
        <v>47</v>
      </c>
      <c r="C28" s="18">
        <v>1336</v>
      </c>
      <c r="D28" s="19">
        <v>1231</v>
      </c>
      <c r="E28" s="19">
        <v>143</v>
      </c>
      <c r="F28" s="19">
        <v>32</v>
      </c>
      <c r="G28" s="19">
        <v>494</v>
      </c>
      <c r="H28" s="22">
        <v>1506</v>
      </c>
      <c r="I28" s="19">
        <v>739</v>
      </c>
      <c r="J28" s="19">
        <v>113</v>
      </c>
      <c r="K28" s="18">
        <v>305</v>
      </c>
      <c r="L28" s="25">
        <v>259</v>
      </c>
      <c r="M28" s="39">
        <v>6</v>
      </c>
      <c r="N28" s="13">
        <f t="shared" si="0"/>
        <v>6164</v>
      </c>
    </row>
    <row r="29" spans="1:14">
      <c r="A29" s="6" t="s">
        <v>48</v>
      </c>
      <c r="B29" s="1" t="s">
        <v>49</v>
      </c>
      <c r="C29" s="18">
        <v>19</v>
      </c>
      <c r="D29" s="19">
        <v>0</v>
      </c>
      <c r="E29" s="19">
        <v>6</v>
      </c>
      <c r="F29" s="19">
        <v>0</v>
      </c>
      <c r="G29" s="19">
        <v>133</v>
      </c>
      <c r="H29" s="22">
        <v>4</v>
      </c>
      <c r="I29" s="19">
        <v>1296</v>
      </c>
      <c r="J29" s="19">
        <v>0</v>
      </c>
      <c r="K29" s="18">
        <v>0</v>
      </c>
      <c r="L29" s="25">
        <v>55</v>
      </c>
      <c r="M29" s="39">
        <v>0</v>
      </c>
      <c r="N29" s="13">
        <f t="shared" si="0"/>
        <v>1513</v>
      </c>
    </row>
    <row r="30" spans="1:14">
      <c r="A30" s="6" t="s">
        <v>50</v>
      </c>
      <c r="B30" s="1" t="s">
        <v>51</v>
      </c>
      <c r="C30" s="18">
        <v>0</v>
      </c>
      <c r="D30" s="19">
        <v>1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39">
        <v>0</v>
      </c>
      <c r="N30" s="13">
        <f t="shared" si="0"/>
        <v>1</v>
      </c>
    </row>
    <row r="31" spans="1:14">
      <c r="A31" s="6" t="s">
        <v>52</v>
      </c>
      <c r="B31" s="1" t="s">
        <v>53</v>
      </c>
      <c r="C31" s="18">
        <v>1</v>
      </c>
      <c r="D31" s="19">
        <v>79</v>
      </c>
      <c r="E31" s="19">
        <v>0</v>
      </c>
      <c r="F31" s="19">
        <v>0</v>
      </c>
      <c r="G31" s="19">
        <v>3</v>
      </c>
      <c r="H31" s="22">
        <v>14</v>
      </c>
      <c r="I31" s="19">
        <v>3</v>
      </c>
      <c r="J31" s="19">
        <v>3</v>
      </c>
      <c r="K31" s="18">
        <v>0</v>
      </c>
      <c r="L31" s="25">
        <v>1</v>
      </c>
      <c r="M31" s="39">
        <v>0</v>
      </c>
      <c r="N31" s="13">
        <f t="shared" si="0"/>
        <v>104</v>
      </c>
    </row>
    <row r="32" spans="1:14">
      <c r="A32" s="6" t="s">
        <v>54</v>
      </c>
      <c r="B32" s="1" t="s">
        <v>55</v>
      </c>
      <c r="C32" s="18">
        <v>1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39">
        <v>0</v>
      </c>
      <c r="N32" s="13">
        <f t="shared" si="0"/>
        <v>1</v>
      </c>
    </row>
    <row r="33" spans="1:14">
      <c r="A33" s="6" t="s">
        <v>56</v>
      </c>
      <c r="B33" s="1" t="s">
        <v>57</v>
      </c>
      <c r="C33" s="18">
        <v>6850</v>
      </c>
      <c r="D33" s="19">
        <v>16057</v>
      </c>
      <c r="E33" s="19">
        <v>3183</v>
      </c>
      <c r="F33" s="19">
        <v>2061</v>
      </c>
      <c r="G33" s="19">
        <v>5993</v>
      </c>
      <c r="H33" s="22">
        <v>11678</v>
      </c>
      <c r="I33" s="19">
        <v>16389</v>
      </c>
      <c r="J33" s="19">
        <v>8142</v>
      </c>
      <c r="K33" s="18">
        <v>5612</v>
      </c>
      <c r="L33" s="25">
        <v>2426</v>
      </c>
      <c r="M33" s="39">
        <v>0</v>
      </c>
      <c r="N33" s="13">
        <f t="shared" si="0"/>
        <v>78391</v>
      </c>
    </row>
    <row r="34" spans="1:14" ht="15.75" thickBot="1">
      <c r="A34" s="7" t="s">
        <v>58</v>
      </c>
      <c r="B34" s="8" t="s">
        <v>59</v>
      </c>
      <c r="C34" s="18">
        <v>22199</v>
      </c>
      <c r="D34" s="27">
        <v>27197</v>
      </c>
      <c r="E34" s="19">
        <v>16792</v>
      </c>
      <c r="F34" s="28">
        <v>13790</v>
      </c>
      <c r="G34" s="19">
        <v>24009</v>
      </c>
      <c r="H34" s="22">
        <v>25311</v>
      </c>
      <c r="I34" s="19">
        <v>28561</v>
      </c>
      <c r="J34" s="21">
        <v>24515</v>
      </c>
      <c r="K34" s="18">
        <v>16943</v>
      </c>
      <c r="L34" s="26">
        <v>13191</v>
      </c>
      <c r="M34" s="41">
        <v>2074</v>
      </c>
      <c r="N34" s="9">
        <f t="shared" si="0"/>
        <v>214582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80" zoomScaleNormal="80" workbookViewId="0">
      <selection activeCell="G3" sqref="G3:G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0">
        <v>116</v>
      </c>
      <c r="D3" s="48">
        <v>130</v>
      </c>
      <c r="E3" s="19">
        <v>13</v>
      </c>
      <c r="F3" s="19">
        <v>19</v>
      </c>
      <c r="G3" s="29">
        <v>81</v>
      </c>
      <c r="H3" s="19">
        <v>44</v>
      </c>
      <c r="I3" s="47">
        <v>86</v>
      </c>
      <c r="J3" s="19">
        <v>51</v>
      </c>
      <c r="K3" s="18">
        <v>39</v>
      </c>
      <c r="L3" s="25">
        <v>33</v>
      </c>
      <c r="M3" s="42">
        <v>3</v>
      </c>
      <c r="N3" s="14">
        <f>SUM(C3:M3)</f>
        <v>615</v>
      </c>
    </row>
    <row r="4" spans="1:14">
      <c r="A4" s="6" t="s">
        <v>2</v>
      </c>
      <c r="B4" s="1" t="s">
        <v>3</v>
      </c>
      <c r="C4" s="30">
        <v>1323</v>
      </c>
      <c r="D4" s="48">
        <v>829</v>
      </c>
      <c r="E4" s="19">
        <v>50</v>
      </c>
      <c r="F4" s="19">
        <v>0</v>
      </c>
      <c r="G4" s="29">
        <v>1046</v>
      </c>
      <c r="H4" s="19">
        <v>369</v>
      </c>
      <c r="I4" s="47">
        <v>854</v>
      </c>
      <c r="J4" s="19">
        <v>683</v>
      </c>
      <c r="K4" s="18">
        <v>0</v>
      </c>
      <c r="L4" s="25">
        <v>419</v>
      </c>
      <c r="M4" s="42">
        <v>0</v>
      </c>
      <c r="N4" s="14">
        <f t="shared" ref="N4:N34" si="0">SUM(C4:M4)</f>
        <v>5573</v>
      </c>
    </row>
    <row r="5" spans="1:14">
      <c r="A5" s="6" t="s">
        <v>4</v>
      </c>
      <c r="B5" s="1" t="s">
        <v>5</v>
      </c>
      <c r="C5" s="30">
        <v>62</v>
      </c>
      <c r="D5" s="48">
        <v>74</v>
      </c>
      <c r="E5" s="19">
        <v>43</v>
      </c>
      <c r="F5" s="19">
        <v>12</v>
      </c>
      <c r="G5" s="29">
        <v>79</v>
      </c>
      <c r="H5" s="19">
        <v>92</v>
      </c>
      <c r="I5" s="47">
        <v>77</v>
      </c>
      <c r="J5" s="19">
        <v>62</v>
      </c>
      <c r="K5" s="18">
        <v>45</v>
      </c>
      <c r="L5" s="25">
        <v>59</v>
      </c>
      <c r="M5" s="42">
        <v>5</v>
      </c>
      <c r="N5" s="14">
        <f t="shared" si="0"/>
        <v>610</v>
      </c>
    </row>
    <row r="6" spans="1:14">
      <c r="A6" s="6" t="s">
        <v>6</v>
      </c>
      <c r="B6" s="1" t="s">
        <v>7</v>
      </c>
      <c r="C6" s="30">
        <v>0</v>
      </c>
      <c r="D6" s="47">
        <v>0</v>
      </c>
      <c r="E6" s="19">
        <v>0</v>
      </c>
      <c r="F6" s="19">
        <v>0</v>
      </c>
      <c r="G6" s="29">
        <v>0</v>
      </c>
      <c r="H6" s="19">
        <v>0</v>
      </c>
      <c r="I6" s="47">
        <v>0</v>
      </c>
      <c r="J6" s="19">
        <v>0</v>
      </c>
      <c r="K6" s="18">
        <v>0</v>
      </c>
      <c r="L6" s="25">
        <v>0</v>
      </c>
      <c r="M6" s="42">
        <v>0</v>
      </c>
      <c r="N6" s="14">
        <f t="shared" si="0"/>
        <v>0</v>
      </c>
    </row>
    <row r="7" spans="1:14">
      <c r="A7" s="6" t="s">
        <v>8</v>
      </c>
      <c r="B7" s="1" t="s">
        <v>9</v>
      </c>
      <c r="C7" s="30">
        <v>0</v>
      </c>
      <c r="D7" s="47">
        <v>0</v>
      </c>
      <c r="E7" s="19">
        <v>0</v>
      </c>
      <c r="F7" s="19">
        <v>0</v>
      </c>
      <c r="G7" s="29">
        <v>0</v>
      </c>
      <c r="H7" s="19">
        <v>0</v>
      </c>
      <c r="I7" s="47">
        <v>0</v>
      </c>
      <c r="J7" s="19">
        <v>0</v>
      </c>
      <c r="K7" s="18">
        <v>0</v>
      </c>
      <c r="L7" s="25">
        <v>0</v>
      </c>
      <c r="M7" s="42">
        <v>0</v>
      </c>
      <c r="N7" s="14">
        <f t="shared" si="0"/>
        <v>0</v>
      </c>
    </row>
    <row r="8" spans="1:14">
      <c r="A8" s="6" t="s">
        <v>10</v>
      </c>
      <c r="B8" s="1" t="s">
        <v>11</v>
      </c>
      <c r="C8" s="30">
        <v>0</v>
      </c>
      <c r="D8" s="47">
        <v>0</v>
      </c>
      <c r="E8" s="19">
        <v>0</v>
      </c>
      <c r="F8" s="19">
        <v>0</v>
      </c>
      <c r="G8" s="29">
        <v>0</v>
      </c>
      <c r="H8" s="19">
        <v>0</v>
      </c>
      <c r="I8" s="47">
        <v>0</v>
      </c>
      <c r="J8" s="19">
        <v>0</v>
      </c>
      <c r="K8" s="18">
        <v>0</v>
      </c>
      <c r="L8" s="25">
        <v>0</v>
      </c>
      <c r="M8" s="42">
        <v>0</v>
      </c>
      <c r="N8" s="14">
        <f t="shared" si="0"/>
        <v>0</v>
      </c>
    </row>
    <row r="9" spans="1:14">
      <c r="A9" s="6" t="s">
        <v>12</v>
      </c>
      <c r="B9" s="1" t="s">
        <v>13</v>
      </c>
      <c r="C9" s="30">
        <v>0</v>
      </c>
      <c r="D9" s="47">
        <v>0</v>
      </c>
      <c r="E9" s="19">
        <v>0</v>
      </c>
      <c r="F9" s="19">
        <v>0</v>
      </c>
      <c r="G9" s="29">
        <v>0</v>
      </c>
      <c r="H9" s="19">
        <v>0</v>
      </c>
      <c r="I9" s="47">
        <v>0</v>
      </c>
      <c r="J9" s="19">
        <v>1</v>
      </c>
      <c r="K9" s="18">
        <v>0</v>
      </c>
      <c r="L9" s="25">
        <v>0</v>
      </c>
      <c r="M9" s="42">
        <v>0</v>
      </c>
      <c r="N9" s="14">
        <f t="shared" si="0"/>
        <v>1</v>
      </c>
    </row>
    <row r="10" spans="1:14">
      <c r="A10" s="6" t="s">
        <v>14</v>
      </c>
      <c r="B10" s="1" t="s">
        <v>15</v>
      </c>
      <c r="C10" s="30">
        <v>1</v>
      </c>
      <c r="D10" s="47">
        <v>22</v>
      </c>
      <c r="E10" s="19">
        <v>1</v>
      </c>
      <c r="F10" s="19">
        <v>1</v>
      </c>
      <c r="G10" s="29">
        <v>3</v>
      </c>
      <c r="H10" s="19">
        <v>10</v>
      </c>
      <c r="I10" s="47">
        <v>4</v>
      </c>
      <c r="J10" s="19">
        <f t="shared" ref="J10" si="1">SUM(J11:J12)</f>
        <v>2</v>
      </c>
      <c r="K10" s="18">
        <v>3</v>
      </c>
      <c r="L10" s="25">
        <f>SUM(L11:L12)</f>
        <v>0</v>
      </c>
      <c r="M10" s="42">
        <v>0</v>
      </c>
      <c r="N10" s="14">
        <f t="shared" si="0"/>
        <v>47</v>
      </c>
    </row>
    <row r="11" spans="1:14">
      <c r="A11" s="6" t="s">
        <v>16</v>
      </c>
      <c r="B11" s="1" t="s">
        <v>17</v>
      </c>
      <c r="C11" s="30">
        <v>1</v>
      </c>
      <c r="D11" s="48">
        <v>18</v>
      </c>
      <c r="E11" s="19">
        <v>0</v>
      </c>
      <c r="F11" s="19">
        <v>1</v>
      </c>
      <c r="G11" s="29">
        <v>1</v>
      </c>
      <c r="H11" s="19">
        <v>4</v>
      </c>
      <c r="I11" s="47">
        <v>4</v>
      </c>
      <c r="J11" s="19">
        <v>0</v>
      </c>
      <c r="K11" s="18">
        <v>2</v>
      </c>
      <c r="L11" s="25">
        <v>0</v>
      </c>
      <c r="M11" s="42">
        <v>0</v>
      </c>
      <c r="N11" s="14">
        <f t="shared" si="0"/>
        <v>31</v>
      </c>
    </row>
    <row r="12" spans="1:14">
      <c r="A12" s="6" t="s">
        <v>18</v>
      </c>
      <c r="B12" s="1" t="s">
        <v>19</v>
      </c>
      <c r="C12" s="30">
        <v>0</v>
      </c>
      <c r="D12" s="48">
        <v>4</v>
      </c>
      <c r="E12" s="19">
        <v>1</v>
      </c>
      <c r="F12" s="19">
        <v>0</v>
      </c>
      <c r="G12" s="29">
        <v>2</v>
      </c>
      <c r="H12" s="19">
        <v>6</v>
      </c>
      <c r="I12" s="47">
        <v>0</v>
      </c>
      <c r="J12" s="19">
        <v>2</v>
      </c>
      <c r="K12" s="18">
        <v>1</v>
      </c>
      <c r="L12" s="25">
        <v>0</v>
      </c>
      <c r="M12" s="42">
        <v>0</v>
      </c>
      <c r="N12" s="14">
        <f t="shared" si="0"/>
        <v>16</v>
      </c>
    </row>
    <row r="13" spans="1:14">
      <c r="A13" s="6" t="s">
        <v>20</v>
      </c>
      <c r="B13" s="1" t="s">
        <v>21</v>
      </c>
      <c r="C13" s="30">
        <v>11</v>
      </c>
      <c r="D13" s="47">
        <v>5</v>
      </c>
      <c r="E13" s="19">
        <v>28</v>
      </c>
      <c r="F13" s="19">
        <v>1</v>
      </c>
      <c r="G13" s="29">
        <v>44</v>
      </c>
      <c r="H13" s="19">
        <v>44</v>
      </c>
      <c r="I13" s="47">
        <v>40</v>
      </c>
      <c r="J13" s="19">
        <f t="shared" ref="J13" si="2">SUM(J14:J15)</f>
        <v>36</v>
      </c>
      <c r="K13" s="18">
        <v>16</v>
      </c>
      <c r="L13" s="25">
        <f>SUM(L14:L15)</f>
        <v>11</v>
      </c>
      <c r="M13" s="42">
        <f>M14+M15</f>
        <v>0</v>
      </c>
      <c r="N13" s="14">
        <f t="shared" si="0"/>
        <v>236</v>
      </c>
    </row>
    <row r="14" spans="1:14">
      <c r="A14" s="6" t="s">
        <v>16</v>
      </c>
      <c r="B14" s="1" t="s">
        <v>22</v>
      </c>
      <c r="C14" s="30">
        <v>9</v>
      </c>
      <c r="D14" s="47">
        <v>2</v>
      </c>
      <c r="E14" s="19">
        <v>3</v>
      </c>
      <c r="F14" s="19">
        <v>0</v>
      </c>
      <c r="G14" s="29">
        <v>8</v>
      </c>
      <c r="H14" s="19">
        <v>28</v>
      </c>
      <c r="I14" s="47">
        <v>22</v>
      </c>
      <c r="J14" s="19">
        <v>8</v>
      </c>
      <c r="K14" s="18">
        <v>0</v>
      </c>
      <c r="L14" s="25">
        <v>8</v>
      </c>
      <c r="M14" s="42">
        <v>0</v>
      </c>
      <c r="N14" s="14">
        <f t="shared" si="0"/>
        <v>88</v>
      </c>
    </row>
    <row r="15" spans="1:14">
      <c r="A15" s="6" t="s">
        <v>18</v>
      </c>
      <c r="B15" s="1" t="s">
        <v>23</v>
      </c>
      <c r="C15" s="30">
        <v>2</v>
      </c>
      <c r="D15" s="47">
        <v>3</v>
      </c>
      <c r="E15" s="19">
        <v>25</v>
      </c>
      <c r="F15" s="19">
        <v>1</v>
      </c>
      <c r="G15" s="29">
        <v>36</v>
      </c>
      <c r="H15" s="19">
        <v>16</v>
      </c>
      <c r="I15" s="47">
        <v>18</v>
      </c>
      <c r="J15" s="19">
        <v>28</v>
      </c>
      <c r="K15" s="18">
        <v>16</v>
      </c>
      <c r="L15" s="25">
        <v>3</v>
      </c>
      <c r="M15" s="42">
        <v>0</v>
      </c>
      <c r="N15" s="14">
        <f t="shared" si="0"/>
        <v>148</v>
      </c>
    </row>
    <row r="16" spans="1:14">
      <c r="A16" s="6" t="s">
        <v>24</v>
      </c>
      <c r="B16" s="1" t="s">
        <v>25</v>
      </c>
      <c r="C16" s="30">
        <v>12</v>
      </c>
      <c r="D16" s="47">
        <v>27</v>
      </c>
      <c r="E16" s="19">
        <v>29</v>
      </c>
      <c r="F16" s="19">
        <v>2</v>
      </c>
      <c r="G16" s="29">
        <v>47</v>
      </c>
      <c r="H16" s="19">
        <v>54</v>
      </c>
      <c r="I16" s="47">
        <v>44</v>
      </c>
      <c r="J16" s="19">
        <f t="shared" ref="J16" si="3">SUM(J17:J18)</f>
        <v>38</v>
      </c>
      <c r="K16" s="18">
        <v>19</v>
      </c>
      <c r="L16" s="25">
        <f>SUM(L17:L18)</f>
        <v>11</v>
      </c>
      <c r="M16" s="42">
        <v>0</v>
      </c>
      <c r="N16" s="14">
        <f t="shared" si="0"/>
        <v>283</v>
      </c>
    </row>
    <row r="17" spans="1:14">
      <c r="A17" s="6" t="s">
        <v>16</v>
      </c>
      <c r="B17" s="1" t="s">
        <v>26</v>
      </c>
      <c r="C17" s="30">
        <v>10</v>
      </c>
      <c r="D17" s="48">
        <v>20</v>
      </c>
      <c r="E17" s="19">
        <v>3</v>
      </c>
      <c r="F17" s="19">
        <v>1</v>
      </c>
      <c r="G17" s="29">
        <v>9</v>
      </c>
      <c r="H17" s="19">
        <v>32</v>
      </c>
      <c r="I17" s="47">
        <v>26</v>
      </c>
      <c r="J17" s="19">
        <f t="shared" ref="J17:J18" si="4">J11+J14</f>
        <v>8</v>
      </c>
      <c r="K17" s="18">
        <v>2</v>
      </c>
      <c r="L17" s="25">
        <f t="shared" ref="L17:L18" si="5">L11+L14</f>
        <v>8</v>
      </c>
      <c r="M17" s="42">
        <v>0</v>
      </c>
      <c r="N17" s="14">
        <f t="shared" si="0"/>
        <v>119</v>
      </c>
    </row>
    <row r="18" spans="1:14">
      <c r="A18" s="6" t="s">
        <v>18</v>
      </c>
      <c r="B18" s="1" t="s">
        <v>27</v>
      </c>
      <c r="C18" s="30">
        <v>2</v>
      </c>
      <c r="D18" s="48">
        <v>7</v>
      </c>
      <c r="E18" s="19">
        <v>26</v>
      </c>
      <c r="F18" s="19">
        <v>1</v>
      </c>
      <c r="G18" s="29">
        <v>38</v>
      </c>
      <c r="H18" s="19">
        <v>22</v>
      </c>
      <c r="I18" s="47">
        <v>18</v>
      </c>
      <c r="J18" s="19">
        <f t="shared" si="4"/>
        <v>30</v>
      </c>
      <c r="K18" s="18">
        <v>17</v>
      </c>
      <c r="L18" s="25">
        <f t="shared" si="5"/>
        <v>3</v>
      </c>
      <c r="M18" s="42">
        <f>M15+M12</f>
        <v>0</v>
      </c>
      <c r="N18" s="14">
        <f t="shared" si="0"/>
        <v>164</v>
      </c>
    </row>
    <row r="19" spans="1:14">
      <c r="A19" s="6" t="s">
        <v>28</v>
      </c>
      <c r="B19" s="1" t="s">
        <v>29</v>
      </c>
      <c r="C19" s="30">
        <f t="shared" ref="C19" si="6">C20+C24</f>
        <v>247</v>
      </c>
      <c r="D19" s="47">
        <v>184</v>
      </c>
      <c r="E19" s="19">
        <v>163</v>
      </c>
      <c r="F19" s="19">
        <v>246</v>
      </c>
      <c r="G19" s="29">
        <v>300</v>
      </c>
      <c r="H19" s="22">
        <f>H20+H24+H25</f>
        <v>170</v>
      </c>
      <c r="I19" s="47">
        <v>132</v>
      </c>
      <c r="J19" s="19">
        <f t="shared" ref="J19" si="7">SUM(J20,J24:J25)</f>
        <v>426</v>
      </c>
      <c r="K19" s="18">
        <v>160</v>
      </c>
      <c r="L19" s="25">
        <f>L20+L24+L25</f>
        <v>157</v>
      </c>
      <c r="M19" s="42">
        <f>M20+M25</f>
        <v>21</v>
      </c>
      <c r="N19" s="14">
        <f t="shared" si="0"/>
        <v>2206</v>
      </c>
    </row>
    <row r="20" spans="1:14">
      <c r="A20" s="6" t="s">
        <v>30</v>
      </c>
      <c r="B20" s="1" t="s">
        <v>31</v>
      </c>
      <c r="C20" s="30">
        <f t="shared" ref="C20" si="8">C21+C22+C23</f>
        <v>247</v>
      </c>
      <c r="D20" s="47">
        <v>184</v>
      </c>
      <c r="E20" s="19">
        <v>162</v>
      </c>
      <c r="F20" s="19">
        <v>246</v>
      </c>
      <c r="G20" s="29">
        <v>300</v>
      </c>
      <c r="H20" s="22">
        <f t="shared" ref="H20" si="9">H21+H22+H23</f>
        <v>169</v>
      </c>
      <c r="I20" s="47">
        <v>132</v>
      </c>
      <c r="J20" s="19">
        <f t="shared" ref="J20" si="10">SUM(J21:J23)</f>
        <v>426</v>
      </c>
      <c r="K20" s="18">
        <v>160</v>
      </c>
      <c r="L20" s="25">
        <f>SUM(L21:L23)</f>
        <v>157</v>
      </c>
      <c r="M20" s="42">
        <f>M21+M22+M23+M24</f>
        <v>21</v>
      </c>
      <c r="N20" s="14">
        <f t="shared" si="0"/>
        <v>2204</v>
      </c>
    </row>
    <row r="21" spans="1:14">
      <c r="A21" s="6" t="s">
        <v>32</v>
      </c>
      <c r="B21" s="1" t="s">
        <v>33</v>
      </c>
      <c r="C21" s="30">
        <v>241</v>
      </c>
      <c r="D21" s="47">
        <v>181</v>
      </c>
      <c r="E21" s="19">
        <v>153</v>
      </c>
      <c r="F21" s="19">
        <v>238</v>
      </c>
      <c r="G21" s="29">
        <v>289</v>
      </c>
      <c r="H21" s="19">
        <v>162</v>
      </c>
      <c r="I21" s="47">
        <v>129</v>
      </c>
      <c r="J21" s="19">
        <v>408</v>
      </c>
      <c r="K21" s="18">
        <v>153</v>
      </c>
      <c r="L21" s="25">
        <v>138</v>
      </c>
      <c r="M21" s="42">
        <v>20</v>
      </c>
      <c r="N21" s="14">
        <f t="shared" si="0"/>
        <v>2112</v>
      </c>
    </row>
    <row r="22" spans="1:14">
      <c r="A22" s="6" t="s">
        <v>34</v>
      </c>
      <c r="B22" s="1" t="s">
        <v>35</v>
      </c>
      <c r="C22" s="30">
        <v>6</v>
      </c>
      <c r="D22" s="47">
        <v>3</v>
      </c>
      <c r="E22" s="19">
        <v>8</v>
      </c>
      <c r="F22" s="19">
        <v>8</v>
      </c>
      <c r="G22" s="29">
        <v>11</v>
      </c>
      <c r="H22" s="19">
        <v>7</v>
      </c>
      <c r="I22" s="47">
        <v>3</v>
      </c>
      <c r="J22" s="19">
        <v>18</v>
      </c>
      <c r="K22" s="18">
        <v>7</v>
      </c>
      <c r="L22" s="25">
        <v>19</v>
      </c>
      <c r="M22" s="42">
        <v>1</v>
      </c>
      <c r="N22" s="14">
        <f t="shared" si="0"/>
        <v>91</v>
      </c>
    </row>
    <row r="23" spans="1:14">
      <c r="A23" s="6" t="s">
        <v>36</v>
      </c>
      <c r="B23" s="1" t="s">
        <v>37</v>
      </c>
      <c r="C23" s="30">
        <v>0</v>
      </c>
      <c r="D23" s="47">
        <v>0</v>
      </c>
      <c r="E23" s="19">
        <v>1</v>
      </c>
      <c r="F23" s="19">
        <v>0</v>
      </c>
      <c r="G23" s="29">
        <v>0</v>
      </c>
      <c r="H23" s="19">
        <v>0</v>
      </c>
      <c r="I23" s="47">
        <v>0</v>
      </c>
      <c r="J23" s="19">
        <v>0</v>
      </c>
      <c r="K23" s="18">
        <v>0</v>
      </c>
      <c r="L23" s="25">
        <v>0</v>
      </c>
      <c r="M23" s="42">
        <v>0</v>
      </c>
      <c r="N23" s="14">
        <f t="shared" si="0"/>
        <v>1</v>
      </c>
    </row>
    <row r="24" spans="1:14">
      <c r="A24" s="6" t="s">
        <v>38</v>
      </c>
      <c r="B24" s="1" t="s">
        <v>39</v>
      </c>
      <c r="C24" s="30">
        <v>0</v>
      </c>
      <c r="D24" s="47">
        <v>0</v>
      </c>
      <c r="E24" s="19">
        <v>1</v>
      </c>
      <c r="F24" s="19">
        <v>0</v>
      </c>
      <c r="G24" s="29">
        <v>0</v>
      </c>
      <c r="H24" s="19">
        <v>1</v>
      </c>
      <c r="I24" s="47">
        <v>0</v>
      </c>
      <c r="J24" s="19">
        <v>0</v>
      </c>
      <c r="K24" s="18">
        <v>0</v>
      </c>
      <c r="L24" s="25">
        <v>0</v>
      </c>
      <c r="M24" s="42">
        <v>0</v>
      </c>
      <c r="N24" s="14">
        <f t="shared" si="0"/>
        <v>2</v>
      </c>
    </row>
    <row r="25" spans="1:14">
      <c r="A25" s="6" t="s">
        <v>40</v>
      </c>
      <c r="B25" s="1" t="s">
        <v>41</v>
      </c>
      <c r="C25" s="30">
        <v>0</v>
      </c>
      <c r="D25" s="47">
        <v>0</v>
      </c>
      <c r="E25" s="19">
        <v>0</v>
      </c>
      <c r="F25" s="19">
        <v>0</v>
      </c>
      <c r="G25" s="29">
        <v>0</v>
      </c>
      <c r="H25" s="19">
        <v>0</v>
      </c>
      <c r="I25" s="47">
        <v>0</v>
      </c>
      <c r="J25" s="19">
        <v>0</v>
      </c>
      <c r="K25" s="18">
        <v>0</v>
      </c>
      <c r="L25" s="25">
        <v>0</v>
      </c>
      <c r="M25" s="42">
        <v>0</v>
      </c>
      <c r="N25" s="14">
        <f t="shared" si="0"/>
        <v>0</v>
      </c>
    </row>
    <row r="26" spans="1:14">
      <c r="A26" s="6" t="s">
        <v>42</v>
      </c>
      <c r="B26" s="1" t="s">
        <v>43</v>
      </c>
      <c r="C26" s="30">
        <v>0</v>
      </c>
      <c r="D26" s="47">
        <v>0</v>
      </c>
      <c r="E26" s="19">
        <v>0</v>
      </c>
      <c r="F26" s="19">
        <v>0</v>
      </c>
      <c r="G26" s="29">
        <v>0</v>
      </c>
      <c r="H26" s="19">
        <v>0</v>
      </c>
      <c r="I26" s="47">
        <v>0</v>
      </c>
      <c r="J26" s="19">
        <v>0</v>
      </c>
      <c r="K26" s="18">
        <v>0</v>
      </c>
      <c r="L26" s="25">
        <v>0</v>
      </c>
      <c r="M26" s="42">
        <v>0</v>
      </c>
      <c r="N26" s="14">
        <f t="shared" si="0"/>
        <v>0</v>
      </c>
    </row>
    <row r="27" spans="1:14">
      <c r="A27" s="6" t="s">
        <v>44</v>
      </c>
      <c r="B27" s="1" t="s">
        <v>45</v>
      </c>
      <c r="C27" s="30">
        <v>0</v>
      </c>
      <c r="D27" s="47">
        <v>0</v>
      </c>
      <c r="E27" s="19">
        <v>0</v>
      </c>
      <c r="F27" s="19">
        <v>0</v>
      </c>
      <c r="G27" s="29">
        <v>0</v>
      </c>
      <c r="H27" s="19">
        <v>1</v>
      </c>
      <c r="I27" s="47">
        <v>0</v>
      </c>
      <c r="J27" s="19">
        <v>0</v>
      </c>
      <c r="K27" s="18">
        <v>0</v>
      </c>
      <c r="L27" s="25">
        <v>0</v>
      </c>
      <c r="M27" s="42">
        <v>0</v>
      </c>
      <c r="N27" s="14">
        <f t="shared" si="0"/>
        <v>1</v>
      </c>
    </row>
    <row r="28" spans="1:14">
      <c r="A28" s="6" t="s">
        <v>46</v>
      </c>
      <c r="B28" s="1" t="s">
        <v>47</v>
      </c>
      <c r="C28" s="30">
        <v>1</v>
      </c>
      <c r="D28" s="47">
        <v>8</v>
      </c>
      <c r="E28" s="19">
        <v>2</v>
      </c>
      <c r="F28" s="19">
        <v>0</v>
      </c>
      <c r="G28" s="29">
        <v>4</v>
      </c>
      <c r="H28" s="19">
        <v>0</v>
      </c>
      <c r="I28" s="47">
        <v>1</v>
      </c>
      <c r="J28" s="19">
        <v>3</v>
      </c>
      <c r="K28" s="18">
        <v>3</v>
      </c>
      <c r="L28" s="25">
        <v>0</v>
      </c>
      <c r="M28" s="42">
        <v>0</v>
      </c>
      <c r="N28" s="14">
        <f t="shared" si="0"/>
        <v>22</v>
      </c>
    </row>
    <row r="29" spans="1:14">
      <c r="A29" s="6" t="s">
        <v>48</v>
      </c>
      <c r="B29" s="1" t="s">
        <v>49</v>
      </c>
      <c r="C29" s="30">
        <v>0</v>
      </c>
      <c r="D29" s="47">
        <v>0</v>
      </c>
      <c r="E29" s="19">
        <v>0</v>
      </c>
      <c r="F29" s="19">
        <v>0</v>
      </c>
      <c r="G29" s="29">
        <v>0</v>
      </c>
      <c r="H29" s="19">
        <v>0</v>
      </c>
      <c r="I29" s="47">
        <v>1</v>
      </c>
      <c r="J29" s="19">
        <v>0</v>
      </c>
      <c r="K29" s="18">
        <v>0</v>
      </c>
      <c r="L29" s="25">
        <v>0</v>
      </c>
      <c r="M29" s="42">
        <v>0</v>
      </c>
      <c r="N29" s="14">
        <f t="shared" si="0"/>
        <v>1</v>
      </c>
    </row>
    <row r="30" spans="1:14">
      <c r="A30" s="6" t="s">
        <v>50</v>
      </c>
      <c r="B30" s="1" t="s">
        <v>51</v>
      </c>
      <c r="C30" s="30">
        <v>0</v>
      </c>
      <c r="D30" s="47"/>
      <c r="E30" s="19">
        <v>0</v>
      </c>
      <c r="F30" s="19">
        <v>0</v>
      </c>
      <c r="G30" s="29">
        <v>0</v>
      </c>
      <c r="H30" s="19">
        <v>0</v>
      </c>
      <c r="I30" s="47">
        <v>0</v>
      </c>
      <c r="J30" s="19">
        <v>0</v>
      </c>
      <c r="K30" s="18">
        <v>0</v>
      </c>
      <c r="L30" s="25">
        <v>0</v>
      </c>
      <c r="M30" s="42">
        <v>0</v>
      </c>
      <c r="N30" s="14">
        <f t="shared" si="0"/>
        <v>0</v>
      </c>
    </row>
    <row r="31" spans="1:14">
      <c r="A31" s="6" t="s">
        <v>52</v>
      </c>
      <c r="B31" s="1" t="s">
        <v>53</v>
      </c>
      <c r="C31" s="30">
        <v>0</v>
      </c>
      <c r="D31" s="47"/>
      <c r="E31" s="19">
        <v>0</v>
      </c>
      <c r="F31" s="19">
        <v>0</v>
      </c>
      <c r="G31" s="29">
        <v>3</v>
      </c>
      <c r="H31" s="19">
        <v>0</v>
      </c>
      <c r="I31" s="47">
        <v>0</v>
      </c>
      <c r="J31" s="19">
        <v>1</v>
      </c>
      <c r="K31" s="18">
        <v>0</v>
      </c>
      <c r="L31" s="25">
        <v>0</v>
      </c>
      <c r="M31" s="42">
        <v>0</v>
      </c>
      <c r="N31" s="14">
        <f t="shared" si="0"/>
        <v>4</v>
      </c>
    </row>
    <row r="32" spans="1:14">
      <c r="A32" s="6" t="s">
        <v>54</v>
      </c>
      <c r="B32" s="1" t="s">
        <v>55</v>
      </c>
      <c r="C32" s="30">
        <v>0</v>
      </c>
      <c r="D32" s="47"/>
      <c r="E32" s="19">
        <v>0</v>
      </c>
      <c r="F32" s="19">
        <v>0</v>
      </c>
      <c r="G32" s="29">
        <v>0</v>
      </c>
      <c r="H32" s="19">
        <v>0</v>
      </c>
      <c r="I32" s="47">
        <v>0</v>
      </c>
      <c r="J32" s="19">
        <v>0</v>
      </c>
      <c r="K32" s="18">
        <v>0</v>
      </c>
      <c r="L32" s="25">
        <v>0</v>
      </c>
      <c r="M32" s="42">
        <v>0</v>
      </c>
      <c r="N32" s="14">
        <f t="shared" si="0"/>
        <v>0</v>
      </c>
    </row>
    <row r="33" spans="1:14">
      <c r="A33" s="6" t="s">
        <v>56</v>
      </c>
      <c r="B33" s="1" t="s">
        <v>57</v>
      </c>
      <c r="C33" s="30">
        <v>46</v>
      </c>
      <c r="D33" s="47">
        <v>58</v>
      </c>
      <c r="E33" s="19">
        <v>19</v>
      </c>
      <c r="F33" s="19">
        <v>5</v>
      </c>
      <c r="G33" s="29">
        <v>43</v>
      </c>
      <c r="H33" s="19">
        <v>166</v>
      </c>
      <c r="I33" s="47">
        <v>82</v>
      </c>
      <c r="J33" s="19">
        <v>59</v>
      </c>
      <c r="K33" s="18">
        <v>22</v>
      </c>
      <c r="L33" s="25">
        <v>16</v>
      </c>
      <c r="M33" s="42">
        <v>0</v>
      </c>
      <c r="N33" s="14">
        <f t="shared" si="0"/>
        <v>516</v>
      </c>
    </row>
    <row r="34" spans="1:14">
      <c r="A34" s="7" t="s">
        <v>58</v>
      </c>
      <c r="B34" s="8" t="s">
        <v>59</v>
      </c>
      <c r="C34" s="30">
        <v>1807</v>
      </c>
      <c r="D34" s="49">
        <v>1310</v>
      </c>
      <c r="E34" s="19">
        <v>319</v>
      </c>
      <c r="F34" s="19">
        <v>284</v>
      </c>
      <c r="G34" s="29">
        <v>1603</v>
      </c>
      <c r="H34" s="19">
        <v>896</v>
      </c>
      <c r="I34" s="47">
        <v>1277</v>
      </c>
      <c r="J34" s="21">
        <f t="shared" ref="J34" si="11">SUM(J3:J10,J13,J19,J26:J33)</f>
        <v>1324</v>
      </c>
      <c r="K34" s="18">
        <v>288</v>
      </c>
      <c r="L34" s="26">
        <f>SUM(L3:L9)+L16+L19+SUM(L26:L33)</f>
        <v>695</v>
      </c>
      <c r="M34" s="45">
        <f>M3+M5+M10+M13+M19+M28+M33</f>
        <v>29</v>
      </c>
      <c r="N34" s="17">
        <f t="shared" si="0"/>
        <v>9832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90" zoomScaleNormal="9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183</v>
      </c>
      <c r="D3" s="19">
        <v>130</v>
      </c>
      <c r="E3" s="19">
        <v>11</v>
      </c>
      <c r="F3" s="19">
        <v>11</v>
      </c>
      <c r="G3" s="19">
        <v>150</v>
      </c>
      <c r="H3" s="22">
        <v>73</v>
      </c>
      <c r="I3" s="19">
        <v>116</v>
      </c>
      <c r="J3" s="19">
        <v>57</v>
      </c>
      <c r="K3" s="18">
        <v>27</v>
      </c>
      <c r="L3" s="25">
        <v>35</v>
      </c>
      <c r="M3" s="31">
        <v>0</v>
      </c>
      <c r="N3" s="13">
        <f t="shared" ref="N3:N34" si="0">SUM(C3:M3)</f>
        <v>793</v>
      </c>
    </row>
    <row r="4" spans="1:14">
      <c r="A4" s="6" t="s">
        <v>2</v>
      </c>
      <c r="B4" s="1" t="s">
        <v>3</v>
      </c>
      <c r="C4" s="18">
        <v>1264</v>
      </c>
      <c r="D4" s="19">
        <v>1425</v>
      </c>
      <c r="E4" s="19">
        <v>103</v>
      </c>
      <c r="F4" s="19">
        <v>0</v>
      </c>
      <c r="G4" s="19">
        <v>1096</v>
      </c>
      <c r="H4" s="22">
        <v>383</v>
      </c>
      <c r="I4" s="19">
        <v>782</v>
      </c>
      <c r="J4" s="19">
        <v>336</v>
      </c>
      <c r="K4" s="18">
        <v>0</v>
      </c>
      <c r="L4" s="25">
        <v>319</v>
      </c>
      <c r="M4" s="32">
        <v>0</v>
      </c>
      <c r="N4" s="13">
        <f t="shared" si="0"/>
        <v>5708</v>
      </c>
    </row>
    <row r="5" spans="1:14">
      <c r="A5" s="6" t="s">
        <v>4</v>
      </c>
      <c r="B5" s="1" t="s">
        <v>5</v>
      </c>
      <c r="C5" s="18">
        <v>60</v>
      </c>
      <c r="D5" s="19">
        <v>75</v>
      </c>
      <c r="E5" s="19">
        <v>68</v>
      </c>
      <c r="F5" s="19">
        <v>10</v>
      </c>
      <c r="G5" s="19">
        <v>107</v>
      </c>
      <c r="H5" s="22">
        <v>107</v>
      </c>
      <c r="I5" s="19">
        <v>102</v>
      </c>
      <c r="J5" s="19">
        <v>56</v>
      </c>
      <c r="K5" s="18">
        <v>50</v>
      </c>
      <c r="L5" s="25">
        <v>75</v>
      </c>
      <c r="M5" s="32">
        <v>0</v>
      </c>
      <c r="N5" s="13">
        <f t="shared" si="0"/>
        <v>710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32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0</v>
      </c>
      <c r="M8" s="32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1</v>
      </c>
      <c r="H9" s="22">
        <v>0</v>
      </c>
      <c r="I9" s="19">
        <v>1</v>
      </c>
      <c r="J9" s="19">
        <v>2</v>
      </c>
      <c r="K9" s="18">
        <v>0</v>
      </c>
      <c r="L9" s="25">
        <v>0</v>
      </c>
      <c r="M9" s="32">
        <v>0</v>
      </c>
      <c r="N9" s="13">
        <f t="shared" si="0"/>
        <v>4</v>
      </c>
    </row>
    <row r="10" spans="1:14">
      <c r="A10" s="6" t="s">
        <v>14</v>
      </c>
      <c r="B10" s="1" t="s">
        <v>15</v>
      </c>
      <c r="C10" s="18">
        <v>6</v>
      </c>
      <c r="D10" s="19">
        <v>64</v>
      </c>
      <c r="E10" s="19">
        <v>2</v>
      </c>
      <c r="F10" s="19">
        <v>1</v>
      </c>
      <c r="G10" s="19">
        <v>20</v>
      </c>
      <c r="H10" s="22">
        <v>15</v>
      </c>
      <c r="I10" s="19">
        <f t="shared" ref="I10" si="1">I11+I12</f>
        <v>21</v>
      </c>
      <c r="J10" s="19">
        <f t="shared" ref="J10" si="2">SUM(J11:J12)</f>
        <v>4</v>
      </c>
      <c r="K10" s="18">
        <v>6</v>
      </c>
      <c r="L10" s="25">
        <f>SUM(L11:L12)</f>
        <v>6</v>
      </c>
      <c r="M10" s="32">
        <v>0</v>
      </c>
      <c r="N10" s="13">
        <f t="shared" si="0"/>
        <v>145</v>
      </c>
    </row>
    <row r="11" spans="1:14">
      <c r="A11" s="6" t="s">
        <v>16</v>
      </c>
      <c r="B11" s="1" t="s">
        <v>17</v>
      </c>
      <c r="C11" s="18">
        <v>1</v>
      </c>
      <c r="D11" s="19">
        <v>49</v>
      </c>
      <c r="E11" s="19">
        <v>1</v>
      </c>
      <c r="F11" s="19">
        <v>1</v>
      </c>
      <c r="G11" s="19">
        <v>9</v>
      </c>
      <c r="H11" s="19">
        <v>9</v>
      </c>
      <c r="I11" s="19">
        <v>15</v>
      </c>
      <c r="J11" s="19">
        <v>2</v>
      </c>
      <c r="K11" s="18">
        <v>6</v>
      </c>
      <c r="L11" s="25">
        <v>0</v>
      </c>
      <c r="M11" s="32">
        <v>0</v>
      </c>
      <c r="N11" s="13">
        <f t="shared" si="0"/>
        <v>93</v>
      </c>
    </row>
    <row r="12" spans="1:14">
      <c r="A12" s="6" t="s">
        <v>18</v>
      </c>
      <c r="B12" s="1" t="s">
        <v>19</v>
      </c>
      <c r="C12" s="18">
        <v>5</v>
      </c>
      <c r="D12" s="19">
        <v>15</v>
      </c>
      <c r="E12" s="19">
        <v>1</v>
      </c>
      <c r="F12" s="19">
        <v>0</v>
      </c>
      <c r="G12" s="19">
        <v>11</v>
      </c>
      <c r="H12" s="19">
        <v>6</v>
      </c>
      <c r="I12" s="19">
        <v>6</v>
      </c>
      <c r="J12" s="19">
        <v>2</v>
      </c>
      <c r="K12" s="18">
        <v>0</v>
      </c>
      <c r="L12" s="25">
        <v>6</v>
      </c>
      <c r="M12" s="32">
        <v>0</v>
      </c>
      <c r="N12" s="13">
        <f t="shared" si="0"/>
        <v>52</v>
      </c>
    </row>
    <row r="13" spans="1:14">
      <c r="A13" s="6" t="s">
        <v>20</v>
      </c>
      <c r="B13" s="1" t="s">
        <v>21</v>
      </c>
      <c r="C13" s="18">
        <v>17</v>
      </c>
      <c r="D13" s="19">
        <v>17</v>
      </c>
      <c r="E13" s="19">
        <v>25</v>
      </c>
      <c r="F13" s="19">
        <v>0</v>
      </c>
      <c r="G13" s="19">
        <v>78</v>
      </c>
      <c r="H13" s="22">
        <v>64</v>
      </c>
      <c r="I13" s="19">
        <f>I14+I15</f>
        <v>75</v>
      </c>
      <c r="J13" s="19">
        <f t="shared" ref="J13" si="3">SUM(J14:J15)</f>
        <v>46</v>
      </c>
      <c r="K13" s="18">
        <v>3</v>
      </c>
      <c r="L13" s="25">
        <f>SUM(L14:L15)</f>
        <v>22</v>
      </c>
      <c r="M13" s="32">
        <v>1</v>
      </c>
      <c r="N13" s="13">
        <f t="shared" si="0"/>
        <v>348</v>
      </c>
    </row>
    <row r="14" spans="1:14">
      <c r="A14" s="6" t="s">
        <v>16</v>
      </c>
      <c r="B14" s="1" t="s">
        <v>22</v>
      </c>
      <c r="C14" s="18">
        <v>15</v>
      </c>
      <c r="D14" s="19">
        <v>9</v>
      </c>
      <c r="E14" s="19">
        <v>3</v>
      </c>
      <c r="F14" s="19">
        <v>0</v>
      </c>
      <c r="G14" s="19">
        <v>27</v>
      </c>
      <c r="H14" s="19">
        <v>44</v>
      </c>
      <c r="I14" s="19">
        <v>29</v>
      </c>
      <c r="J14" s="19">
        <v>9</v>
      </c>
      <c r="K14" s="18">
        <v>0</v>
      </c>
      <c r="L14" s="25">
        <v>8</v>
      </c>
      <c r="M14" s="32">
        <v>1</v>
      </c>
      <c r="N14" s="13">
        <f t="shared" si="0"/>
        <v>145</v>
      </c>
    </row>
    <row r="15" spans="1:14">
      <c r="A15" s="6" t="s">
        <v>18</v>
      </c>
      <c r="B15" s="1" t="s">
        <v>23</v>
      </c>
      <c r="C15" s="18">
        <v>2</v>
      </c>
      <c r="D15" s="19">
        <v>8</v>
      </c>
      <c r="E15" s="19">
        <v>22</v>
      </c>
      <c r="F15" s="19">
        <v>0</v>
      </c>
      <c r="G15" s="19">
        <v>51</v>
      </c>
      <c r="H15" s="19">
        <v>20</v>
      </c>
      <c r="I15" s="19">
        <v>46</v>
      </c>
      <c r="J15" s="19">
        <v>37</v>
      </c>
      <c r="K15" s="18">
        <v>3</v>
      </c>
      <c r="L15" s="25">
        <v>14</v>
      </c>
      <c r="M15" s="32">
        <v>0</v>
      </c>
      <c r="N15" s="13">
        <f t="shared" si="0"/>
        <v>203</v>
      </c>
    </row>
    <row r="16" spans="1:14">
      <c r="A16" s="6" t="s">
        <v>24</v>
      </c>
      <c r="B16" s="1" t="s">
        <v>25</v>
      </c>
      <c r="C16" s="18">
        <v>23</v>
      </c>
      <c r="D16" s="19">
        <v>81</v>
      </c>
      <c r="E16" s="19">
        <v>27</v>
      </c>
      <c r="F16" s="19">
        <v>1</v>
      </c>
      <c r="G16" s="19">
        <v>98</v>
      </c>
      <c r="H16" s="22">
        <v>79</v>
      </c>
      <c r="I16" s="19">
        <f t="shared" ref="I16" si="4">I17+I18</f>
        <v>96</v>
      </c>
      <c r="J16" s="19">
        <f t="shared" ref="J16" si="5">SUM(J17:J18)</f>
        <v>50</v>
      </c>
      <c r="K16" s="18">
        <v>9</v>
      </c>
      <c r="L16" s="25">
        <f>SUM(L17:L18)</f>
        <v>28</v>
      </c>
      <c r="M16" s="32">
        <v>1</v>
      </c>
      <c r="N16" s="13">
        <f t="shared" si="0"/>
        <v>493</v>
      </c>
    </row>
    <row r="17" spans="1:14">
      <c r="A17" s="6" t="s">
        <v>16</v>
      </c>
      <c r="B17" s="1" t="s">
        <v>26</v>
      </c>
      <c r="C17" s="18">
        <v>16</v>
      </c>
      <c r="D17" s="19">
        <v>58</v>
      </c>
      <c r="E17" s="19">
        <v>4</v>
      </c>
      <c r="F17" s="19">
        <v>1</v>
      </c>
      <c r="G17" s="19">
        <v>36</v>
      </c>
      <c r="H17" s="19">
        <v>53</v>
      </c>
      <c r="I17" s="19">
        <f t="shared" ref="I17:J18" si="6">I11+I14</f>
        <v>44</v>
      </c>
      <c r="J17" s="19">
        <f t="shared" si="6"/>
        <v>11</v>
      </c>
      <c r="K17" s="18">
        <v>6</v>
      </c>
      <c r="L17" s="25">
        <f t="shared" ref="L17:L18" si="7">L11+L14</f>
        <v>8</v>
      </c>
      <c r="M17" s="32">
        <v>1</v>
      </c>
      <c r="N17" s="13">
        <f t="shared" si="0"/>
        <v>238</v>
      </c>
    </row>
    <row r="18" spans="1:14">
      <c r="A18" s="6" t="s">
        <v>18</v>
      </c>
      <c r="B18" s="1" t="s">
        <v>27</v>
      </c>
      <c r="C18" s="18">
        <v>7</v>
      </c>
      <c r="D18" s="19">
        <v>23</v>
      </c>
      <c r="E18" s="19">
        <v>23</v>
      </c>
      <c r="F18" s="19">
        <v>0</v>
      </c>
      <c r="G18" s="19">
        <v>62</v>
      </c>
      <c r="H18" s="19">
        <v>26</v>
      </c>
      <c r="I18" s="19">
        <f t="shared" si="6"/>
        <v>52</v>
      </c>
      <c r="J18" s="19">
        <f t="shared" si="6"/>
        <v>39</v>
      </c>
      <c r="K18" s="18">
        <v>3</v>
      </c>
      <c r="L18" s="25">
        <f t="shared" si="7"/>
        <v>20</v>
      </c>
      <c r="M18" s="32">
        <v>0</v>
      </c>
      <c r="N18" s="13">
        <f t="shared" si="0"/>
        <v>255</v>
      </c>
    </row>
    <row r="19" spans="1:14">
      <c r="A19" s="6" t="s">
        <v>28</v>
      </c>
      <c r="B19" s="1" t="s">
        <v>29</v>
      </c>
      <c r="C19" s="18">
        <v>222</v>
      </c>
      <c r="D19" s="19">
        <v>199</v>
      </c>
      <c r="E19" s="19">
        <v>143</v>
      </c>
      <c r="F19" s="19">
        <v>171</v>
      </c>
      <c r="G19" s="19">
        <v>417</v>
      </c>
      <c r="H19" s="22">
        <f t="shared" ref="H19" si="8">H20+H24+H25</f>
        <v>193</v>
      </c>
      <c r="I19" s="19">
        <f>I20+I24+I25</f>
        <v>163</v>
      </c>
      <c r="J19" s="19">
        <f t="shared" ref="J19" si="9">SUM(J20,J24:J25)</f>
        <v>387</v>
      </c>
      <c r="K19" s="18">
        <v>158</v>
      </c>
      <c r="L19" s="25">
        <f>L20+L24+L25</f>
        <v>190</v>
      </c>
      <c r="M19" s="32">
        <v>6</v>
      </c>
      <c r="N19" s="13">
        <f t="shared" si="0"/>
        <v>2249</v>
      </c>
    </row>
    <row r="20" spans="1:14">
      <c r="A20" s="6" t="s">
        <v>30</v>
      </c>
      <c r="B20" s="1" t="s">
        <v>31</v>
      </c>
      <c r="C20" s="18">
        <v>222</v>
      </c>
      <c r="D20" s="19">
        <v>197</v>
      </c>
      <c r="E20" s="19">
        <v>142</v>
      </c>
      <c r="F20" s="19">
        <v>168</v>
      </c>
      <c r="G20" s="19">
        <v>417</v>
      </c>
      <c r="H20" s="22">
        <f t="shared" ref="H20:I20" si="10">H21+H22+H23</f>
        <v>193</v>
      </c>
      <c r="I20" s="19">
        <f t="shared" si="10"/>
        <v>162</v>
      </c>
      <c r="J20" s="19">
        <f t="shared" ref="J20" si="11">SUM(J21:J23)</f>
        <v>386</v>
      </c>
      <c r="K20" s="18">
        <v>158</v>
      </c>
      <c r="L20" s="25">
        <f>SUM(L21:L23)</f>
        <v>184</v>
      </c>
      <c r="M20" s="32">
        <v>6</v>
      </c>
      <c r="N20" s="13">
        <f t="shared" si="0"/>
        <v>2235</v>
      </c>
    </row>
    <row r="21" spans="1:14">
      <c r="A21" s="6" t="s">
        <v>32</v>
      </c>
      <c r="B21" s="1" t="s">
        <v>33</v>
      </c>
      <c r="C21" s="18">
        <v>218</v>
      </c>
      <c r="D21" s="19">
        <v>191</v>
      </c>
      <c r="E21" s="19">
        <v>137</v>
      </c>
      <c r="F21" s="19">
        <v>168</v>
      </c>
      <c r="G21" s="19">
        <v>382</v>
      </c>
      <c r="H21" s="19">
        <v>181</v>
      </c>
      <c r="I21" s="19">
        <v>146</v>
      </c>
      <c r="J21" s="19">
        <v>367</v>
      </c>
      <c r="K21" s="18">
        <v>147</v>
      </c>
      <c r="L21" s="25">
        <v>168</v>
      </c>
      <c r="M21" s="32">
        <v>6</v>
      </c>
      <c r="N21" s="13">
        <f t="shared" si="0"/>
        <v>2111</v>
      </c>
    </row>
    <row r="22" spans="1:14">
      <c r="A22" s="6" t="s">
        <v>34</v>
      </c>
      <c r="B22" s="1" t="s">
        <v>35</v>
      </c>
      <c r="C22" s="18">
        <v>4</v>
      </c>
      <c r="D22" s="19">
        <v>6</v>
      </c>
      <c r="E22" s="19">
        <v>5</v>
      </c>
      <c r="F22" s="19">
        <v>3</v>
      </c>
      <c r="G22" s="19">
        <v>35</v>
      </c>
      <c r="H22" s="19">
        <v>11</v>
      </c>
      <c r="I22" s="19">
        <v>16</v>
      </c>
      <c r="J22" s="19">
        <v>19</v>
      </c>
      <c r="K22" s="18">
        <v>11</v>
      </c>
      <c r="L22" s="25">
        <v>16</v>
      </c>
      <c r="M22" s="32">
        <v>0</v>
      </c>
      <c r="N22" s="13">
        <f t="shared" si="0"/>
        <v>126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0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8">
        <v>0</v>
      </c>
      <c r="L23" s="25">
        <v>0</v>
      </c>
      <c r="M23" s="32">
        <v>0</v>
      </c>
      <c r="N23" s="13">
        <f t="shared" si="0"/>
        <v>1</v>
      </c>
    </row>
    <row r="24" spans="1:14">
      <c r="A24" s="6" t="s">
        <v>38</v>
      </c>
      <c r="B24" s="1" t="s">
        <v>39</v>
      </c>
      <c r="C24" s="18">
        <v>0</v>
      </c>
      <c r="D24" s="19">
        <v>2</v>
      </c>
      <c r="E24" s="19">
        <v>1</v>
      </c>
      <c r="F24" s="19">
        <v>0</v>
      </c>
      <c r="G24" s="19">
        <v>0</v>
      </c>
      <c r="H24" s="19">
        <v>0</v>
      </c>
      <c r="I24" s="19">
        <v>1</v>
      </c>
      <c r="J24" s="19">
        <v>1</v>
      </c>
      <c r="K24" s="18">
        <v>0</v>
      </c>
      <c r="L24" s="25">
        <v>6</v>
      </c>
      <c r="M24" s="32">
        <v>0</v>
      </c>
      <c r="N24" s="13">
        <f t="shared" si="0"/>
        <v>11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5">
        <v>0</v>
      </c>
      <c r="M26" s="32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5">
        <v>0</v>
      </c>
      <c r="M27" s="32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0</v>
      </c>
      <c r="D28" s="19">
        <v>1</v>
      </c>
      <c r="E28" s="19">
        <v>1</v>
      </c>
      <c r="F28" s="19">
        <v>0</v>
      </c>
      <c r="G28" s="19">
        <v>11</v>
      </c>
      <c r="H28" s="22">
        <v>6</v>
      </c>
      <c r="I28" s="19">
        <v>0</v>
      </c>
      <c r="J28" s="19">
        <v>2</v>
      </c>
      <c r="K28" s="18">
        <v>2</v>
      </c>
      <c r="L28" s="25">
        <v>2</v>
      </c>
      <c r="M28" s="32">
        <v>0</v>
      </c>
      <c r="N28" s="13">
        <f t="shared" si="0"/>
        <v>25</v>
      </c>
    </row>
    <row r="29" spans="1:14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1</v>
      </c>
      <c r="H29" s="22">
        <v>0</v>
      </c>
      <c r="I29" s="19">
        <v>2</v>
      </c>
      <c r="J29" s="19">
        <v>0</v>
      </c>
      <c r="K29" s="18">
        <v>0</v>
      </c>
      <c r="L29" s="25">
        <v>0</v>
      </c>
      <c r="M29" s="32">
        <v>0</v>
      </c>
      <c r="N29" s="13">
        <f t="shared" si="0"/>
        <v>3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32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2">
        <v>0</v>
      </c>
      <c r="I31" s="19">
        <v>0</v>
      </c>
      <c r="J31" s="19">
        <v>0</v>
      </c>
      <c r="K31" s="18">
        <v>0</v>
      </c>
      <c r="L31" s="25">
        <v>0</v>
      </c>
      <c r="M31" s="32">
        <v>0</v>
      </c>
      <c r="N31" s="13">
        <f t="shared" si="0"/>
        <v>0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84</v>
      </c>
      <c r="D33" s="19">
        <v>61</v>
      </c>
      <c r="E33" s="19">
        <v>31</v>
      </c>
      <c r="F33" s="19">
        <v>4</v>
      </c>
      <c r="G33" s="19">
        <v>19</v>
      </c>
      <c r="H33" s="22">
        <v>125</v>
      </c>
      <c r="I33" s="19">
        <v>98</v>
      </c>
      <c r="J33" s="19">
        <v>56</v>
      </c>
      <c r="K33" s="18">
        <v>25</v>
      </c>
      <c r="L33" s="25">
        <v>34</v>
      </c>
      <c r="M33" s="32">
        <v>0</v>
      </c>
      <c r="N33" s="13">
        <f t="shared" si="0"/>
        <v>537</v>
      </c>
    </row>
    <row r="34" spans="1:14" ht="15.75" thickBot="1">
      <c r="A34" s="7" t="s">
        <v>58</v>
      </c>
      <c r="B34" s="8" t="s">
        <v>59</v>
      </c>
      <c r="C34" s="18">
        <v>1836</v>
      </c>
      <c r="D34" s="20">
        <v>1972</v>
      </c>
      <c r="E34" s="19">
        <v>384</v>
      </c>
      <c r="F34" s="19">
        <v>197</v>
      </c>
      <c r="G34" s="19">
        <v>1900</v>
      </c>
      <c r="H34" s="22">
        <v>966</v>
      </c>
      <c r="I34" s="19">
        <f>I3+I5+I4+I6+I7+I8+I9+I16+I19+I26+I27+I28+I29+I30+I32+I31+I33</f>
        <v>1360</v>
      </c>
      <c r="J34" s="21">
        <f t="shared" ref="J34" si="12">SUM(J3:J10,J13,J19,J26:J33)</f>
        <v>946</v>
      </c>
      <c r="K34" s="18">
        <v>271</v>
      </c>
      <c r="L34" s="26">
        <f>SUM(L3:L9)+L16+L19+SUM(L26:L33)</f>
        <v>683</v>
      </c>
      <c r="M34" s="34">
        <v>7</v>
      </c>
      <c r="N34" s="9">
        <f t="shared" si="0"/>
        <v>10522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2025-09-24T12:26:58Z</dcterms:modified>
</cp:coreProperties>
</file>