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 activeTab="7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5" i="11" l="1"/>
  <c r="G6" i="11"/>
  <c r="G5" i="11" s="1"/>
  <c r="G4" i="11" s="1"/>
  <c r="G45" i="11" s="1"/>
  <c r="H45" i="5"/>
  <c r="G6" i="5"/>
  <c r="G5" i="5"/>
  <c r="G4" i="5" s="1"/>
  <c r="G45" i="5" s="1"/>
  <c r="E34" i="3"/>
  <c r="E22" i="3"/>
  <c r="E21" i="3" s="1"/>
  <c r="E17" i="3"/>
  <c r="E5" i="3"/>
  <c r="E4" i="3"/>
  <c r="E34" i="1"/>
  <c r="E28" i="1"/>
  <c r="E22" i="1"/>
  <c r="E21" i="1"/>
  <c r="E17" i="1"/>
  <c r="E11" i="1"/>
  <c r="E6" i="1"/>
  <c r="E5" i="1"/>
  <c r="E4" i="1"/>
  <c r="E3" i="1" s="1"/>
  <c r="E44" i="1" s="1"/>
  <c r="E3" i="3" l="1"/>
  <c r="E44" i="3" s="1"/>
  <c r="H34" i="3" l="1"/>
  <c r="H22" i="3"/>
  <c r="H21" i="3" s="1"/>
  <c r="H17" i="3"/>
  <c r="H5" i="3"/>
  <c r="H4" i="3"/>
  <c r="H3" i="3" s="1"/>
  <c r="H44" i="3" s="1"/>
  <c r="H34" i="1"/>
  <c r="H28" i="1"/>
  <c r="H21" i="1" s="1"/>
  <c r="H22" i="1"/>
  <c r="H17" i="1"/>
  <c r="H11" i="1"/>
  <c r="H5" i="1"/>
  <c r="H44" i="1" s="1"/>
  <c r="H4" i="1" l="1"/>
  <c r="H3" i="1" s="1"/>
  <c r="J45" i="10" l="1"/>
  <c r="J35" i="10"/>
  <c r="H35" i="10"/>
  <c r="G35" i="10"/>
  <c r="J29" i="10"/>
  <c r="I29" i="10"/>
  <c r="H29" i="10"/>
  <c r="G29" i="10"/>
  <c r="J23" i="10"/>
  <c r="I23" i="10"/>
  <c r="I22" i="10" s="1"/>
  <c r="H23" i="10"/>
  <c r="G23" i="10"/>
  <c r="J22" i="10"/>
  <c r="H22" i="10"/>
  <c r="G22" i="10"/>
  <c r="J21" i="10"/>
  <c r="J20" i="10"/>
  <c r="J19" i="10"/>
  <c r="J18" i="10" s="1"/>
  <c r="H18" i="10"/>
  <c r="H5" i="10" s="1"/>
  <c r="H4" i="10" s="1"/>
  <c r="H45" i="10" s="1"/>
  <c r="G18" i="10"/>
  <c r="J12" i="10"/>
  <c r="I12" i="10"/>
  <c r="I5" i="10" s="1"/>
  <c r="I4" i="10" s="1"/>
  <c r="I45" i="10" s="1"/>
  <c r="H12" i="10"/>
  <c r="G12" i="10"/>
  <c r="I6" i="10"/>
  <c r="H6" i="10"/>
  <c r="G6" i="10"/>
  <c r="G5" i="10" s="1"/>
  <c r="G4" i="10" s="1"/>
  <c r="G45" i="10" s="1"/>
  <c r="H45" i="9"/>
  <c r="I29" i="9"/>
  <c r="K23" i="9"/>
  <c r="I23" i="9"/>
  <c r="I22" i="9" s="1"/>
  <c r="G23" i="9"/>
  <c r="K22" i="9"/>
  <c r="G22" i="9"/>
  <c r="K12" i="9"/>
  <c r="I12" i="9"/>
  <c r="I5" i="9" s="1"/>
  <c r="I4" i="9" s="1"/>
  <c r="I45" i="9" s="1"/>
  <c r="G12" i="9"/>
  <c r="K6" i="9"/>
  <c r="K5" i="9" s="1"/>
  <c r="K4" i="9" s="1"/>
  <c r="K45" i="9" s="1"/>
  <c r="I6" i="9"/>
  <c r="G6" i="9"/>
  <c r="G5" i="9" s="1"/>
  <c r="G4" i="9" s="1"/>
  <c r="G45" i="9" s="1"/>
  <c r="H34" i="4"/>
  <c r="E34" i="4"/>
  <c r="F28" i="4"/>
  <c r="H22" i="4"/>
  <c r="G22" i="4"/>
  <c r="G21" i="4" s="1"/>
  <c r="F22" i="4"/>
  <c r="E22" i="4"/>
  <c r="H21" i="4"/>
  <c r="F21" i="4"/>
  <c r="E21" i="4"/>
  <c r="H17" i="4"/>
  <c r="E17" i="4"/>
  <c r="G11" i="4"/>
  <c r="H5" i="4"/>
  <c r="G5" i="4"/>
  <c r="G4" i="4" s="1"/>
  <c r="G3" i="4" s="1"/>
  <c r="G44" i="4" s="1"/>
  <c r="F5" i="4"/>
  <c r="E5" i="4"/>
  <c r="E4" i="4" s="1"/>
  <c r="E3" i="4" s="1"/>
  <c r="E44" i="4" s="1"/>
  <c r="H4" i="4"/>
  <c r="H3" i="4" s="1"/>
  <c r="H44" i="4" s="1"/>
  <c r="F4" i="4"/>
  <c r="F3" i="4"/>
  <c r="F44" i="4" s="1"/>
  <c r="H34" i="2"/>
  <c r="E34" i="2"/>
  <c r="H28" i="2"/>
  <c r="G28" i="2"/>
  <c r="F28" i="2"/>
  <c r="E28" i="2"/>
  <c r="H22" i="2"/>
  <c r="H21" i="2" s="1"/>
  <c r="G22" i="2"/>
  <c r="F22" i="2"/>
  <c r="E22" i="2"/>
  <c r="G21" i="2"/>
  <c r="F21" i="2"/>
  <c r="E21" i="2"/>
  <c r="H17" i="2"/>
  <c r="E17" i="2"/>
  <c r="H11" i="2"/>
  <c r="G11" i="2"/>
  <c r="F11" i="2"/>
  <c r="E11" i="2"/>
  <c r="H5" i="2"/>
  <c r="H4" i="2" s="1"/>
  <c r="G5" i="2"/>
  <c r="G4" i="2" s="1"/>
  <c r="G3" i="2" s="1"/>
  <c r="G44" i="2" s="1"/>
  <c r="F5" i="2"/>
  <c r="E5" i="2"/>
  <c r="F4" i="2"/>
  <c r="F3" i="2" s="1"/>
  <c r="F44" i="2" s="1"/>
  <c r="E4" i="2"/>
  <c r="E3" i="2" s="1"/>
  <c r="E44" i="2" s="1"/>
  <c r="D5" i="3"/>
  <c r="D4" i="3" s="1"/>
  <c r="F5" i="3"/>
  <c r="F4" i="3" s="1"/>
  <c r="F3" i="3" s="1"/>
  <c r="F44" i="3" s="1"/>
  <c r="G5" i="3"/>
  <c r="G4" i="3" s="1"/>
  <c r="D11" i="3"/>
  <c r="F11" i="3"/>
  <c r="G11" i="3"/>
  <c r="D17" i="3"/>
  <c r="F21" i="3"/>
  <c r="D22" i="3"/>
  <c r="D21" i="3" s="1"/>
  <c r="F22" i="3"/>
  <c r="G22" i="3"/>
  <c r="G21" i="3" s="1"/>
  <c r="F28" i="3"/>
  <c r="D45" i="10"/>
  <c r="C29" i="10"/>
  <c r="C23" i="10"/>
  <c r="C22" i="10" s="1"/>
  <c r="D18" i="10"/>
  <c r="C12" i="10"/>
  <c r="C6" i="10"/>
  <c r="C5" i="10" s="1"/>
  <c r="C4" i="10" s="1"/>
  <c r="C45" i="10" s="1"/>
  <c r="D5" i="10"/>
  <c r="D4" i="10" s="1"/>
  <c r="D45" i="9"/>
  <c r="C29" i="9"/>
  <c r="C23" i="9"/>
  <c r="C22" i="9" s="1"/>
  <c r="D18" i="9"/>
  <c r="C12" i="9"/>
  <c r="C6" i="9"/>
  <c r="C45" i="9" s="1"/>
  <c r="D5" i="9"/>
  <c r="D4" i="9"/>
  <c r="C22" i="4"/>
  <c r="C21" i="4" s="1"/>
  <c r="C17" i="4"/>
  <c r="C5" i="4"/>
  <c r="C4" i="4" s="1"/>
  <c r="C3" i="4" s="1"/>
  <c r="C44" i="4" s="1"/>
  <c r="C44" i="2"/>
  <c r="C28" i="2"/>
  <c r="C22" i="2"/>
  <c r="C21" i="2"/>
  <c r="C11" i="2"/>
  <c r="C5" i="2"/>
  <c r="C4" i="2" s="1"/>
  <c r="C3" i="2" s="1"/>
  <c r="H3" i="2" l="1"/>
  <c r="H44" i="2"/>
  <c r="G3" i="3"/>
  <c r="G44" i="3" s="1"/>
  <c r="D3" i="3"/>
  <c r="D44" i="3" s="1"/>
  <c r="C5" i="9"/>
  <c r="C4" i="9" s="1"/>
  <c r="I29" i="11" l="1"/>
  <c r="I23" i="11"/>
  <c r="I22" i="11"/>
  <c r="I12" i="11"/>
  <c r="I6" i="11"/>
  <c r="I5" i="11"/>
  <c r="I4" i="11" s="1"/>
  <c r="I45" i="11" s="1"/>
  <c r="I29" i="5"/>
  <c r="I23" i="5"/>
  <c r="I22" i="5"/>
  <c r="I12" i="5"/>
  <c r="I6" i="5"/>
  <c r="I5" i="5"/>
  <c r="I4" i="5" s="1"/>
  <c r="I45" i="5" s="1"/>
  <c r="F28" i="1"/>
  <c r="F22" i="1"/>
  <c r="F21" i="1"/>
  <c r="F11" i="1"/>
  <c r="F4" i="1" s="1"/>
  <c r="F3" i="1" s="1"/>
  <c r="F44" i="1" s="1"/>
  <c r="F5" i="1"/>
  <c r="K23" i="11" l="1"/>
  <c r="K22" i="11"/>
  <c r="K12" i="11"/>
  <c r="K5" i="11" s="1"/>
  <c r="K4" i="11" s="1"/>
  <c r="K45" i="11" s="1"/>
  <c r="K6" i="11"/>
  <c r="K23" i="5"/>
  <c r="K22" i="5" s="1"/>
  <c r="K12" i="5"/>
  <c r="K5" i="5" s="1"/>
  <c r="K4" i="5" s="1"/>
  <c r="K45" i="5" s="1"/>
  <c r="K6" i="5"/>
  <c r="G28" i="1"/>
  <c r="G22" i="1"/>
  <c r="G21" i="1" s="1"/>
  <c r="G11" i="1"/>
  <c r="G5" i="1"/>
  <c r="G4" i="1" s="1"/>
  <c r="G3" i="1" s="1"/>
  <c r="G44" i="1" s="1"/>
  <c r="F23" i="11" l="1"/>
  <c r="F22" i="11" s="1"/>
  <c r="F18" i="11"/>
  <c r="F6" i="11"/>
  <c r="F5" i="11" s="1"/>
  <c r="E29" i="11"/>
  <c r="E23" i="11"/>
  <c r="E22" i="11" s="1"/>
  <c r="E4" i="11" s="1"/>
  <c r="E45" i="11" s="1"/>
  <c r="E18" i="11"/>
  <c r="E12" i="11"/>
  <c r="E6" i="11"/>
  <c r="E5" i="11"/>
  <c r="F23" i="5"/>
  <c r="F22" i="5" s="1"/>
  <c r="F18" i="5"/>
  <c r="F6" i="5"/>
  <c r="F5" i="5" s="1"/>
  <c r="F4" i="5" s="1"/>
  <c r="F45" i="5" s="1"/>
  <c r="E29" i="5"/>
  <c r="E23" i="5"/>
  <c r="E22" i="5" s="1"/>
  <c r="E18" i="5"/>
  <c r="E12" i="5"/>
  <c r="E6" i="5"/>
  <c r="E5" i="5"/>
  <c r="E4" i="5" s="1"/>
  <c r="E45" i="5" s="1"/>
  <c r="D28" i="1"/>
  <c r="D22" i="1"/>
  <c r="D21" i="1" s="1"/>
  <c r="D17" i="1"/>
  <c r="D4" i="1" s="1"/>
  <c r="D3" i="1" s="1"/>
  <c r="D44" i="1" s="1"/>
  <c r="D11" i="1"/>
  <c r="D5" i="1"/>
  <c r="F4" i="11" l="1"/>
  <c r="F45" i="11" s="1"/>
  <c r="D45" i="11" l="1"/>
  <c r="D18" i="11"/>
  <c r="D5" i="11" s="1"/>
  <c r="D4" i="11" s="1"/>
  <c r="C29" i="11"/>
  <c r="C23" i="11"/>
  <c r="C22" i="11" s="1"/>
  <c r="C12" i="11"/>
  <c r="C5" i="11" s="1"/>
  <c r="C6" i="11"/>
  <c r="D45" i="5"/>
  <c r="D18" i="5"/>
  <c r="D5" i="5"/>
  <c r="D4" i="5" s="1"/>
  <c r="C29" i="5"/>
  <c r="C23" i="5"/>
  <c r="C22" i="5" s="1"/>
  <c r="C12" i="5"/>
  <c r="C6" i="5"/>
  <c r="C45" i="5" s="1"/>
  <c r="C22" i="3"/>
  <c r="C21" i="3" s="1"/>
  <c r="C17" i="3"/>
  <c r="C4" i="3" s="1"/>
  <c r="C3" i="3" s="1"/>
  <c r="C44" i="3" s="1"/>
  <c r="C5" i="3"/>
  <c r="C28" i="1"/>
  <c r="C22" i="1"/>
  <c r="C21" i="1" s="1"/>
  <c r="C11" i="1"/>
  <c r="C5" i="1"/>
  <c r="C44" i="1" s="1"/>
  <c r="C4" i="11" l="1"/>
  <c r="C45" i="11" s="1"/>
  <c r="C5" i="5"/>
  <c r="C4" i="5" s="1"/>
  <c r="C4" i="1"/>
  <c r="C3" i="1" s="1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<sst xmlns="http://schemas.openxmlformats.org/spreadsheetml/2006/main" count="916" uniqueCount="104">
  <si>
    <t>април</t>
  </si>
  <si>
    <t>19</t>
  </si>
  <si>
    <t>1901</t>
  </si>
  <si>
    <t>190101</t>
  </si>
  <si>
    <t>19010101</t>
  </si>
  <si>
    <t>19010102</t>
  </si>
  <si>
    <t>19010103</t>
  </si>
  <si>
    <t>19010104</t>
  </si>
  <si>
    <t>19010105</t>
  </si>
  <si>
    <t>190102</t>
  </si>
  <si>
    <t>19010201</t>
  </si>
  <si>
    <t>19010202</t>
  </si>
  <si>
    <t>19010203</t>
  </si>
  <si>
    <t>19010204</t>
  </si>
  <si>
    <t>19010205</t>
  </si>
  <si>
    <t>190103</t>
  </si>
  <si>
    <t>19010301</t>
  </si>
  <si>
    <t>19010302</t>
  </si>
  <si>
    <t>19010399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</si>
  <si>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</si>
  <si>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</si>
  <si>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</si>
  <si>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</si>
  <si>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</si>
  <si>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</si>
  <si>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</si>
  <si>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</si>
  <si>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</si>
  <si>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</si>
  <si>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</si>
  <si>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</si>
  <si>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</si>
  <si>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</si>
  <si>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</si>
  <si>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</si>
  <si>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</si>
  <si>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20</t>
  </si>
  <si>
    <t>21</t>
  </si>
  <si>
    <t>22</t>
  </si>
  <si>
    <t>23</t>
  </si>
  <si>
    <t>24</t>
  </si>
  <si>
    <t>25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</si>
  <si>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</si>
  <si>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</si>
  <si>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</si>
  <si>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</si>
  <si>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</si>
  <si>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</si>
  <si>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</si>
  <si>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</si>
  <si>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</si>
  <si>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</si>
  <si>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</si>
  <si>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</si>
  <si>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</si>
  <si>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</si>
  <si>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</si>
  <si>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</si>
  <si>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</si>
  <si>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Sigurimi total i jetës</t>
  </si>
  <si>
    <t>(me pjesëmarrje në fitim)</t>
  </si>
  <si>
    <t>Sigurimi i jetës</t>
  </si>
  <si>
    <t>Sigurimi themelor total i jetës</t>
  </si>
  <si>
    <t>Sigurimi i përzier</t>
  </si>
  <si>
    <t>Vdekje (me një kohëzgjatje të caktuar)</t>
  </si>
  <si>
    <t>Mbijetesa</t>
  </si>
  <si>
    <t>Sigurimi i përzier me TBS</t>
  </si>
  <si>
    <t>Vdekje (përjetësisht)</t>
  </si>
  <si>
    <t xml:space="preserve"> Sigurim të përgjithshme shtesë</t>
  </si>
  <si>
    <t>Sigurimi i fatkeqësisë (vdekje)</t>
  </si>
  <si>
    <t>Sigurimi i fatkeqësisë (invaliditet)</t>
  </si>
  <si>
    <t>Sigurimi shëndetësor (suplementar ZDZO)</t>
  </si>
  <si>
    <t>Sigurimi shëndetësor (privat  ZDZO)</t>
  </si>
  <si>
    <t>Sigurimi shëndetësor (tjetër)</t>
  </si>
  <si>
    <t>Sigurimi i përgjithshëm i aunitetit</t>
  </si>
  <si>
    <t>Anuitet personal me një kohëzgjatje të caktuar</t>
  </si>
  <si>
    <t>Aunitete të tjera</t>
  </si>
  <si>
    <t>Aunitet i përjetshëm</t>
  </si>
  <si>
    <t>Martesë dhe lindje</t>
  </si>
  <si>
    <t>Sigurimi i jetës kur rrezikun e investimeve e merr përsipër i siguruari</t>
  </si>
  <si>
    <t>Tontinë</t>
  </si>
  <si>
    <t>Fonde për kapital</t>
  </si>
  <si>
    <t>Pensione nga shtylla e dytë</t>
  </si>
  <si>
    <t>Pensione nga shtylla e  tretë</t>
  </si>
  <si>
    <t>GHITHSEJ</t>
  </si>
  <si>
    <t>Kroacija Jetë</t>
  </si>
  <si>
    <t>Grave</t>
  </si>
  <si>
    <t>Viner Jetë</t>
  </si>
  <si>
    <t>Unika Jetë</t>
  </si>
  <si>
    <t>Triglav Jetë</t>
  </si>
  <si>
    <t>Prva Zhivot</t>
  </si>
  <si>
    <t>Totali jetë</t>
  </si>
  <si>
    <t>Viner jetë</t>
  </si>
  <si>
    <t xml:space="preserve">shuma individuale </t>
  </si>
  <si>
    <t>anuitet</t>
  </si>
  <si>
    <t>shuma individuale</t>
  </si>
  <si>
    <t>Primi i shkruar bruto, në mijëra denarë, të shoqërive të sigurimeve jetë, për muajin korrik të vitit 2024</t>
  </si>
  <si>
    <t>Numri i kontratave të lidhura të shoqërive të jetës, për muajin shtator të vitit 2025</t>
  </si>
  <si>
    <t>Primi i shkruar bruto, në mijëra denarë, të shoqërive të sigurimeve jetë, për muajin korrik të vitit 20254</t>
  </si>
  <si>
    <t>Numri i kontratave të lidhura të shoqërive të jetës, për muajin shtator të vitit 2024</t>
  </si>
  <si>
    <t>Dëme të paguara bruto, në mijëra denarë,  për shoqëritë e sigurimeve jetë, për muajin shtator të vitit 2025</t>
  </si>
  <si>
    <t>Dëme të paguara bruto, në mijëra denarë,  për shoqëritë e sigurimeve jetë, për muajin shtator të vitit 2024</t>
  </si>
  <si>
    <t>Numri i dëmeve të paguara  për shoqëritë e sigurimeve jetë, për  muajin shtator të vitit 2025</t>
  </si>
  <si>
    <t>Numri i dëmeve të paguara  për shoqëritë e sigurimeve jetë, për  muajin shtator të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</si>
</sst>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_);_(* \(#,##0\);_(* &quot;-&quot;??_);_(@_)"/>
    <numFmt numFmtId="165" formatCode="yyyy\-mm\-dd"/>
    <numFmt numFmtId="166" formatCode="_-* #,##0.00_-;\-* #,##0.00_-;_-* &quot;-&quot;??_-;_-@_-"/>
  </numFmts>
  <fonts count="18" x14ac:knownFonts="1"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name val="Calibri"/>
      <family val="2"/>
      <charset val="204"/>
    </font>
    <font>
      <sz val="8"/>
      <name val="MS Sans Serif"/>
    </font>
    <font>
      <sz val="11"/>
      <color theme="1"/>
      <name val="Calibri"/>
      <family val="2"/>
      <charset val="204"/>
      <scheme val="minor"/>
    </font>
    <font>
      <sz val="10"/>
      <name val="Courier New"/>
      <family val="3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</borders>
  <cellStyleXfs count="15">
    <xf numFmtId="0" fontId="0" fillId="0" borderId="0"/>
    <xf numFmtId="43" fontId="5" fillId="0" borderId="0" applyFont="0" applyFill="0" applyBorder="0" applyAlignment="0" applyProtection="0"/>
    <xf numFmtId="49" fontId="10" fillId="0" borderId="0"/>
    <xf numFmtId="49" fontId="10" fillId="0" borderId="0"/>
    <xf numFmtId="165" fontId="10" fillId="0" borderId="0"/>
    <xf numFmtId="49" fontId="10" fillId="0" borderId="0"/>
    <xf numFmtId="49" fontId="10" fillId="0" borderId="0"/>
    <xf numFmtId="0" fontId="10" fillId="0" borderId="0"/>
    <xf numFmtId="0" fontId="1" fillId="0" borderId="0"/>
    <xf numFmtId="0" fontId="12" fillId="0" borderId="0"/>
    <xf numFmtId="0" fontId="11" fillId="0" borderId="0"/>
    <xf numFmtId="166" fontId="11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1" fillId="0" borderId="0"/>
    <xf numFmtId="0" fontId="14" fillId="0" borderId="0" applyNumberFormat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0" fontId="2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3" fontId="3" fillId="0" borderId="6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3" fillId="0" borderId="8" xfId="0" applyNumberFormat="1" applyFont="1" applyBorder="1" applyAlignment="1">
      <alignment vertical="center"/>
    </xf>
    <xf numFmtId="3" fontId="3" fillId="0" borderId="9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5" fillId="0" borderId="12" xfId="1" applyNumberFormat="1" applyFont="1" applyBorder="1"/>
    <xf numFmtId="164" fontId="2" fillId="0" borderId="1" xfId="1" applyNumberFormat="1" applyFont="1" applyBorder="1" applyAlignment="1">
      <alignment vertical="center" wrapText="1"/>
    </xf>
    <xf numFmtId="3" fontId="2" fillId="4" borderId="1" xfId="0" applyNumberFormat="1" applyFont="1" applyFill="1" applyBorder="1" applyAlignment="1">
      <alignment vertical="center" wrapText="1"/>
    </xf>
    <xf numFmtId="164" fontId="5" fillId="0" borderId="0" xfId="1" applyNumberFormat="1" applyFont="1"/>
    <xf numFmtId="164" fontId="2" fillId="3" borderId="1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1" xfId="1" applyNumberFormat="1" applyFont="1" applyFill="1" applyBorder="1" applyAlignment="1">
      <alignment vertical="center" wrapText="1"/>
    </xf>
    <xf numFmtId="3" fontId="2" fillId="5" borderId="1" xfId="0" applyNumberFormat="1" applyFont="1" applyFill="1" applyBorder="1" applyAlignment="1">
      <alignment vertical="center" wrapText="1"/>
    </xf>
    <xf numFmtId="3" fontId="2" fillId="6" borderId="1" xfId="0" applyNumberFormat="1" applyFont="1" applyFill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8" fillId="4" borderId="1" xfId="0" applyNumberFormat="1" applyFont="1" applyFill="1" applyBorder="1" applyAlignment="1">
      <alignment vertical="center" wrapText="1"/>
    </xf>
    <xf numFmtId="3" fontId="8" fillId="5" borderId="1" xfId="0" applyNumberFormat="1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 wrapText="1"/>
    </xf>
    <xf numFmtId="4" fontId="2" fillId="5" borderId="1" xfId="0" applyNumberFormat="1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4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vertical="center" wrapText="1"/>
    </xf>
    <xf numFmtId="4" fontId="8" fillId="5" borderId="1" xfId="0" applyNumberFormat="1" applyFont="1" applyFill="1" applyBorder="1" applyAlignment="1">
      <alignment vertical="center" wrapText="1"/>
    </xf>
    <xf numFmtId="4" fontId="9" fillId="3" borderId="1" xfId="0" applyNumberFormat="1" applyFont="1" applyFill="1" applyBorder="1" applyAlignment="1">
      <alignment vertical="center" wrapText="1"/>
    </xf>
    <xf numFmtId="3" fontId="9" fillId="3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wrapText="1"/>
    </xf>
    <xf numFmtId="3" fontId="2" fillId="0" borderId="1" xfId="0" applyNumberFormat="1" applyFont="1" applyBorder="1" applyAlignment="1">
      <alignment wrapText="1"/>
    </xf>
    <xf numFmtId="3" fontId="2" fillId="4" borderId="1" xfId="0" applyNumberFormat="1" applyFont="1" applyFill="1" applyBorder="1" applyAlignment="1">
      <alignment wrapText="1"/>
    </xf>
    <xf numFmtId="3" fontId="2" fillId="3" borderId="13" xfId="0" applyNumberFormat="1" applyFont="1" applyFill="1" applyBorder="1" applyAlignment="1">
      <alignment vertical="center" wrapText="1"/>
    </xf>
    <xf numFmtId="3" fontId="2" fillId="3" borderId="14" xfId="0" applyNumberFormat="1" applyFont="1" applyFill="1" applyBorder="1" applyAlignment="1">
      <alignment vertical="center" wrapText="1"/>
    </xf>
    <xf numFmtId="3" fontId="2" fillId="0" borderId="14" xfId="0" applyNumberFormat="1" applyFont="1" applyBorder="1" applyAlignment="1">
      <alignment vertical="center" wrapText="1"/>
    </xf>
    <xf numFmtId="3" fontId="2" fillId="4" borderId="14" xfId="0" applyNumberFormat="1" applyFont="1" applyFill="1" applyBorder="1" applyAlignment="1">
      <alignment vertical="center" wrapText="1"/>
    </xf>
    <xf numFmtId="3" fontId="2" fillId="3" borderId="15" xfId="0" applyNumberFormat="1" applyFont="1" applyFill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15">
    <cellStyle name="aqt13" xfId="6"/>
    <cellStyle name="aqt21" xfId="7"/>
    <cellStyle name="aqt32" xfId="5"/>
    <cellStyle name="aqt33" xfId="2"/>
    <cellStyle name="aqt34" xfId="3"/>
    <cellStyle name="aqt8" xfId="4"/>
    <cellStyle name="Comma" xfId="1" builtinId="3"/>
    <cellStyle name="Comma 2" xfId="11"/>
    <cellStyle name="Normal" xfId="0" builtinId="0"/>
    <cellStyle name="Normal 2" xfId="8"/>
    <cellStyle name="Normal 2 2" xfId="10"/>
    <cellStyle name="Normal 3" xfId="9"/>
    <cellStyle name="Normal 4" xfId="12"/>
    <cellStyle name="Normal 5" xfId="13"/>
    <cellStyle name="Normal 6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98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27">
        <f t="shared" ref="C3" si="0">C4+C21</f>
        <v>26816</v>
      </c>
      <c r="D3" s="27">
        <f>D4+D21</f>
        <v>5017</v>
      </c>
      <c r="E3" s="27">
        <f t="shared" ref="E3" si="1">E4+E21</f>
        <v>904</v>
      </c>
      <c r="F3" s="52">
        <f>SUM(F4,F21,F28)</f>
        <v>15653</v>
      </c>
      <c r="G3" s="44">
        <f>G4+G21</f>
        <v>49038.831958049952</v>
      </c>
      <c r="H3" s="44">
        <f>H4+H21</f>
        <v>1003.8600000000001</v>
      </c>
      <c r="I3" s="19">
        <f>SUM(C3:H3)</f>
        <v>98432.691958049953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C5+C11</f>
        <v>1061</v>
      </c>
      <c r="D4" s="27">
        <f>D5+D11+D17</f>
        <v>4888</v>
      </c>
      <c r="E4" s="27">
        <f t="shared" ref="E4" si="2">SUM(E5,E17,E11)</f>
        <v>300</v>
      </c>
      <c r="F4" s="52">
        <f>SUM(F11,F5)</f>
        <v>112</v>
      </c>
      <c r="G4" s="44">
        <f>G5+G11</f>
        <v>39312.557346634021</v>
      </c>
      <c r="H4" s="44">
        <f>H5+H11</f>
        <v>0</v>
      </c>
      <c r="I4" s="19">
        <f t="shared" ref="I4:I44" si="3">SUM(C4:H4)</f>
        <v>45673.557346634021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>SUM(C6:C10)</f>
        <v>1039</v>
      </c>
      <c r="D5" s="27">
        <f t="shared" ref="D5:E5" si="4">SUM(D6:D10)</f>
        <v>4578</v>
      </c>
      <c r="E5" s="27">
        <f t="shared" si="4"/>
        <v>272</v>
      </c>
      <c r="F5" s="52">
        <f>SUM(F6:F10)</f>
        <v>103</v>
      </c>
      <c r="G5" s="44">
        <f>G6+G8</f>
        <v>39249.510401002022</v>
      </c>
      <c r="H5" s="44">
        <f>SUM(H6:H10)</f>
        <v>0</v>
      </c>
      <c r="I5" s="21">
        <f t="shared" si="3"/>
        <v>45241.510401002022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750</v>
      </c>
      <c r="D6" s="12">
        <v>358</v>
      </c>
      <c r="E6" s="12">
        <f>300-28</f>
        <v>272</v>
      </c>
      <c r="F6" s="12">
        <v>72</v>
      </c>
      <c r="G6" s="45">
        <v>38873.420119402021</v>
      </c>
      <c r="H6" s="46"/>
      <c r="I6" s="21">
        <f t="shared" si="3"/>
        <v>40325.420119402021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0</v>
      </c>
      <c r="E7" s="12"/>
      <c r="F7" s="53">
        <v>0</v>
      </c>
      <c r="G7" s="45"/>
      <c r="H7" s="46"/>
      <c r="I7" s="21">
        <f t="shared" si="3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78</v>
      </c>
      <c r="D8" s="12">
        <v>3127</v>
      </c>
      <c r="E8" s="12"/>
      <c r="F8" s="12">
        <v>31</v>
      </c>
      <c r="G8" s="45">
        <v>376.09028160000003</v>
      </c>
      <c r="H8" s="46"/>
      <c r="I8" s="21">
        <f t="shared" si="3"/>
        <v>3612.0902815999998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1093</v>
      </c>
      <c r="E9" s="12"/>
      <c r="F9" s="12">
        <v>0</v>
      </c>
      <c r="G9" s="46"/>
      <c r="H9" s="46"/>
      <c r="I9" s="21">
        <f t="shared" si="3"/>
        <v>1093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211</v>
      </c>
      <c r="D10" s="12">
        <v>0</v>
      </c>
      <c r="E10" s="12"/>
      <c r="F10" s="53">
        <v>0</v>
      </c>
      <c r="G10" s="46"/>
      <c r="H10" s="46"/>
      <c r="I10" s="21">
        <f t="shared" si="3"/>
        <v>211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f>SUM(C12:C16)</f>
        <v>22</v>
      </c>
      <c r="D11" s="27">
        <f>SUM(D12:D16)</f>
        <v>310</v>
      </c>
      <c r="E11" s="36">
        <f>SUM(E12:E16)</f>
        <v>28</v>
      </c>
      <c r="F11" s="54">
        <f>SUM(F16,F13)</f>
        <v>9</v>
      </c>
      <c r="G11" s="44">
        <f>SUM(G12:G16)</f>
        <v>63.046945632000003</v>
      </c>
      <c r="H11" s="44">
        <f>SUM(H12:H16)</f>
        <v>0</v>
      </c>
      <c r="I11" s="21">
        <f t="shared" si="3"/>
        <v>432.04694563200002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3</v>
      </c>
      <c r="D12" s="12">
        <v>103</v>
      </c>
      <c r="E12" s="12">
        <v>3</v>
      </c>
      <c r="F12" s="53">
        <v>0</v>
      </c>
      <c r="G12" s="45">
        <v>3.316701696</v>
      </c>
      <c r="H12" s="46"/>
      <c r="I12" s="21">
        <f t="shared" si="3"/>
        <v>112.316701696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8</v>
      </c>
      <c r="D13" s="12">
        <v>187</v>
      </c>
      <c r="E13" s="12">
        <v>8</v>
      </c>
      <c r="F13" s="12">
        <v>2</v>
      </c>
      <c r="G13" s="45">
        <v>36.520735416000001</v>
      </c>
      <c r="H13" s="46"/>
      <c r="I13" s="21">
        <f t="shared" si="3"/>
        <v>241.52073541600001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53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53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11</v>
      </c>
      <c r="D16" s="12">
        <v>20</v>
      </c>
      <c r="E16" s="12">
        <v>17</v>
      </c>
      <c r="F16" s="53">
        <v>7</v>
      </c>
      <c r="G16" s="45">
        <v>23.20950852</v>
      </c>
      <c r="H16" s="46"/>
      <c r="I16" s="21">
        <f t="shared" si="3"/>
        <v>78.20950852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v>0</v>
      </c>
      <c r="D17" s="27">
        <f t="shared" ref="D17:E17" si="5">SUM(D18:D20)</f>
        <v>0</v>
      </c>
      <c r="E17" s="27">
        <f t="shared" si="5"/>
        <v>0</v>
      </c>
      <c r="F17" s="54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>
        <v>0</v>
      </c>
      <c r="D18" s="12">
        <v>0</v>
      </c>
      <c r="E18" s="12"/>
      <c r="F18" s="53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53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>
        <v>0</v>
      </c>
      <c r="D20" s="12">
        <v>0</v>
      </c>
      <c r="E20" s="12"/>
      <c r="F20" s="53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C22+C28</f>
        <v>25755</v>
      </c>
      <c r="D21" s="27">
        <f>D22+D28</f>
        <v>129</v>
      </c>
      <c r="E21" s="27">
        <f t="shared" ref="E21" si="6">SUM(E22,E28,E34)</f>
        <v>604</v>
      </c>
      <c r="F21" s="30">
        <f>SUM(F22,F34)</f>
        <v>9083</v>
      </c>
      <c r="G21" s="44">
        <f>G22+G28</f>
        <v>9726.2746114159308</v>
      </c>
      <c r="H21" s="44">
        <f>H22+H28</f>
        <v>1003.8600000000001</v>
      </c>
      <c r="I21" s="19">
        <f t="shared" si="3"/>
        <v>46301.134611415931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SUM(C23:C27)</f>
        <v>23091</v>
      </c>
      <c r="D22" s="27">
        <f>D24</f>
        <v>129</v>
      </c>
      <c r="E22" s="27">
        <f t="shared" ref="E22" si="7">SUM(E23:E27)</f>
        <v>604</v>
      </c>
      <c r="F22" s="30">
        <f t="shared" ref="F22" si="8">SUM(F23:F27)</f>
        <v>9083</v>
      </c>
      <c r="G22" s="44">
        <f>G24</f>
        <v>9726.2746114159308</v>
      </c>
      <c r="H22" s="27">
        <f>SUM(H23:H27)</f>
        <v>641.93000000000006</v>
      </c>
      <c r="I22" s="21">
        <f t="shared" si="3"/>
        <v>43275.204611415931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53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23091</v>
      </c>
      <c r="D24" s="12">
        <v>129</v>
      </c>
      <c r="E24" s="12">
        <v>604</v>
      </c>
      <c r="F24" s="12">
        <v>9083</v>
      </c>
      <c r="G24" s="46">
        <v>9726.2746114159308</v>
      </c>
      <c r="H24" s="46">
        <v>641.93000000000006</v>
      </c>
      <c r="I24" s="21">
        <f t="shared" si="3"/>
        <v>43275.204611415931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53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53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53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f>SUM(C29:C33)</f>
        <v>2664</v>
      </c>
      <c r="D28" s="27">
        <f>D29+D30</f>
        <v>0</v>
      </c>
      <c r="E28" s="27">
        <f>SUM(E29:E33)</f>
        <v>0</v>
      </c>
      <c r="F28" s="30">
        <f>SUM(F29:F33)</f>
        <v>6458</v>
      </c>
      <c r="G28" s="44">
        <f>SUM(G29:G33)</f>
        <v>0</v>
      </c>
      <c r="H28" s="44">
        <f>SUM(H29:H33)</f>
        <v>361.93</v>
      </c>
      <c r="I28" s="21">
        <f t="shared" si="3"/>
        <v>9483.93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0</v>
      </c>
      <c r="D29" s="12">
        <v>0</v>
      </c>
      <c r="E29" s="12"/>
      <c r="F29" s="12">
        <v>2679</v>
      </c>
      <c r="G29" s="46"/>
      <c r="H29" s="46">
        <v>59.52</v>
      </c>
      <c r="I29" s="21">
        <f t="shared" si="3"/>
        <v>2738.52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2553</v>
      </c>
      <c r="D30" s="12">
        <v>0</v>
      </c>
      <c r="E30" s="12"/>
      <c r="F30" s="12">
        <v>419</v>
      </c>
      <c r="G30" s="46"/>
      <c r="H30" s="46">
        <v>123.28</v>
      </c>
      <c r="I30" s="21">
        <f t="shared" si="3"/>
        <v>3095.28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53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53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111</v>
      </c>
      <c r="D33" s="12">
        <v>0</v>
      </c>
      <c r="E33" s="12"/>
      <c r="F33" s="12">
        <v>3360</v>
      </c>
      <c r="G33" s="46"/>
      <c r="H33" s="46">
        <v>179.13</v>
      </c>
      <c r="I33" s="21">
        <f t="shared" si="3"/>
        <v>3650.13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9">SUM(E35:E37)</f>
        <v>0</v>
      </c>
      <c r="F34" s="54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>
        <v>0</v>
      </c>
      <c r="D35" s="12">
        <v>0</v>
      </c>
      <c r="E35" s="12"/>
      <c r="F35" s="53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>
        <v>0</v>
      </c>
      <c r="D36" s="12">
        <v>0</v>
      </c>
      <c r="E36" s="12"/>
      <c r="F36" s="53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>
        <v>0</v>
      </c>
      <c r="D37" s="12">
        <v>0</v>
      </c>
      <c r="E37" s="12"/>
      <c r="F37" s="53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>
        <v>0</v>
      </c>
      <c r="D38" s="12">
        <v>0</v>
      </c>
      <c r="E38" s="12"/>
      <c r="F38" s="53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9163</v>
      </c>
      <c r="D39" s="27">
        <v>3429</v>
      </c>
      <c r="E39" s="12">
        <v>4645</v>
      </c>
      <c r="F39" s="12">
        <v>698</v>
      </c>
      <c r="G39" s="46">
        <v>7295.3512840779995</v>
      </c>
      <c r="H39" s="46">
        <v>1228.78</v>
      </c>
      <c r="I39" s="19">
        <f t="shared" si="3"/>
        <v>26459.131284077997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>
        <v>0</v>
      </c>
      <c r="D40" s="12">
        <v>0</v>
      </c>
      <c r="E40" s="12"/>
      <c r="F40" s="53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27">
        <f>C5+C11+C22+C28+C39</f>
        <v>35979</v>
      </c>
      <c r="D44" s="27">
        <f>D39+D3</f>
        <v>8446</v>
      </c>
      <c r="E44" s="27">
        <f t="shared" ref="E44" si="10">SUM(E3,E38:E43)</f>
        <v>5549</v>
      </c>
      <c r="F44" s="55">
        <f>SUM(F3,F39)</f>
        <v>16351</v>
      </c>
      <c r="G44" s="47">
        <f>G3+G39</f>
        <v>56334.183242127954</v>
      </c>
      <c r="H44" s="44">
        <f>H5+H11+H22+H28+H39</f>
        <v>2232.6400000000003</v>
      </c>
      <c r="I44" s="23">
        <f t="shared" si="3"/>
        <v>124891.82324212795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90" zoomScaleNormal="9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96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27">
        <f t="shared" ref="C3" si="0">C4+C21</f>
        <v>14146</v>
      </c>
      <c r="D3" s="27">
        <v>2683</v>
      </c>
      <c r="E3" s="27">
        <f t="shared" ref="E3" si="1">E4+E21</f>
        <v>1754</v>
      </c>
      <c r="F3" s="52">
        <f>SUM(F4,F21,F28)</f>
        <v>5184</v>
      </c>
      <c r="G3" s="44">
        <f>G4+G21</f>
        <v>18490.73079780001</v>
      </c>
      <c r="H3" s="44">
        <f>H4+H21</f>
        <v>1781.58</v>
      </c>
      <c r="I3" s="19">
        <f>SUM(C3:H3)</f>
        <v>44039.310797800012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27">
        <f>C5+C11</f>
        <v>1423</v>
      </c>
      <c r="D4" s="27">
        <v>2545</v>
      </c>
      <c r="E4" s="27">
        <f t="shared" ref="E4" si="2">SUM(E5,E17,E11)</f>
        <v>812</v>
      </c>
      <c r="F4" s="52">
        <f>SUM(F11,F5)</f>
        <v>203</v>
      </c>
      <c r="G4" s="44">
        <f>G5+G11</f>
        <v>4209.8903111250002</v>
      </c>
      <c r="H4" s="44">
        <f>H5+H11</f>
        <v>0</v>
      </c>
      <c r="I4" s="19">
        <f t="shared" ref="I4:I44" si="3">SUM(C4:H4)</f>
        <v>9192.8903111250002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27">
        <f>SUM(C6:C10)</f>
        <v>1400</v>
      </c>
      <c r="D5" s="27">
        <v>2174</v>
      </c>
      <c r="E5" s="27">
        <f t="shared" ref="E5:F5" si="4">SUM(E6:E10)</f>
        <v>764</v>
      </c>
      <c r="F5" s="27">
        <f t="shared" si="4"/>
        <v>189</v>
      </c>
      <c r="G5" s="44">
        <f>G6+G8</f>
        <v>4147.057274625</v>
      </c>
      <c r="H5" s="44">
        <f>SUM(H6:H10)</f>
        <v>0</v>
      </c>
      <c r="I5" s="21">
        <f t="shared" si="3"/>
        <v>8674.057274625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1214</v>
      </c>
      <c r="D6" s="12">
        <v>79</v>
      </c>
      <c r="E6" s="12">
        <v>618</v>
      </c>
      <c r="F6" s="12">
        <v>104</v>
      </c>
      <c r="G6" s="45">
        <v>3930.1117346249998</v>
      </c>
      <c r="H6" s="46"/>
      <c r="I6" s="21">
        <f t="shared" si="3"/>
        <v>5945.1117346249994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2</v>
      </c>
      <c r="E7" s="12"/>
      <c r="F7" s="53">
        <v>0</v>
      </c>
      <c r="G7" s="45"/>
      <c r="H7" s="46"/>
      <c r="I7" s="21">
        <f t="shared" si="3"/>
        <v>2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131</v>
      </c>
      <c r="D8" s="12">
        <v>730</v>
      </c>
      <c r="E8" s="12"/>
      <c r="F8" s="12">
        <v>48</v>
      </c>
      <c r="G8" s="45">
        <v>216.94553999999999</v>
      </c>
      <c r="H8" s="46"/>
      <c r="I8" s="21">
        <f t="shared" si="3"/>
        <v>1125.9455399999999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1363</v>
      </c>
      <c r="E9" s="12">
        <v>146</v>
      </c>
      <c r="F9" s="12">
        <v>37</v>
      </c>
      <c r="G9" s="46"/>
      <c r="H9" s="46"/>
      <c r="I9" s="21">
        <f t="shared" si="3"/>
        <v>1546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55</v>
      </c>
      <c r="D10" s="12">
        <v>0</v>
      </c>
      <c r="E10" s="12"/>
      <c r="F10" s="53">
        <v>0</v>
      </c>
      <c r="G10" s="46"/>
      <c r="H10" s="46"/>
      <c r="I10" s="21">
        <f t="shared" si="3"/>
        <v>55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0">
        <f>C12+C13+C14+C15+C16</f>
        <v>23</v>
      </c>
      <c r="D11" s="27">
        <v>371</v>
      </c>
      <c r="E11" s="36">
        <f>SUM(E12:E16)</f>
        <v>48</v>
      </c>
      <c r="F11" s="54">
        <f>SUM(F16,F13)</f>
        <v>14</v>
      </c>
      <c r="G11" s="44">
        <f>SUM(G12:G16)</f>
        <v>62.833036500000006</v>
      </c>
      <c r="H11" s="44">
        <f>SUM(H12:H16)</f>
        <v>0</v>
      </c>
      <c r="I11" s="21">
        <f t="shared" si="3"/>
        <v>518.83303650000005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5</v>
      </c>
      <c r="D12" s="12">
        <v>113</v>
      </c>
      <c r="E12" s="12">
        <v>9</v>
      </c>
      <c r="F12" s="53"/>
      <c r="G12" s="45">
        <v>3.1582548000000008</v>
      </c>
      <c r="H12" s="46"/>
      <c r="I12" s="21">
        <f t="shared" si="3"/>
        <v>130.15825480000001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10</v>
      </c>
      <c r="D13" s="12">
        <v>223</v>
      </c>
      <c r="E13" s="12">
        <v>25</v>
      </c>
      <c r="F13" s="12">
        <v>7</v>
      </c>
      <c r="G13" s="45">
        <v>33.353532000000001</v>
      </c>
      <c r="H13" s="46"/>
      <c r="I13" s="21">
        <f t="shared" si="3"/>
        <v>298.35353199999997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53">
        <v>0</v>
      </c>
      <c r="G14" s="49"/>
      <c r="H14" s="46"/>
      <c r="I14" s="21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53">
        <v>0</v>
      </c>
      <c r="G15" s="49"/>
      <c r="H15" s="46"/>
      <c r="I15" s="21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8</v>
      </c>
      <c r="D16" s="12">
        <v>35</v>
      </c>
      <c r="E16" s="12">
        <v>14</v>
      </c>
      <c r="F16" s="12">
        <v>7</v>
      </c>
      <c r="G16" s="45">
        <v>26.321249700000003</v>
      </c>
      <c r="H16" s="46"/>
      <c r="I16" s="21">
        <f t="shared" si="3"/>
        <v>90.32124970000001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v>0</v>
      </c>
      <c r="D17" s="27">
        <v>0</v>
      </c>
      <c r="E17" s="27">
        <f t="shared" ref="E17" si="5">SUM(E18:E20)</f>
        <v>0</v>
      </c>
      <c r="F17" s="54">
        <v>0</v>
      </c>
      <c r="G17" s="44"/>
      <c r="H17" s="44">
        <f>SUM(H18:H20)</f>
        <v>0</v>
      </c>
      <c r="I17" s="21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>
        <v>0</v>
      </c>
      <c r="D18" s="12">
        <v>0</v>
      </c>
      <c r="E18" s="12"/>
      <c r="F18" s="53">
        <v>0</v>
      </c>
      <c r="G18" s="46"/>
      <c r="H18" s="46"/>
      <c r="I18" s="21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53">
        <v>0</v>
      </c>
      <c r="G19" s="46"/>
      <c r="H19" s="46"/>
      <c r="I19" s="21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>
        <v>0</v>
      </c>
      <c r="D20" s="12">
        <v>0</v>
      </c>
      <c r="E20" s="12"/>
      <c r="F20" s="53">
        <v>0</v>
      </c>
      <c r="G20" s="46"/>
      <c r="H20" s="46"/>
      <c r="I20" s="21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C22+C28</f>
        <v>12723</v>
      </c>
      <c r="D21" s="27">
        <v>138</v>
      </c>
      <c r="E21" s="27">
        <f t="shared" ref="E21" si="6">SUM(E22,E28,E34)</f>
        <v>942</v>
      </c>
      <c r="F21" s="30">
        <f>SUM(F22,F34)</f>
        <v>4700</v>
      </c>
      <c r="G21" s="44">
        <f>G22+G28</f>
        <v>14280.840486675012</v>
      </c>
      <c r="H21" s="44">
        <f>H22+H28</f>
        <v>1781.58</v>
      </c>
      <c r="I21" s="19">
        <f t="shared" si="3"/>
        <v>34565.420486675015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0">
        <f>SUM(C23:C27)</f>
        <v>11697</v>
      </c>
      <c r="D22" s="27">
        <v>138</v>
      </c>
      <c r="E22" s="27">
        <f t="shared" ref="E22:F22" si="7">SUM(E23:E27)</f>
        <v>942</v>
      </c>
      <c r="F22" s="30">
        <f t="shared" si="7"/>
        <v>4700</v>
      </c>
      <c r="G22" s="44">
        <f>G24</f>
        <v>14280.840486675012</v>
      </c>
      <c r="H22" s="27">
        <f>SUM(H23:H27)</f>
        <v>1082.22</v>
      </c>
      <c r="I22" s="21">
        <f t="shared" si="3"/>
        <v>32840.060486675015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53">
        <v>0</v>
      </c>
      <c r="G23" s="46"/>
      <c r="H23" s="46"/>
      <c r="I23" s="21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11697</v>
      </c>
      <c r="D24" s="12">
        <v>138</v>
      </c>
      <c r="E24" s="12">
        <v>942</v>
      </c>
      <c r="F24" s="12">
        <v>4700</v>
      </c>
      <c r="G24" s="46">
        <v>14280.840486675012</v>
      </c>
      <c r="H24" s="46">
        <v>1082.22</v>
      </c>
      <c r="I24" s="21">
        <f t="shared" si="3"/>
        <v>32840.060486675015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53">
        <v>0</v>
      </c>
      <c r="G25" s="46"/>
      <c r="H25" s="46"/>
      <c r="I25" s="21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53">
        <v>0</v>
      </c>
      <c r="G26" s="46"/>
      <c r="H26" s="46"/>
      <c r="I26" s="21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53">
        <v>0</v>
      </c>
      <c r="G27" s="46"/>
      <c r="H27" s="46"/>
      <c r="I27" s="21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0">
        <f>SUM(C29:C33)</f>
        <v>1026</v>
      </c>
      <c r="D28" s="27">
        <v>0</v>
      </c>
      <c r="E28" s="27">
        <f>SUM(E29:E33)</f>
        <v>0</v>
      </c>
      <c r="F28" s="30">
        <f>SUM(F29:F33)</f>
        <v>281</v>
      </c>
      <c r="G28" s="44">
        <f>SUM(G29:G33)</f>
        <v>0</v>
      </c>
      <c r="H28" s="44">
        <f>SUM(H29:H33)</f>
        <v>699.36</v>
      </c>
      <c r="I28" s="21">
        <f t="shared" si="3"/>
        <v>2006.3600000000001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18</v>
      </c>
      <c r="D29" s="12">
        <v>0</v>
      </c>
      <c r="E29" s="12"/>
      <c r="F29" s="12">
        <v>2</v>
      </c>
      <c r="G29" s="46"/>
      <c r="H29" s="46">
        <v>66.19</v>
      </c>
      <c r="I29" s="21">
        <f t="shared" si="3"/>
        <v>86.19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887</v>
      </c>
      <c r="D30" s="12">
        <v>0</v>
      </c>
      <c r="E30" s="12"/>
      <c r="F30" s="12">
        <v>249</v>
      </c>
      <c r="G30" s="46"/>
      <c r="H30" s="46">
        <v>231.45</v>
      </c>
      <c r="I30" s="21">
        <f t="shared" si="3"/>
        <v>1367.45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53">
        <v>0</v>
      </c>
      <c r="G31" s="46"/>
      <c r="H31" s="46"/>
      <c r="I31" s="21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53">
        <v>0</v>
      </c>
      <c r="G32" s="46"/>
      <c r="H32" s="46"/>
      <c r="I32" s="21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121</v>
      </c>
      <c r="D33" s="12">
        <v>0</v>
      </c>
      <c r="E33" s="12"/>
      <c r="F33" s="12">
        <v>30</v>
      </c>
      <c r="G33" s="46"/>
      <c r="H33" s="46">
        <v>401.72</v>
      </c>
      <c r="I33" s="21">
        <f t="shared" si="3"/>
        <v>552.72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>
        <v>0</v>
      </c>
      <c r="D34" s="27">
        <v>0</v>
      </c>
      <c r="E34" s="27">
        <f t="shared" ref="E34" si="8">SUM(E35:E37)</f>
        <v>0</v>
      </c>
      <c r="F34" s="54">
        <v>0</v>
      </c>
      <c r="G34" s="44"/>
      <c r="H34" s="44">
        <f>SUM(H35:H37)</f>
        <v>0</v>
      </c>
      <c r="I34" s="21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>
        <v>0</v>
      </c>
      <c r="D35" s="12">
        <v>0</v>
      </c>
      <c r="E35" s="12"/>
      <c r="F35" s="53">
        <v>0</v>
      </c>
      <c r="G35" s="46"/>
      <c r="H35" s="46"/>
      <c r="I35" s="21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>
        <v>0</v>
      </c>
      <c r="D36" s="12">
        <v>0</v>
      </c>
      <c r="E36" s="12"/>
      <c r="F36" s="53">
        <v>0</v>
      </c>
      <c r="G36" s="46"/>
      <c r="H36" s="46"/>
      <c r="I36" s="21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>
        <v>0</v>
      </c>
      <c r="D37" s="12">
        <v>0</v>
      </c>
      <c r="E37" s="12"/>
      <c r="F37" s="53">
        <v>0</v>
      </c>
      <c r="G37" s="46"/>
      <c r="H37" s="46"/>
      <c r="I37" s="21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>
        <v>0</v>
      </c>
      <c r="D38" s="12">
        <v>0</v>
      </c>
      <c r="E38" s="12"/>
      <c r="F38" s="53">
        <v>0</v>
      </c>
      <c r="G38" s="46"/>
      <c r="H38" s="46"/>
      <c r="I38" s="19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7503</v>
      </c>
      <c r="D39" s="27">
        <v>2559</v>
      </c>
      <c r="E39" s="12">
        <v>8660</v>
      </c>
      <c r="F39" s="12">
        <v>980</v>
      </c>
      <c r="G39" s="46">
        <v>10312.471808099999</v>
      </c>
      <c r="H39" s="46">
        <v>1119.22</v>
      </c>
      <c r="I39" s="19">
        <f t="shared" si="3"/>
        <v>31133.6918081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>
        <v>0</v>
      </c>
      <c r="D40" s="12">
        <v>0</v>
      </c>
      <c r="E40" s="12"/>
      <c r="F40" s="53">
        <v>0</v>
      </c>
      <c r="G40" s="46"/>
      <c r="H40" s="46"/>
      <c r="I40" s="19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>
        <v>0</v>
      </c>
      <c r="D41" s="12">
        <v>0</v>
      </c>
      <c r="E41" s="12"/>
      <c r="F41" s="12">
        <v>0</v>
      </c>
      <c r="G41" s="46"/>
      <c r="H41" s="46"/>
      <c r="I41" s="19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>
        <v>0</v>
      </c>
      <c r="D42" s="12">
        <v>0</v>
      </c>
      <c r="E42" s="12"/>
      <c r="F42" s="12">
        <v>0</v>
      </c>
      <c r="G42" s="46"/>
      <c r="H42" s="46"/>
      <c r="I42" s="19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>
        <v>0</v>
      </c>
      <c r="D43" s="12">
        <v>0</v>
      </c>
      <c r="E43" s="12"/>
      <c r="F43" s="12">
        <v>0</v>
      </c>
      <c r="G43" s="46"/>
      <c r="H43" s="46"/>
      <c r="I43" s="19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27">
        <f>C5+C11+C22+C28+C39</f>
        <v>21649</v>
      </c>
      <c r="D44" s="27">
        <v>5242</v>
      </c>
      <c r="E44" s="27">
        <f t="shared" ref="E44" si="9">SUM(E3,E38:E43)</f>
        <v>10414</v>
      </c>
      <c r="F44" s="55">
        <f>SUM(F3,F39)</f>
        <v>6164</v>
      </c>
      <c r="G44" s="47">
        <f>G3+G39</f>
        <v>28803.202605900009</v>
      </c>
      <c r="H44" s="44">
        <f>H5+H11+H22+H28+H39</f>
        <v>2900.8</v>
      </c>
      <c r="I44" s="23">
        <f t="shared" si="3"/>
        <v>75173.002605900008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97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32">
        <f>C4+C21</f>
        <v>291</v>
      </c>
      <c r="D3" s="27">
        <f>D4+D21</f>
        <v>68</v>
      </c>
      <c r="E3" s="27">
        <f>E4+E21</f>
        <v>22</v>
      </c>
      <c r="F3" s="27">
        <f>SUM(F4,F21)</f>
        <v>2028</v>
      </c>
      <c r="G3" s="27">
        <f>G4+G21</f>
        <v>370</v>
      </c>
      <c r="H3" s="27">
        <f>H4+H21</f>
        <v>38</v>
      </c>
      <c r="I3" s="19">
        <f>SUM(C3:H3)</f>
        <v>2817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32">
        <f>C5+C17</f>
        <v>42</v>
      </c>
      <c r="D4" s="27">
        <f>D5+D17</f>
        <v>66</v>
      </c>
      <c r="E4" s="27">
        <f>SUM(E5,E17)</f>
        <v>3</v>
      </c>
      <c r="F4" s="27">
        <f>SUM(F5)</f>
        <v>16</v>
      </c>
      <c r="G4" s="27">
        <f>G5</f>
        <v>104</v>
      </c>
      <c r="H4" s="27">
        <f>H5+H17</f>
        <v>0</v>
      </c>
      <c r="I4" s="19">
        <f t="shared" ref="I4:I44" si="0">SUM(C4:H4)</f>
        <v>231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32">
        <f t="shared" ref="C5" si="1">C6+C7+C8+C9+C10</f>
        <v>42</v>
      </c>
      <c r="D5" s="27">
        <f>SUM(D6:D10)</f>
        <v>66</v>
      </c>
      <c r="E5" s="27">
        <f>SUM(E6:E10)</f>
        <v>3</v>
      </c>
      <c r="F5" s="27">
        <f>SUM(F6:F10)</f>
        <v>16</v>
      </c>
      <c r="G5" s="27">
        <f>G6+G8</f>
        <v>104</v>
      </c>
      <c r="H5" s="27">
        <f>SUM(H6:H10)</f>
        <v>0</v>
      </c>
      <c r="I5" s="21">
        <f t="shared" si="0"/>
        <v>231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23</v>
      </c>
      <c r="D6" s="12">
        <v>9</v>
      </c>
      <c r="E6" s="12">
        <v>3</v>
      </c>
      <c r="F6" s="12">
        <v>15</v>
      </c>
      <c r="G6" s="35">
        <v>90</v>
      </c>
      <c r="H6" s="12"/>
      <c r="I6" s="21">
        <f t="shared" si="0"/>
        <v>140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>
        <v>0</v>
      </c>
      <c r="D7" s="12">
        <v>0</v>
      </c>
      <c r="E7" s="12"/>
      <c r="F7" s="12">
        <v>0</v>
      </c>
      <c r="G7" s="35"/>
      <c r="H7" s="12"/>
      <c r="I7" s="21">
        <f t="shared" si="0"/>
        <v>0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4</v>
      </c>
      <c r="D8" s="12">
        <v>28</v>
      </c>
      <c r="E8" s="12"/>
      <c r="F8" s="12">
        <v>1</v>
      </c>
      <c r="G8" s="35">
        <v>14</v>
      </c>
      <c r="H8" s="12"/>
      <c r="I8" s="21">
        <f t="shared" si="0"/>
        <v>47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>
        <v>0</v>
      </c>
      <c r="D9" s="12">
        <v>29</v>
      </c>
      <c r="E9" s="12"/>
      <c r="F9" s="12">
        <v>0</v>
      </c>
      <c r="G9" s="12"/>
      <c r="H9" s="12"/>
      <c r="I9" s="21">
        <f t="shared" si="0"/>
        <v>29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15</v>
      </c>
      <c r="D10" s="12">
        <v>0</v>
      </c>
      <c r="E10" s="12"/>
      <c r="F10" s="12">
        <v>0</v>
      </c>
      <c r="G10" s="12"/>
      <c r="H10" s="12"/>
      <c r="I10" s="21">
        <f t="shared" si="0"/>
        <v>15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4">
        <v>8</v>
      </c>
      <c r="D11" s="27">
        <f>MAX(D12:D16)</f>
        <v>85</v>
      </c>
      <c r="E11" s="12">
        <v>2</v>
      </c>
      <c r="F11" s="30">
        <f>SUM(F16,F13)</f>
        <v>16</v>
      </c>
      <c r="G11" s="27">
        <f>G13</f>
        <v>37</v>
      </c>
      <c r="H11" s="27"/>
      <c r="I11" s="21">
        <f t="shared" si="0"/>
        <v>148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3</v>
      </c>
      <c r="D12" s="12">
        <v>69</v>
      </c>
      <c r="E12" s="12">
        <v>2</v>
      </c>
      <c r="F12" s="12">
        <v>0</v>
      </c>
      <c r="G12" s="35">
        <v>23</v>
      </c>
      <c r="H12" s="12"/>
      <c r="I12" s="21">
        <f t="shared" si="0"/>
        <v>97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2</v>
      </c>
      <c r="D13" s="12">
        <v>85</v>
      </c>
      <c r="E13" s="12">
        <v>2</v>
      </c>
      <c r="F13" s="12">
        <v>2</v>
      </c>
      <c r="G13" s="35">
        <v>37</v>
      </c>
      <c r="H13" s="12"/>
      <c r="I13" s="21">
        <f t="shared" si="0"/>
        <v>128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>
        <v>0</v>
      </c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>
        <v>0</v>
      </c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7</v>
      </c>
      <c r="D16" s="12">
        <v>5</v>
      </c>
      <c r="E16" s="12">
        <v>2</v>
      </c>
      <c r="F16" s="12">
        <v>14</v>
      </c>
      <c r="G16" s="35">
        <v>10</v>
      </c>
      <c r="H16" s="12"/>
      <c r="I16" s="21">
        <f t="shared" si="0"/>
        <v>38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f>SUM(D18:D20)</f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249</v>
      </c>
      <c r="D21" s="27">
        <f>D22</f>
        <v>2</v>
      </c>
      <c r="E21" s="27">
        <f>SUM(E22,E28,E34)</f>
        <v>19</v>
      </c>
      <c r="F21" s="30">
        <f>SUM(F22,F34)</f>
        <v>2012</v>
      </c>
      <c r="G21" s="27">
        <f>G22</f>
        <v>266</v>
      </c>
      <c r="H21" s="27">
        <f>H22+H34</f>
        <v>38</v>
      </c>
      <c r="I21" s="19">
        <f t="shared" si="0"/>
        <v>2586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4">
        <f>C23+C24+C25+C26+C27</f>
        <v>249</v>
      </c>
      <c r="D22" s="27">
        <f>D24</f>
        <v>2</v>
      </c>
      <c r="E22" s="27">
        <f>SUM(E23:E27)</f>
        <v>19</v>
      </c>
      <c r="F22" s="30">
        <f>SUM(F23:F27)</f>
        <v>2012</v>
      </c>
      <c r="G22" s="27">
        <f>SUM(G23:G27)</f>
        <v>266</v>
      </c>
      <c r="H22" s="27">
        <f>SUM(H23:H27)</f>
        <v>38</v>
      </c>
      <c r="I22" s="21">
        <f t="shared" si="0"/>
        <v>2586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249</v>
      </c>
      <c r="D24" s="12">
        <v>2</v>
      </c>
      <c r="E24" s="12">
        <v>19</v>
      </c>
      <c r="F24" s="12">
        <v>2012</v>
      </c>
      <c r="G24" s="12">
        <v>266</v>
      </c>
      <c r="H24" s="12">
        <v>38</v>
      </c>
      <c r="I24" s="21">
        <f t="shared" si="0"/>
        <v>2586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4">
        <v>45</v>
      </c>
      <c r="D28" s="27">
        <v>0</v>
      </c>
      <c r="E28" s="12"/>
      <c r="F28" s="30">
        <f>SUM(F29:F33)</f>
        <v>5996</v>
      </c>
      <c r="G28" s="27">
        <v>0</v>
      </c>
      <c r="H28" s="27">
        <v>29</v>
      </c>
      <c r="I28" s="21">
        <f t="shared" si="0"/>
        <v>6070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30</v>
      </c>
      <c r="D29" s="12">
        <v>0</v>
      </c>
      <c r="E29" s="12"/>
      <c r="F29" s="12">
        <v>1283</v>
      </c>
      <c r="G29" s="12"/>
      <c r="H29" s="1">
        <v>29</v>
      </c>
      <c r="I29" s="21">
        <f t="shared" si="0"/>
        <v>1342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25</v>
      </c>
      <c r="D30" s="12">
        <v>0</v>
      </c>
      <c r="E30" s="12"/>
      <c r="F30" s="12">
        <v>1730</v>
      </c>
      <c r="G30" s="12"/>
      <c r="H30" s="12">
        <v>28</v>
      </c>
      <c r="I30" s="21">
        <f t="shared" si="0"/>
        <v>1783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>
        <v>0</v>
      </c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>
        <v>0</v>
      </c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34</v>
      </c>
      <c r="D33" s="12">
        <v>0</v>
      </c>
      <c r="E33" s="12"/>
      <c r="F33" s="12">
        <v>2983</v>
      </c>
      <c r="G33" s="12"/>
      <c r="H33" s="12">
        <v>25</v>
      </c>
      <c r="I33" s="21">
        <f t="shared" si="0"/>
        <v>3042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71</v>
      </c>
      <c r="D39" s="27">
        <v>55</v>
      </c>
      <c r="E39" s="12">
        <v>95</v>
      </c>
      <c r="F39" s="12">
        <v>22</v>
      </c>
      <c r="G39" s="12">
        <v>57</v>
      </c>
      <c r="H39" s="12">
        <v>22</v>
      </c>
      <c r="I39" s="19">
        <f t="shared" si="0"/>
        <v>322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32">
        <f>C39+C3</f>
        <v>362</v>
      </c>
      <c r="D44" s="27">
        <f>D39+D3</f>
        <v>123</v>
      </c>
      <c r="E44" s="27">
        <f>SUM(E3,E38:E43)</f>
        <v>117</v>
      </c>
      <c r="F44" s="55">
        <f>SUM(F3,F39)</f>
        <v>2050</v>
      </c>
      <c r="G44" s="27">
        <f>G3+G39</f>
        <v>427</v>
      </c>
      <c r="H44" s="48">
        <f>H39+H3</f>
        <v>60</v>
      </c>
      <c r="I44" s="23">
        <f t="shared" si="0"/>
        <v>3139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6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7" t="s">
        <v>99</v>
      </c>
    </row>
    <row r="2" spans="1:39" s="7" customFormat="1" ht="15" x14ac:dyDescent="0.25">
      <c r="A2" s="8"/>
      <c r="B2" s="9"/>
      <c r="C2" s="67" t="s">
        <v>85</v>
      </c>
      <c r="D2" s="67" t="s">
        <v>86</v>
      </c>
      <c r="E2" s="67" t="s">
        <v>87</v>
      </c>
      <c r="F2" s="67" t="s">
        <v>88</v>
      </c>
      <c r="G2" s="67" t="s">
        <v>89</v>
      </c>
      <c r="H2" s="68" t="s">
        <v>90</v>
      </c>
      <c r="I2" s="68" t="s">
        <v>91</v>
      </c>
    </row>
    <row r="3" spans="1:39" s="1" customFormat="1" x14ac:dyDescent="0.2">
      <c r="A3" s="62" t="s">
        <v>59</v>
      </c>
      <c r="B3" s="11" t="s">
        <v>1</v>
      </c>
      <c r="C3" s="32">
        <f>C4+C21</f>
        <v>233</v>
      </c>
      <c r="D3" s="27">
        <v>94</v>
      </c>
      <c r="E3" s="27">
        <f>E4+E21</f>
        <v>38</v>
      </c>
      <c r="F3" s="27">
        <f>SUM(F4,F21)</f>
        <v>635</v>
      </c>
      <c r="G3" s="27">
        <f>G4+G21</f>
        <v>1910</v>
      </c>
      <c r="H3" s="27">
        <f>H4+H21</f>
        <v>65</v>
      </c>
      <c r="I3" s="19">
        <f>SUM(C3:H3)</f>
        <v>2975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62" t="s">
        <v>60</v>
      </c>
      <c r="B4" s="11" t="s">
        <v>2</v>
      </c>
      <c r="C4" s="32">
        <f>C5+C17</f>
        <v>52</v>
      </c>
      <c r="D4" s="27">
        <v>91</v>
      </c>
      <c r="E4" s="27">
        <f>SUM(E5,E17)</f>
        <v>15</v>
      </c>
      <c r="F4" s="27">
        <f>SUM(F5)</f>
        <v>14</v>
      </c>
      <c r="G4" s="27">
        <f>G5</f>
        <v>26</v>
      </c>
      <c r="H4" s="27">
        <f>H5+H17</f>
        <v>0</v>
      </c>
      <c r="I4" s="19">
        <f t="shared" ref="I4:I44" si="0">SUM(C4:H4)</f>
        <v>198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63" t="s">
        <v>61</v>
      </c>
      <c r="B5" s="16" t="s">
        <v>3</v>
      </c>
      <c r="C5" s="32">
        <f t="shared" ref="C5" si="1">C6+C7+C8+C9+C10</f>
        <v>52</v>
      </c>
      <c r="D5" s="27">
        <v>91</v>
      </c>
      <c r="E5" s="27">
        <f>SUM(E6:E10)</f>
        <v>15</v>
      </c>
      <c r="F5" s="27">
        <f>SUM(F6:F10)</f>
        <v>14</v>
      </c>
      <c r="G5" s="27">
        <f>G6+G8</f>
        <v>26</v>
      </c>
      <c r="H5" s="27">
        <f>SUM(H6:H10)</f>
        <v>0</v>
      </c>
      <c r="I5" s="21">
        <f t="shared" si="0"/>
        <v>198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63" t="s">
        <v>62</v>
      </c>
      <c r="B6" s="16" t="s">
        <v>4</v>
      </c>
      <c r="C6" s="28">
        <v>40</v>
      </c>
      <c r="D6" s="12">
        <v>5</v>
      </c>
      <c r="E6" s="12">
        <v>10</v>
      </c>
      <c r="F6" s="12">
        <v>5</v>
      </c>
      <c r="G6" s="35">
        <v>18</v>
      </c>
      <c r="H6" s="12"/>
      <c r="I6" s="21">
        <f t="shared" si="0"/>
        <v>78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63" t="s">
        <v>63</v>
      </c>
      <c r="B7" s="16" t="s">
        <v>5</v>
      </c>
      <c r="C7" s="29"/>
      <c r="D7" s="12">
        <v>13</v>
      </c>
      <c r="E7" s="12"/>
      <c r="F7" s="12">
        <v>0</v>
      </c>
      <c r="G7" s="35"/>
      <c r="H7" s="12"/>
      <c r="I7" s="21">
        <f t="shared" si="0"/>
        <v>13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63" t="s">
        <v>64</v>
      </c>
      <c r="B8" s="16" t="s">
        <v>6</v>
      </c>
      <c r="C8" s="28">
        <v>8</v>
      </c>
      <c r="D8" s="12">
        <v>20</v>
      </c>
      <c r="E8" s="12"/>
      <c r="F8" s="12">
        <v>4</v>
      </c>
      <c r="G8" s="35">
        <v>8</v>
      </c>
      <c r="H8" s="12"/>
      <c r="I8" s="21">
        <f t="shared" si="0"/>
        <v>40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63" t="s">
        <v>65</v>
      </c>
      <c r="B9" s="16" t="s">
        <v>7</v>
      </c>
      <c r="C9" s="29"/>
      <c r="D9" s="12">
        <v>53</v>
      </c>
      <c r="E9" s="12">
        <v>5</v>
      </c>
      <c r="F9" s="12">
        <v>5</v>
      </c>
      <c r="G9" s="12"/>
      <c r="H9" s="12"/>
      <c r="I9" s="21">
        <f t="shared" si="0"/>
        <v>63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63" t="s">
        <v>66</v>
      </c>
      <c r="B10" s="16" t="s">
        <v>8</v>
      </c>
      <c r="C10" s="29">
        <v>4</v>
      </c>
      <c r="D10" s="12">
        <v>0</v>
      </c>
      <c r="E10" s="12"/>
      <c r="F10" s="12">
        <v>0</v>
      </c>
      <c r="G10" s="12"/>
      <c r="H10" s="12"/>
      <c r="I10" s="21">
        <f t="shared" si="0"/>
        <v>4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63" t="s">
        <v>67</v>
      </c>
      <c r="B11" s="16" t="s">
        <v>9</v>
      </c>
      <c r="C11" s="34">
        <v>28</v>
      </c>
      <c r="D11" s="27">
        <v>106</v>
      </c>
      <c r="E11" s="12">
        <v>14</v>
      </c>
      <c r="F11" s="30">
        <v>0</v>
      </c>
      <c r="G11" s="27">
        <f>G13</f>
        <v>12</v>
      </c>
      <c r="H11" s="27"/>
      <c r="I11" s="21">
        <f t="shared" si="0"/>
        <v>160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63" t="s">
        <v>68</v>
      </c>
      <c r="B12" s="16" t="s">
        <v>10</v>
      </c>
      <c r="C12" s="31">
        <v>18</v>
      </c>
      <c r="D12" s="12">
        <v>106</v>
      </c>
      <c r="E12" s="12">
        <v>14</v>
      </c>
      <c r="F12" s="12">
        <v>0</v>
      </c>
      <c r="G12" s="35">
        <v>12</v>
      </c>
      <c r="H12" s="12"/>
      <c r="I12" s="21">
        <f t="shared" si="0"/>
        <v>150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63" t="s">
        <v>69</v>
      </c>
      <c r="B13" s="16" t="s">
        <v>11</v>
      </c>
      <c r="C13" s="31">
        <v>14</v>
      </c>
      <c r="D13" s="12">
        <v>108</v>
      </c>
      <c r="E13" s="12">
        <v>9</v>
      </c>
      <c r="F13" s="12">
        <v>6</v>
      </c>
      <c r="G13" s="35">
        <v>12</v>
      </c>
      <c r="H13" s="12"/>
      <c r="I13" s="21">
        <f t="shared" si="0"/>
        <v>149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63" t="s">
        <v>70</v>
      </c>
      <c r="B14" s="16" t="s">
        <v>12</v>
      </c>
      <c r="C14" s="29"/>
      <c r="D14" s="12">
        <v>0</v>
      </c>
      <c r="E14" s="12"/>
      <c r="F14" s="12">
        <v>0</v>
      </c>
      <c r="G14" s="35"/>
      <c r="H14" s="12"/>
      <c r="I14" s="21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63" t="s">
        <v>71</v>
      </c>
      <c r="B15" s="16" t="s">
        <v>13</v>
      </c>
      <c r="C15" s="29"/>
      <c r="D15" s="12">
        <v>0</v>
      </c>
      <c r="E15" s="12"/>
      <c r="F15" s="12">
        <v>0</v>
      </c>
      <c r="G15" s="35"/>
      <c r="H15" s="12"/>
      <c r="I15" s="21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63" t="s">
        <v>72</v>
      </c>
      <c r="B16" s="16" t="s">
        <v>14</v>
      </c>
      <c r="C16" s="29">
        <v>6</v>
      </c>
      <c r="D16" s="12">
        <v>7</v>
      </c>
      <c r="E16" s="12">
        <v>3</v>
      </c>
      <c r="F16" s="12">
        <v>3</v>
      </c>
      <c r="G16" s="35">
        <v>3</v>
      </c>
      <c r="H16" s="12"/>
      <c r="I16" s="21">
        <f t="shared" si="0"/>
        <v>22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63" t="s">
        <v>73</v>
      </c>
      <c r="B17" s="16" t="s">
        <v>15</v>
      </c>
      <c r="C17" s="32">
        <f>SUM(C18:C20)</f>
        <v>0</v>
      </c>
      <c r="D17" s="27">
        <v>0</v>
      </c>
      <c r="E17" s="27">
        <f>SUM(E18:E20)</f>
        <v>0</v>
      </c>
      <c r="F17" s="30">
        <v>0</v>
      </c>
      <c r="G17" s="27"/>
      <c r="H17" s="30">
        <f>SUM(H18:H20)</f>
        <v>0</v>
      </c>
      <c r="I17" s="21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63" t="s">
        <v>74</v>
      </c>
      <c r="B18" s="16" t="s">
        <v>16</v>
      </c>
      <c r="C18" s="29"/>
      <c r="D18" s="12">
        <v>0</v>
      </c>
      <c r="E18" s="12"/>
      <c r="F18" s="12">
        <v>0</v>
      </c>
      <c r="G18" s="12"/>
      <c r="H18" s="12"/>
      <c r="I18" s="21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63" t="s">
        <v>75</v>
      </c>
      <c r="B19" s="16" t="s">
        <v>17</v>
      </c>
      <c r="C19" s="29"/>
      <c r="D19" s="12">
        <v>0</v>
      </c>
      <c r="E19" s="12"/>
      <c r="F19" s="12">
        <v>0</v>
      </c>
      <c r="G19" s="12"/>
      <c r="H19" s="12"/>
      <c r="I19" s="21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64" t="s">
        <v>76</v>
      </c>
      <c r="B20" s="16" t="s">
        <v>18</v>
      </c>
      <c r="C20" s="29"/>
      <c r="D20" s="12">
        <v>0</v>
      </c>
      <c r="E20" s="12"/>
      <c r="F20" s="12">
        <v>0</v>
      </c>
      <c r="G20" s="12"/>
      <c r="H20" s="12"/>
      <c r="I20" s="21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65" t="s">
        <v>60</v>
      </c>
      <c r="B21" s="11" t="s">
        <v>19</v>
      </c>
      <c r="C21" s="32">
        <f>C22</f>
        <v>181</v>
      </c>
      <c r="D21" s="27">
        <v>3</v>
      </c>
      <c r="E21" s="27">
        <f>SUM(E22,E28,E34)</f>
        <v>23</v>
      </c>
      <c r="F21" s="30">
        <f>SUM(F22,F34)</f>
        <v>621</v>
      </c>
      <c r="G21" s="27">
        <f>G22</f>
        <v>1884</v>
      </c>
      <c r="H21" s="27">
        <f>H22+H34</f>
        <v>65</v>
      </c>
      <c r="I21" s="19">
        <f t="shared" si="0"/>
        <v>2777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63" t="s">
        <v>62</v>
      </c>
      <c r="B22" s="16" t="s">
        <v>20</v>
      </c>
      <c r="C22" s="34">
        <f>C23+C24+C25+C26+C27</f>
        <v>181</v>
      </c>
      <c r="D22" s="27">
        <v>3</v>
      </c>
      <c r="E22" s="27">
        <f>SUM(E23:E27)</f>
        <v>23</v>
      </c>
      <c r="F22" s="30">
        <f>SUM(F23:F27)</f>
        <v>621</v>
      </c>
      <c r="G22" s="27">
        <f>SUM(G23:G27)</f>
        <v>1884</v>
      </c>
      <c r="H22" s="27">
        <f>SUM(H23:H27)</f>
        <v>65</v>
      </c>
      <c r="I22" s="21">
        <f t="shared" si="0"/>
        <v>2777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63" t="s">
        <v>63</v>
      </c>
      <c r="B23" s="16" t="s">
        <v>21</v>
      </c>
      <c r="C23" s="29">
        <v>0</v>
      </c>
      <c r="D23" s="12">
        <v>0</v>
      </c>
      <c r="E23" s="12"/>
      <c r="F23" s="12">
        <v>0</v>
      </c>
      <c r="G23" s="12"/>
      <c r="H23" s="12"/>
      <c r="I23" s="21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63" t="s">
        <v>64</v>
      </c>
      <c r="B24" s="16" t="s">
        <v>22</v>
      </c>
      <c r="C24" s="33">
        <v>181</v>
      </c>
      <c r="D24" s="12">
        <v>3</v>
      </c>
      <c r="E24" s="12">
        <v>23</v>
      </c>
      <c r="F24" s="12">
        <v>621</v>
      </c>
      <c r="G24" s="12">
        <v>1884</v>
      </c>
      <c r="H24" s="12">
        <v>65</v>
      </c>
      <c r="I24" s="21">
        <f t="shared" si="0"/>
        <v>2777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63" t="s">
        <v>65</v>
      </c>
      <c r="B25" s="16" t="s">
        <v>23</v>
      </c>
      <c r="C25" s="29">
        <v>0</v>
      </c>
      <c r="D25" s="12">
        <v>0</v>
      </c>
      <c r="E25" s="12"/>
      <c r="F25" s="12">
        <v>0</v>
      </c>
      <c r="G25" s="12"/>
      <c r="H25" s="12"/>
      <c r="I25" s="21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63" t="s">
        <v>66</v>
      </c>
      <c r="B26" s="16" t="s">
        <v>24</v>
      </c>
      <c r="C26" s="29">
        <v>0</v>
      </c>
      <c r="D26" s="12">
        <v>0</v>
      </c>
      <c r="E26" s="12"/>
      <c r="F26" s="12">
        <v>0</v>
      </c>
      <c r="G26" s="12"/>
      <c r="H26" s="12"/>
      <c r="I26" s="21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63" t="s">
        <v>67</v>
      </c>
      <c r="B27" s="16" t="s">
        <v>25</v>
      </c>
      <c r="C27" s="29">
        <v>0</v>
      </c>
      <c r="D27" s="12">
        <v>0</v>
      </c>
      <c r="E27" s="12"/>
      <c r="F27" s="12">
        <v>0</v>
      </c>
      <c r="G27" s="12"/>
      <c r="H27" s="12"/>
      <c r="I27" s="21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63" t="s">
        <v>68</v>
      </c>
      <c r="B28" s="16" t="s">
        <v>26</v>
      </c>
      <c r="C28" s="34">
        <v>95</v>
      </c>
      <c r="D28" s="27">
        <v>0</v>
      </c>
      <c r="E28" s="12"/>
      <c r="F28" s="30">
        <f>SUM(F29:F33)</f>
        <v>408</v>
      </c>
      <c r="G28" s="27">
        <v>0</v>
      </c>
      <c r="H28" s="27">
        <v>53</v>
      </c>
      <c r="I28" s="21">
        <f t="shared" si="0"/>
        <v>556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63" t="s">
        <v>69</v>
      </c>
      <c r="B29" s="16" t="s">
        <v>27</v>
      </c>
      <c r="C29" s="31">
        <v>29</v>
      </c>
      <c r="D29" s="12">
        <v>0</v>
      </c>
      <c r="E29" s="12"/>
      <c r="F29" s="12">
        <v>1</v>
      </c>
      <c r="G29" s="12"/>
      <c r="H29" s="1">
        <v>49</v>
      </c>
      <c r="I29" s="21">
        <f t="shared" si="0"/>
        <v>79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63" t="s">
        <v>70</v>
      </c>
      <c r="B30" s="16" t="s">
        <v>28</v>
      </c>
      <c r="C30" s="31">
        <v>88</v>
      </c>
      <c r="D30" s="12">
        <v>0</v>
      </c>
      <c r="E30" s="12"/>
      <c r="F30" s="12">
        <v>400</v>
      </c>
      <c r="G30" s="12"/>
      <c r="H30" s="12">
        <v>50</v>
      </c>
      <c r="I30" s="21">
        <f t="shared" si="0"/>
        <v>538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63" t="s">
        <v>71</v>
      </c>
      <c r="B31" s="16" t="s">
        <v>29</v>
      </c>
      <c r="C31" s="29"/>
      <c r="D31" s="12">
        <v>0</v>
      </c>
      <c r="E31" s="12"/>
      <c r="F31" s="12">
        <v>0</v>
      </c>
      <c r="G31" s="12"/>
      <c r="H31" s="12"/>
      <c r="I31" s="21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63" t="s">
        <v>72</v>
      </c>
      <c r="B32" s="16" t="s">
        <v>30</v>
      </c>
      <c r="C32" s="29"/>
      <c r="D32" s="12">
        <v>0</v>
      </c>
      <c r="E32" s="12"/>
      <c r="F32" s="12">
        <v>0</v>
      </c>
      <c r="G32" s="12"/>
      <c r="H32" s="12"/>
      <c r="I32" s="21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63" t="s">
        <v>73</v>
      </c>
      <c r="B33" s="16" t="s">
        <v>31</v>
      </c>
      <c r="C33" s="29">
        <v>4</v>
      </c>
      <c r="D33" s="12">
        <v>0</v>
      </c>
      <c r="E33" s="12"/>
      <c r="F33" s="12">
        <v>7</v>
      </c>
      <c r="G33" s="12"/>
      <c r="H33" s="12">
        <v>44</v>
      </c>
      <c r="I33" s="21">
        <f t="shared" si="0"/>
        <v>55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63" t="s">
        <v>74</v>
      </c>
      <c r="B34" s="16" t="s">
        <v>32</v>
      </c>
      <c r="C34" s="34"/>
      <c r="D34" s="27">
        <v>0</v>
      </c>
      <c r="E34" s="27">
        <f>SUM(E35:E37)</f>
        <v>0</v>
      </c>
      <c r="F34" s="27">
        <v>0</v>
      </c>
      <c r="G34" s="27"/>
      <c r="H34" s="27">
        <f>SUM(H35:H37)</f>
        <v>0</v>
      </c>
      <c r="I34" s="21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64" t="s">
        <v>77</v>
      </c>
      <c r="B35" s="16" t="s">
        <v>33</v>
      </c>
      <c r="C35" s="29"/>
      <c r="D35" s="12">
        <v>0</v>
      </c>
      <c r="E35" s="12"/>
      <c r="F35" s="12">
        <v>0</v>
      </c>
      <c r="G35" s="12"/>
      <c r="H35" s="12"/>
      <c r="I35" s="21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63" t="s">
        <v>75</v>
      </c>
      <c r="B36" s="16" t="s">
        <v>34</v>
      </c>
      <c r="C36" s="29"/>
      <c r="D36" s="12">
        <v>0</v>
      </c>
      <c r="E36" s="12"/>
      <c r="F36" s="12">
        <v>0</v>
      </c>
      <c r="G36" s="12"/>
      <c r="H36" s="12"/>
      <c r="I36" s="21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64" t="s">
        <v>76</v>
      </c>
      <c r="B37" s="16" t="s">
        <v>35</v>
      </c>
      <c r="C37" s="29"/>
      <c r="D37" s="12">
        <v>0</v>
      </c>
      <c r="E37" s="12"/>
      <c r="F37" s="12">
        <v>0</v>
      </c>
      <c r="G37" s="12"/>
      <c r="H37" s="12"/>
      <c r="I37" s="21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62" t="s">
        <v>78</v>
      </c>
      <c r="B38" s="11" t="s">
        <v>36</v>
      </c>
      <c r="C38" s="29"/>
      <c r="D38" s="12">
        <v>0</v>
      </c>
      <c r="E38" s="12"/>
      <c r="F38" s="12">
        <v>0</v>
      </c>
      <c r="G38" s="12"/>
      <c r="H38" s="12"/>
      <c r="I38" s="19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65" t="s">
        <v>79</v>
      </c>
      <c r="B39" s="11" t="s">
        <v>37</v>
      </c>
      <c r="C39" s="28">
        <v>62</v>
      </c>
      <c r="D39" s="27">
        <v>53</v>
      </c>
      <c r="E39" s="12">
        <v>127</v>
      </c>
      <c r="F39" s="12">
        <v>17</v>
      </c>
      <c r="G39" s="12">
        <v>20</v>
      </c>
      <c r="H39" s="12">
        <v>42</v>
      </c>
      <c r="I39" s="19">
        <f t="shared" si="0"/>
        <v>321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65" t="s">
        <v>80</v>
      </c>
      <c r="B40" s="11" t="s">
        <v>38</v>
      </c>
      <c r="C40" s="29"/>
      <c r="D40" s="12">
        <v>0</v>
      </c>
      <c r="E40" s="12"/>
      <c r="F40" s="12">
        <v>0</v>
      </c>
      <c r="G40" s="12"/>
      <c r="H40" s="12"/>
      <c r="I40" s="19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65" t="s">
        <v>81</v>
      </c>
      <c r="B41" s="11" t="s">
        <v>39</v>
      </c>
      <c r="C41" s="29"/>
      <c r="D41" s="12">
        <v>0</v>
      </c>
      <c r="E41" s="12"/>
      <c r="F41" s="12">
        <v>0</v>
      </c>
      <c r="G41" s="12"/>
      <c r="H41" s="12"/>
      <c r="I41" s="19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65" t="s">
        <v>82</v>
      </c>
      <c r="B42" s="11" t="s">
        <v>40</v>
      </c>
      <c r="C42" s="29"/>
      <c r="D42" s="12">
        <v>0</v>
      </c>
      <c r="E42" s="12"/>
      <c r="F42" s="12">
        <v>0</v>
      </c>
      <c r="G42" s="12"/>
      <c r="H42" s="12"/>
      <c r="I42" s="19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65" t="s">
        <v>83</v>
      </c>
      <c r="B43" s="11" t="s">
        <v>41</v>
      </c>
      <c r="C43" s="29"/>
      <c r="D43" s="12">
        <v>0</v>
      </c>
      <c r="E43" s="12"/>
      <c r="F43" s="12">
        <v>0</v>
      </c>
      <c r="G43" s="12"/>
      <c r="H43" s="12"/>
      <c r="I43" s="19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66" t="s">
        <v>84</v>
      </c>
      <c r="B44" s="14" t="s">
        <v>42</v>
      </c>
      <c r="C44" s="32">
        <f>C39+C3</f>
        <v>295</v>
      </c>
      <c r="D44" s="27">
        <v>147</v>
      </c>
      <c r="E44" s="27">
        <f>SUM(E3,E38:E43)</f>
        <v>165</v>
      </c>
      <c r="F44" s="55">
        <f>SUM(F3,F39)</f>
        <v>652</v>
      </c>
      <c r="G44" s="27">
        <f>G3+G39</f>
        <v>1930</v>
      </c>
      <c r="H44" s="48">
        <f>H39+H3</f>
        <v>107</v>
      </c>
      <c r="I44" s="23">
        <f t="shared" si="0"/>
        <v>3296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43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44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45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46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47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48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49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50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51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52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53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54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55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56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57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58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/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100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F4" si="0">C5+C22</f>
        <v>22550</v>
      </c>
      <c r="D4" s="27">
        <f t="shared" si="0"/>
        <v>10</v>
      </c>
      <c r="E4" s="27">
        <f t="shared" si="0"/>
        <v>14633</v>
      </c>
      <c r="F4" s="27">
        <f t="shared" si="0"/>
        <v>32</v>
      </c>
      <c r="G4" s="30">
        <f>G5+G22</f>
        <v>5324</v>
      </c>
      <c r="H4" s="30">
        <v>16</v>
      </c>
      <c r="I4" s="52">
        <f>SUM(I5,I22,I29)</f>
        <v>1498</v>
      </c>
      <c r="J4" s="56"/>
      <c r="K4" s="44">
        <f>K5+K22</f>
        <v>20509.339</v>
      </c>
      <c r="L4" s="27"/>
      <c r="M4" s="44"/>
      <c r="N4" s="18"/>
      <c r="O4" s="18">
        <f>C4+E4+G4+I4+K4+M4</f>
        <v>64514.339</v>
      </c>
      <c r="P4" s="19">
        <f>D4+F4+H4+J4+L4+N4</f>
        <v>58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18107</v>
      </c>
      <c r="D5" s="27">
        <f>D6+D12+D18</f>
        <v>10</v>
      </c>
      <c r="E5" s="27">
        <f>E6+E12+E18</f>
        <v>14633</v>
      </c>
      <c r="F5" s="27">
        <f>F6+F12+F18</f>
        <v>32</v>
      </c>
      <c r="G5" s="30">
        <f>G6+G12</f>
        <v>3751</v>
      </c>
      <c r="H5" s="41"/>
      <c r="I5" s="52">
        <f>SUM(I12,I6)</f>
        <v>1270</v>
      </c>
      <c r="J5" s="56"/>
      <c r="K5" s="44">
        <f>K6+K12</f>
        <v>19717.699000000001</v>
      </c>
      <c r="L5" s="27"/>
      <c r="M5" s="44"/>
      <c r="N5" s="18"/>
      <c r="O5" s="18">
        <f t="shared" ref="O5:O45" si="1">C5+E5+G5+I5+K5+M5</f>
        <v>57478.699000000001</v>
      </c>
      <c r="P5" s="19">
        <f t="shared" ref="P5:P45" si="2">D5+F5+H5+J5+L5+N5</f>
        <v>42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17871</v>
      </c>
      <c r="D6" s="27"/>
      <c r="E6" s="27">
        <f t="shared" ref="E6" si="3">SUM(E7:E11)</f>
        <v>13983</v>
      </c>
      <c r="F6" s="27">
        <f>SUM(F7:F11)</f>
        <v>0</v>
      </c>
      <c r="G6" s="30">
        <f>G7+G10</f>
        <v>3650</v>
      </c>
      <c r="H6" s="41"/>
      <c r="I6" s="52">
        <f>SUM(I7:I11)</f>
        <v>1141</v>
      </c>
      <c r="J6" s="56"/>
      <c r="K6" s="44">
        <f>K7</f>
        <v>19471.659</v>
      </c>
      <c r="L6" s="27"/>
      <c r="M6" s="44"/>
      <c r="N6" s="20"/>
      <c r="O6" s="18">
        <f t="shared" si="1"/>
        <v>56116.659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14717</v>
      </c>
      <c r="D7" s="12"/>
      <c r="E7" s="12">
        <v>6727</v>
      </c>
      <c r="F7" s="12">
        <v>0</v>
      </c>
      <c r="G7" s="12">
        <v>3349</v>
      </c>
      <c r="H7" s="40"/>
      <c r="I7" s="12">
        <v>890</v>
      </c>
      <c r="J7" s="57"/>
      <c r="K7" s="45">
        <v>19471.659</v>
      </c>
      <c r="L7" s="35"/>
      <c r="M7" s="12"/>
      <c r="N7" s="20"/>
      <c r="O7" s="18">
        <f t="shared" si="1"/>
        <v>45154.659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57"/>
      <c r="K8" s="45"/>
      <c r="L8" s="35"/>
      <c r="M8" s="12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2945</v>
      </c>
      <c r="D9" s="12"/>
      <c r="E9" s="12">
        <v>1213</v>
      </c>
      <c r="F9" s="12">
        <v>0</v>
      </c>
      <c r="G9" s="38"/>
      <c r="H9" s="40"/>
      <c r="I9" s="12">
        <v>103</v>
      </c>
      <c r="J9" s="57"/>
      <c r="K9" s="45"/>
      <c r="L9" s="35"/>
      <c r="M9" s="12"/>
      <c r="N9" s="20"/>
      <c r="O9" s="18">
        <f t="shared" si="1"/>
        <v>4261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6043</v>
      </c>
      <c r="F10" s="12">
        <v>0</v>
      </c>
      <c r="G10" s="12">
        <v>301</v>
      </c>
      <c r="H10" s="40"/>
      <c r="I10" s="12">
        <v>148</v>
      </c>
      <c r="J10" s="57"/>
      <c r="K10" s="46"/>
      <c r="L10" s="12"/>
      <c r="M10" s="12"/>
      <c r="N10" s="20"/>
      <c r="O10" s="18">
        <f t="shared" si="1"/>
        <v>6492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209</v>
      </c>
      <c r="D11" s="12"/>
      <c r="E11" s="12">
        <v>0</v>
      </c>
      <c r="F11" s="12">
        <v>0</v>
      </c>
      <c r="G11" s="37"/>
      <c r="H11" s="40"/>
      <c r="I11" s="12">
        <v>0</v>
      </c>
      <c r="J11" s="57"/>
      <c r="K11" s="46"/>
      <c r="L11" s="12"/>
      <c r="M11" s="12"/>
      <c r="N11" s="20"/>
      <c r="O11" s="18">
        <f t="shared" si="1"/>
        <v>209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236</v>
      </c>
      <c r="D12" s="27"/>
      <c r="E12" s="27">
        <f t="shared" ref="E12" si="4">SUM(E13:E17)</f>
        <v>650</v>
      </c>
      <c r="F12" s="27">
        <v>0</v>
      </c>
      <c r="G12" s="30">
        <v>101</v>
      </c>
      <c r="H12" s="41"/>
      <c r="I12" s="54">
        <f>SUM(I13:I17)</f>
        <v>129</v>
      </c>
      <c r="J12" s="56"/>
      <c r="K12" s="44">
        <f>SUM(K13:K17)</f>
        <v>246.04000000000002</v>
      </c>
      <c r="L12" s="27"/>
      <c r="M12" s="27"/>
      <c r="N12" s="20"/>
      <c r="O12" s="18">
        <f t="shared" si="1"/>
        <v>1362.04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57"/>
      <c r="K13" s="46"/>
      <c r="L13" s="12"/>
      <c r="M13" s="12"/>
      <c r="N13" s="20"/>
      <c r="O13" s="18">
        <f t="shared" si="1"/>
        <v>0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236</v>
      </c>
      <c r="D14" s="12"/>
      <c r="E14" s="12">
        <v>650</v>
      </c>
      <c r="F14" s="12">
        <v>0</v>
      </c>
      <c r="G14" s="12">
        <v>81</v>
      </c>
      <c r="H14" s="40"/>
      <c r="I14" s="12">
        <v>92</v>
      </c>
      <c r="J14" s="57"/>
      <c r="K14" s="46">
        <v>61.555</v>
      </c>
      <c r="L14" s="12"/>
      <c r="M14" s="12"/>
      <c r="N14" s="20"/>
      <c r="O14" s="18">
        <f t="shared" si="1"/>
        <v>1120.5550000000001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57"/>
      <c r="K15" s="46"/>
      <c r="L15" s="12"/>
      <c r="M15" s="12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57"/>
      <c r="K16" s="46"/>
      <c r="L16" s="12"/>
      <c r="M16" s="12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0</v>
      </c>
      <c r="F17" s="12">
        <v>0</v>
      </c>
      <c r="G17" s="12">
        <v>20</v>
      </c>
      <c r="H17" s="40"/>
      <c r="I17" s="12">
        <v>37</v>
      </c>
      <c r="J17" s="57"/>
      <c r="K17" s="46">
        <v>184.48500000000001</v>
      </c>
      <c r="L17" s="12"/>
      <c r="M17" s="12"/>
      <c r="N17" s="20"/>
      <c r="O17" s="18">
        <f t="shared" si="1"/>
        <v>241.48500000000001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10</v>
      </c>
      <c r="E18" s="27">
        <f t="shared" ref="E18:F18" si="5">SUM(E19:E21)</f>
        <v>0</v>
      </c>
      <c r="F18" s="27">
        <f t="shared" si="5"/>
        <v>32</v>
      </c>
      <c r="G18" s="39"/>
      <c r="H18" s="41"/>
      <c r="I18" s="27">
        <v>0</v>
      </c>
      <c r="J18" s="56"/>
      <c r="K18" s="44"/>
      <c r="L18" s="27"/>
      <c r="M18" s="27"/>
      <c r="N18" s="20"/>
      <c r="O18" s="18">
        <f t="shared" si="1"/>
        <v>0</v>
      </c>
      <c r="P18" s="19">
        <f t="shared" si="2"/>
        <v>42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57"/>
      <c r="K19" s="46"/>
      <c r="L19" s="12"/>
      <c r="M19" s="12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10</v>
      </c>
      <c r="E20" s="12">
        <v>0</v>
      </c>
      <c r="F20" s="12">
        <v>32</v>
      </c>
      <c r="G20" s="37"/>
      <c r="H20" s="40"/>
      <c r="I20" s="12">
        <v>0</v>
      </c>
      <c r="J20" s="57"/>
      <c r="K20" s="46"/>
      <c r="L20" s="12"/>
      <c r="M20" s="12"/>
      <c r="N20" s="20"/>
      <c r="O20" s="18">
        <f t="shared" si="1"/>
        <v>0</v>
      </c>
      <c r="P20" s="19">
        <f t="shared" si="2"/>
        <v>42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57"/>
      <c r="K21" s="46"/>
      <c r="L21" s="12"/>
      <c r="M21" s="12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4443</v>
      </c>
      <c r="D22" s="30"/>
      <c r="E22" s="27">
        <f t="shared" ref="E22" si="6">E23+E29</f>
        <v>0</v>
      </c>
      <c r="F22" s="27">
        <f>F23+F29</f>
        <v>0</v>
      </c>
      <c r="G22" s="30">
        <v>1573</v>
      </c>
      <c r="H22" s="41"/>
      <c r="I22" s="30">
        <f>SUM(I23,I35)</f>
        <v>188</v>
      </c>
      <c r="J22" s="58"/>
      <c r="K22" s="44">
        <f>K23+K29</f>
        <v>791.64</v>
      </c>
      <c r="L22" s="27"/>
      <c r="M22" s="44"/>
      <c r="N22" s="18"/>
      <c r="O22" s="18">
        <f t="shared" si="1"/>
        <v>6995.64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3641</v>
      </c>
      <c r="D23" s="27"/>
      <c r="E23" s="27">
        <f t="shared" ref="E23" si="7">E25</f>
        <v>0</v>
      </c>
      <c r="F23" s="27">
        <f>SUM(F24:F28)</f>
        <v>0</v>
      </c>
      <c r="G23" s="27">
        <v>1573</v>
      </c>
      <c r="H23" s="41"/>
      <c r="I23" s="30">
        <f t="shared" ref="I23" si="8">SUM(I24:I28)</f>
        <v>188</v>
      </c>
      <c r="J23" s="56"/>
      <c r="K23" s="44">
        <f>K25</f>
        <v>791.64</v>
      </c>
      <c r="L23" s="27"/>
      <c r="M23" s="27"/>
      <c r="N23" s="20"/>
      <c r="O23" s="18">
        <f t="shared" si="1"/>
        <v>6193.64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57"/>
      <c r="K24" s="46"/>
      <c r="L24" s="12"/>
      <c r="M24" s="12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3641</v>
      </c>
      <c r="D25" s="12"/>
      <c r="E25" s="12">
        <v>0</v>
      </c>
      <c r="F25" s="12">
        <v>0</v>
      </c>
      <c r="G25" s="12">
        <v>1573</v>
      </c>
      <c r="H25" s="40"/>
      <c r="I25" s="12">
        <v>188</v>
      </c>
      <c r="J25" s="57"/>
      <c r="K25" s="46">
        <v>791.64</v>
      </c>
      <c r="L25" s="12"/>
      <c r="M25" s="12"/>
      <c r="N25" s="20"/>
      <c r="O25" s="18">
        <f t="shared" si="1"/>
        <v>6193.64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57"/>
      <c r="K26" s="46"/>
      <c r="L26" s="12"/>
      <c r="M26" s="12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57"/>
      <c r="K27" s="46"/>
      <c r="L27" s="12"/>
      <c r="M27" s="12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57"/>
      <c r="K28" s="46"/>
      <c r="L28" s="12"/>
      <c r="M28" s="12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802</v>
      </c>
      <c r="D29" s="27"/>
      <c r="E29" s="27">
        <f t="shared" ref="E29" si="9">E30+E31</f>
        <v>0</v>
      </c>
      <c r="F29" s="27">
        <v>0</v>
      </c>
      <c r="G29" s="39"/>
      <c r="H29" s="41"/>
      <c r="I29" s="30">
        <f>SUM(I30:I34)</f>
        <v>40</v>
      </c>
      <c r="J29" s="56"/>
      <c r="K29" s="44">
        <v>0</v>
      </c>
      <c r="L29" s="27"/>
      <c r="M29" s="44"/>
      <c r="N29" s="20"/>
      <c r="O29" s="18">
        <f t="shared" si="1"/>
        <v>842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57"/>
      <c r="K30" s="46"/>
      <c r="L30" s="12"/>
      <c r="M30" s="12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802</v>
      </c>
      <c r="D31" s="12"/>
      <c r="E31" s="12">
        <v>0</v>
      </c>
      <c r="F31" s="12">
        <v>0</v>
      </c>
      <c r="G31" s="37"/>
      <c r="H31" s="40"/>
      <c r="I31" s="12">
        <v>40</v>
      </c>
      <c r="J31" s="57"/>
      <c r="K31" s="46"/>
      <c r="L31" s="12"/>
      <c r="M31" s="46"/>
      <c r="N31" s="20"/>
      <c r="O31" s="18">
        <f t="shared" si="1"/>
        <v>842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57"/>
      <c r="K32" s="46"/>
      <c r="L32" s="12"/>
      <c r="M32" s="12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57"/>
      <c r="K33" s="46"/>
      <c r="L33" s="12"/>
      <c r="M33" s="12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57"/>
      <c r="K34" s="46"/>
      <c r="L34" s="12"/>
      <c r="M34" s="46"/>
      <c r="N34" s="20"/>
      <c r="O34" s="18">
        <f t="shared" si="1"/>
        <v>0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56"/>
      <c r="K35" s="44"/>
      <c r="L35" s="27"/>
      <c r="M35" s="27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57"/>
      <c r="K36" s="46"/>
      <c r="L36" s="12"/>
      <c r="M36" s="12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57"/>
      <c r="K37" s="46"/>
      <c r="L37" s="12"/>
      <c r="M37" s="12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57"/>
      <c r="K38" s="46"/>
      <c r="L38" s="12"/>
      <c r="M38" s="12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57"/>
      <c r="K39" s="46"/>
      <c r="L39" s="12"/>
      <c r="M39" s="12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5756</v>
      </c>
      <c r="D40" s="12"/>
      <c r="E40" s="27">
        <v>0</v>
      </c>
      <c r="F40" s="27">
        <v>0</v>
      </c>
      <c r="G40" s="12">
        <v>5713</v>
      </c>
      <c r="H40" s="12"/>
      <c r="I40" s="12">
        <v>1174</v>
      </c>
      <c r="J40" s="57"/>
      <c r="K40" s="46">
        <v>175.422</v>
      </c>
      <c r="L40" s="12"/>
      <c r="M40" s="46"/>
      <c r="N40" s="18"/>
      <c r="O40" s="18">
        <f t="shared" si="1"/>
        <v>12818.422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57"/>
      <c r="K41" s="46"/>
      <c r="L41" s="12"/>
      <c r="M41" s="12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57"/>
      <c r="K42" s="46"/>
      <c r="L42" s="12"/>
      <c r="M42" s="12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57"/>
      <c r="K43" s="46"/>
      <c r="L43" s="12"/>
      <c r="M43" s="12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57"/>
      <c r="K44" s="46"/>
      <c r="L44" s="12"/>
      <c r="M44" s="12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C6+C12+C23+C29+C40</f>
        <v>28306</v>
      </c>
      <c r="D45" s="27">
        <f>D20</f>
        <v>10</v>
      </c>
      <c r="E45" s="27">
        <f t="shared" ref="E45:F45" si="10">E40+E4</f>
        <v>14633</v>
      </c>
      <c r="F45" s="27">
        <f t="shared" si="10"/>
        <v>32</v>
      </c>
      <c r="G45" s="30">
        <f>G40+G4</f>
        <v>11037</v>
      </c>
      <c r="H45" s="30">
        <f>H4</f>
        <v>16</v>
      </c>
      <c r="I45" s="55">
        <f>SUM(I4,I40,I39)</f>
        <v>2672</v>
      </c>
      <c r="J45" s="59"/>
      <c r="K45" s="47">
        <f>K4+K40</f>
        <v>20684.760999999999</v>
      </c>
      <c r="L45" s="30"/>
      <c r="M45" s="50"/>
      <c r="N45" s="22"/>
      <c r="O45" s="22">
        <f t="shared" si="1"/>
        <v>77332.760999999999</v>
      </c>
      <c r="P45" s="23">
        <f t="shared" si="2"/>
        <v>58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101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:D4" si="0">C5+C22</f>
        <v>17886</v>
      </c>
      <c r="D4" s="27">
        <f t="shared" si="0"/>
        <v>28</v>
      </c>
      <c r="E4" s="27">
        <v>10301</v>
      </c>
      <c r="F4" s="27">
        <v>32</v>
      </c>
      <c r="G4" s="30">
        <f>G5+G22</f>
        <v>3757</v>
      </c>
      <c r="H4" s="30">
        <v>16</v>
      </c>
      <c r="I4" s="52">
        <f>SUM(I5,I22,I29)</f>
        <v>6221</v>
      </c>
      <c r="J4" s="52"/>
      <c r="K4" s="44">
        <f>K5+K22</f>
        <v>4135.4979999999996</v>
      </c>
      <c r="L4" s="18"/>
      <c r="M4" s="18"/>
      <c r="N4" s="18"/>
      <c r="O4" s="18">
        <f>C4+E4+G4+I4+K4+M4</f>
        <v>42300.498</v>
      </c>
      <c r="P4" s="19">
        <f>D4+F4+H4+J4+L4+N4</f>
        <v>76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</f>
        <v>15848</v>
      </c>
      <c r="D5" s="27">
        <f>D6+D12+D18</f>
        <v>28</v>
      </c>
      <c r="E5" s="27">
        <v>10301</v>
      </c>
      <c r="F5" s="27">
        <v>32</v>
      </c>
      <c r="G5" s="30">
        <f>G6+G12</f>
        <v>3424</v>
      </c>
      <c r="H5" s="41"/>
      <c r="I5" s="52">
        <f>SUM(I12,I6)</f>
        <v>2298</v>
      </c>
      <c r="J5" s="52"/>
      <c r="K5" s="44">
        <f>K6+K12</f>
        <v>3942.7109999999998</v>
      </c>
      <c r="L5" s="18"/>
      <c r="M5" s="18"/>
      <c r="N5" s="18"/>
      <c r="O5" s="18">
        <f t="shared" ref="O5:O45" si="1">C5+E5+G5+I5+K5+M5</f>
        <v>35813.711000000003</v>
      </c>
      <c r="P5" s="19">
        <f t="shared" ref="P5:P45" si="2">D5+F5+H5+J5+L5+N5</f>
        <v>60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15034</v>
      </c>
      <c r="D6" s="27"/>
      <c r="E6" s="27">
        <v>10154</v>
      </c>
      <c r="F6" s="27">
        <v>0</v>
      </c>
      <c r="G6" s="30">
        <f>G7+G10</f>
        <v>3267</v>
      </c>
      <c r="H6" s="41"/>
      <c r="I6" s="27">
        <f t="shared" ref="I6" si="3">SUM(I7:I11)</f>
        <v>2183</v>
      </c>
      <c r="J6" s="52"/>
      <c r="K6" s="44">
        <f>K7</f>
        <v>3924.2629999999999</v>
      </c>
      <c r="L6" s="20"/>
      <c r="M6" s="20"/>
      <c r="N6" s="20"/>
      <c r="O6" s="18">
        <f t="shared" si="1"/>
        <v>34562.262999999999</v>
      </c>
      <c r="P6" s="19">
        <f t="shared" si="2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12895</v>
      </c>
      <c r="D7" s="12"/>
      <c r="E7" s="12">
        <v>4723</v>
      </c>
      <c r="F7" s="12">
        <v>0</v>
      </c>
      <c r="G7" s="12">
        <v>3267</v>
      </c>
      <c r="H7" s="40"/>
      <c r="I7" s="12">
        <v>2043</v>
      </c>
      <c r="J7" s="12"/>
      <c r="K7" s="45">
        <v>3924.2629999999999</v>
      </c>
      <c r="L7" s="20"/>
      <c r="M7" s="20"/>
      <c r="N7" s="20"/>
      <c r="O7" s="18">
        <f t="shared" si="1"/>
        <v>26852.262999999999</v>
      </c>
      <c r="P7" s="19">
        <f t="shared" si="2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45"/>
      <c r="L8" s="20"/>
      <c r="M8" s="20"/>
      <c r="N8" s="20"/>
      <c r="O8" s="18">
        <f t="shared" si="1"/>
        <v>0</v>
      </c>
      <c r="P8" s="19">
        <f t="shared" si="2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2072</v>
      </c>
      <c r="D9" s="12"/>
      <c r="E9" s="12">
        <v>241</v>
      </c>
      <c r="F9" s="12">
        <v>0</v>
      </c>
      <c r="G9" s="38"/>
      <c r="H9" s="40"/>
      <c r="I9" s="12">
        <v>0</v>
      </c>
      <c r="J9" s="12"/>
      <c r="K9" s="45"/>
      <c r="L9" s="20"/>
      <c r="M9" s="20"/>
      <c r="N9" s="20"/>
      <c r="O9" s="18">
        <f t="shared" si="1"/>
        <v>2313</v>
      </c>
      <c r="P9" s="19">
        <f t="shared" si="2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5190</v>
      </c>
      <c r="F10" s="12">
        <v>0</v>
      </c>
      <c r="G10" s="35"/>
      <c r="H10" s="40"/>
      <c r="I10" s="12">
        <v>140</v>
      </c>
      <c r="J10" s="12"/>
      <c r="K10" s="46"/>
      <c r="L10" s="20"/>
      <c r="M10" s="20"/>
      <c r="N10" s="20"/>
      <c r="O10" s="18">
        <f t="shared" si="1"/>
        <v>5330</v>
      </c>
      <c r="P10" s="19">
        <f t="shared" si="2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67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46"/>
      <c r="L11" s="20"/>
      <c r="M11" s="20"/>
      <c r="N11" s="20"/>
      <c r="O11" s="18">
        <f t="shared" si="1"/>
        <v>67</v>
      </c>
      <c r="P11" s="19">
        <f t="shared" si="2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C13+C14+C15+C16+C17</f>
        <v>814</v>
      </c>
      <c r="D12" s="27"/>
      <c r="E12" s="27">
        <v>147</v>
      </c>
      <c r="F12" s="27">
        <v>0</v>
      </c>
      <c r="G12" s="30">
        <f>G14+G17</f>
        <v>157</v>
      </c>
      <c r="H12" s="41"/>
      <c r="I12" s="54">
        <f>SUM(I13:I17)</f>
        <v>115</v>
      </c>
      <c r="J12" s="27"/>
      <c r="K12" s="44">
        <f>SUM(K13:K17)</f>
        <v>18.448</v>
      </c>
      <c r="L12" s="20"/>
      <c r="M12" s="20"/>
      <c r="N12" s="20"/>
      <c r="O12" s="18">
        <f t="shared" si="1"/>
        <v>1251.4480000000001</v>
      </c>
      <c r="P12" s="19">
        <f t="shared" si="2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1</v>
      </c>
      <c r="F13" s="12">
        <v>0</v>
      </c>
      <c r="G13" s="37"/>
      <c r="H13" s="40"/>
      <c r="I13" s="12">
        <v>0</v>
      </c>
      <c r="J13" s="12"/>
      <c r="K13" s="46">
        <v>18.448</v>
      </c>
      <c r="L13" s="20"/>
      <c r="M13" s="20"/>
      <c r="N13" s="20"/>
      <c r="O13" s="18">
        <f t="shared" si="1"/>
        <v>19.448</v>
      </c>
      <c r="P13" s="19">
        <f t="shared" si="2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188</v>
      </c>
      <c r="D14" s="12"/>
      <c r="E14" s="12">
        <v>146</v>
      </c>
      <c r="F14" s="12">
        <v>0</v>
      </c>
      <c r="G14" s="12">
        <v>157</v>
      </c>
      <c r="H14" s="40"/>
      <c r="I14" s="12">
        <v>69</v>
      </c>
      <c r="J14" s="12"/>
      <c r="K14" s="46"/>
      <c r="L14" s="20"/>
      <c r="M14" s="20"/>
      <c r="N14" s="20"/>
      <c r="O14" s="18">
        <f t="shared" si="1"/>
        <v>560</v>
      </c>
      <c r="P14" s="19">
        <f t="shared" si="2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46"/>
      <c r="L15" s="20"/>
      <c r="M15" s="20"/>
      <c r="N15" s="20"/>
      <c r="O15" s="18">
        <f t="shared" si="1"/>
        <v>0</v>
      </c>
      <c r="P15" s="19">
        <f t="shared" si="2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46"/>
      <c r="L16" s="20"/>
      <c r="M16" s="20"/>
      <c r="N16" s="20"/>
      <c r="O16" s="18">
        <f t="shared" si="1"/>
        <v>0</v>
      </c>
      <c r="P16" s="19">
        <f t="shared" si="2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626</v>
      </c>
      <c r="D17" s="12"/>
      <c r="E17" s="12">
        <v>0</v>
      </c>
      <c r="F17" s="12">
        <v>0</v>
      </c>
      <c r="G17" s="12"/>
      <c r="H17" s="40"/>
      <c r="I17" s="12">
        <v>46</v>
      </c>
      <c r="J17" s="12"/>
      <c r="K17" s="46"/>
      <c r="L17" s="20"/>
      <c r="M17" s="20"/>
      <c r="N17" s="20"/>
      <c r="O17" s="18">
        <f t="shared" si="1"/>
        <v>672</v>
      </c>
      <c r="P17" s="19">
        <f t="shared" si="2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28</v>
      </c>
      <c r="E18" s="27">
        <v>0</v>
      </c>
      <c r="F18" s="27">
        <v>32</v>
      </c>
      <c r="G18" s="39"/>
      <c r="H18" s="41"/>
      <c r="I18" s="27">
        <v>0</v>
      </c>
      <c r="J18" s="27"/>
      <c r="K18" s="44"/>
      <c r="L18" s="20"/>
      <c r="M18" s="20"/>
      <c r="N18" s="20"/>
      <c r="O18" s="18">
        <f t="shared" si="1"/>
        <v>0</v>
      </c>
      <c r="P18" s="19">
        <f t="shared" si="2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46"/>
      <c r="L19" s="20"/>
      <c r="M19" s="20"/>
      <c r="N19" s="20"/>
      <c r="O19" s="18">
        <f t="shared" si="1"/>
        <v>0</v>
      </c>
      <c r="P19" s="19">
        <f t="shared" si="2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28</v>
      </c>
      <c r="E20" s="12">
        <v>0</v>
      </c>
      <c r="F20" s="12">
        <v>32</v>
      </c>
      <c r="G20" s="37"/>
      <c r="H20" s="40"/>
      <c r="I20" s="12">
        <v>0</v>
      </c>
      <c r="J20" s="12"/>
      <c r="K20" s="46"/>
      <c r="L20" s="20"/>
      <c r="M20" s="20"/>
      <c r="N20" s="20"/>
      <c r="O20" s="18">
        <f t="shared" si="1"/>
        <v>0</v>
      </c>
      <c r="P20" s="19">
        <f t="shared" si="2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46"/>
      <c r="L21" s="20"/>
      <c r="M21" s="20"/>
      <c r="N21" s="20"/>
      <c r="O21" s="18">
        <f t="shared" si="1"/>
        <v>0</v>
      </c>
      <c r="P21" s="19">
        <f t="shared" si="2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2">
        <f>C23+C29</f>
        <v>2038</v>
      </c>
      <c r="D22" s="30"/>
      <c r="E22" s="27">
        <v>0</v>
      </c>
      <c r="F22" s="27">
        <v>0</v>
      </c>
      <c r="G22" s="30">
        <f>G23</f>
        <v>333</v>
      </c>
      <c r="H22" s="41"/>
      <c r="I22" s="30">
        <f>SUM(I23,I35)</f>
        <v>3781</v>
      </c>
      <c r="J22" s="30"/>
      <c r="K22" s="44">
        <f>K23+K29</f>
        <v>192.78700000000001</v>
      </c>
      <c r="L22" s="18"/>
      <c r="M22" s="18"/>
      <c r="N22" s="18"/>
      <c r="O22" s="18">
        <f t="shared" si="1"/>
        <v>6344.7870000000003</v>
      </c>
      <c r="P22" s="19">
        <f t="shared" si="2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SUM(C24:C28)</f>
        <v>1679</v>
      </c>
      <c r="D23" s="27"/>
      <c r="E23" s="27">
        <v>0</v>
      </c>
      <c r="F23" s="27">
        <v>0</v>
      </c>
      <c r="G23" s="30">
        <f>G25</f>
        <v>333</v>
      </c>
      <c r="H23" s="41"/>
      <c r="I23" s="30">
        <f t="shared" ref="I23" si="4">SUM(I24:I28)</f>
        <v>3781</v>
      </c>
      <c r="J23" s="27"/>
      <c r="K23" s="44">
        <f>K25</f>
        <v>192.78700000000001</v>
      </c>
      <c r="L23" s="20"/>
      <c r="M23" s="20"/>
      <c r="N23" s="20"/>
      <c r="O23" s="18">
        <f t="shared" si="1"/>
        <v>5985.7870000000003</v>
      </c>
      <c r="P23" s="19">
        <f t="shared" si="2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46"/>
      <c r="L24" s="20"/>
      <c r="M24" s="20"/>
      <c r="N24" s="20"/>
      <c r="O24" s="18">
        <f t="shared" si="1"/>
        <v>0</v>
      </c>
      <c r="P24" s="19">
        <f t="shared" si="2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1679</v>
      </c>
      <c r="D25" s="12"/>
      <c r="E25" s="12">
        <v>0</v>
      </c>
      <c r="F25" s="12">
        <v>0</v>
      </c>
      <c r="G25" s="12">
        <v>333</v>
      </c>
      <c r="H25" s="40"/>
      <c r="I25" s="12">
        <v>3781</v>
      </c>
      <c r="J25" s="12"/>
      <c r="K25" s="46">
        <v>192.78700000000001</v>
      </c>
      <c r="L25" s="20"/>
      <c r="M25" s="20"/>
      <c r="N25" s="20"/>
      <c r="O25" s="18">
        <f t="shared" si="1"/>
        <v>5985.7870000000003</v>
      </c>
      <c r="P25" s="19">
        <f t="shared" si="2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0"/>
      <c r="I26" s="12">
        <v>0</v>
      </c>
      <c r="J26" s="12"/>
      <c r="K26" s="46"/>
      <c r="L26" s="20"/>
      <c r="M26" s="20"/>
      <c r="N26" s="20"/>
      <c r="O26" s="18">
        <f t="shared" si="1"/>
        <v>0</v>
      </c>
      <c r="P26" s="19">
        <f t="shared" si="2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46"/>
      <c r="L27" s="20"/>
      <c r="M27" s="20"/>
      <c r="N27" s="20"/>
      <c r="O27" s="18">
        <f t="shared" si="1"/>
        <v>0</v>
      </c>
      <c r="P27" s="19">
        <f t="shared" si="2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46"/>
      <c r="L28" s="20"/>
      <c r="M28" s="20"/>
      <c r="N28" s="20"/>
      <c r="O28" s="18">
        <f t="shared" si="1"/>
        <v>0</v>
      </c>
      <c r="P28" s="19">
        <f t="shared" si="2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359</v>
      </c>
      <c r="D29" s="27"/>
      <c r="E29" s="27">
        <v>0</v>
      </c>
      <c r="F29" s="27">
        <v>0</v>
      </c>
      <c r="G29" s="39"/>
      <c r="H29" s="41"/>
      <c r="I29" s="30">
        <f>SUM(I30:I34)</f>
        <v>142</v>
      </c>
      <c r="J29" s="27"/>
      <c r="K29" s="44">
        <v>0</v>
      </c>
      <c r="L29" s="20"/>
      <c r="M29" s="20"/>
      <c r="N29" s="20"/>
      <c r="O29" s="18">
        <f t="shared" si="1"/>
        <v>501</v>
      </c>
      <c r="P29" s="19">
        <f t="shared" si="2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/>
      <c r="J30" s="12"/>
      <c r="K30" s="46"/>
      <c r="L30" s="20"/>
      <c r="M30" s="20"/>
      <c r="N30" s="20"/>
      <c r="O30" s="18">
        <f t="shared" si="1"/>
        <v>0</v>
      </c>
      <c r="P30" s="19">
        <f t="shared" si="2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297</v>
      </c>
      <c r="D31" s="12"/>
      <c r="E31" s="12">
        <v>0</v>
      </c>
      <c r="F31" s="12">
        <v>0</v>
      </c>
      <c r="G31" s="37"/>
      <c r="H31" s="40"/>
      <c r="I31" s="12">
        <v>142</v>
      </c>
      <c r="J31" s="12"/>
      <c r="K31" s="46"/>
      <c r="L31" s="20"/>
      <c r="M31" s="20"/>
      <c r="N31" s="20"/>
      <c r="O31" s="18">
        <f t="shared" si="1"/>
        <v>439</v>
      </c>
      <c r="P31" s="19">
        <f t="shared" si="2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46"/>
      <c r="L32" s="20"/>
      <c r="M32" s="20"/>
      <c r="N32" s="20"/>
      <c r="O32" s="18">
        <f t="shared" si="1"/>
        <v>0</v>
      </c>
      <c r="P32" s="19">
        <f t="shared" si="2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46"/>
      <c r="L33" s="20"/>
      <c r="M33" s="20"/>
      <c r="N33" s="20"/>
      <c r="O33" s="18">
        <f t="shared" si="1"/>
        <v>0</v>
      </c>
      <c r="P33" s="19">
        <f t="shared" si="2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62</v>
      </c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46"/>
      <c r="L34" s="20"/>
      <c r="M34" s="20"/>
      <c r="N34" s="20"/>
      <c r="O34" s="18">
        <f t="shared" si="1"/>
        <v>62</v>
      </c>
      <c r="P34" s="19">
        <f t="shared" si="2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16</v>
      </c>
      <c r="I35" s="27">
        <v>0</v>
      </c>
      <c r="J35" s="27"/>
      <c r="K35" s="44"/>
      <c r="L35" s="20"/>
      <c r="M35" s="20"/>
      <c r="N35" s="20"/>
      <c r="O35" s="18">
        <f t="shared" si="1"/>
        <v>0</v>
      </c>
      <c r="P35" s="19">
        <f t="shared" si="2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12"/>
      <c r="H36" s="12">
        <v>16</v>
      </c>
      <c r="I36" s="12">
        <v>0</v>
      </c>
      <c r="J36" s="12"/>
      <c r="K36" s="46"/>
      <c r="L36" s="20"/>
      <c r="M36" s="20"/>
      <c r="N36" s="20"/>
      <c r="O36" s="18">
        <f t="shared" si="1"/>
        <v>0</v>
      </c>
      <c r="P36" s="19">
        <f t="shared" si="2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46"/>
      <c r="L37" s="20"/>
      <c r="M37" s="20"/>
      <c r="N37" s="20"/>
      <c r="O37" s="18">
        <f t="shared" si="1"/>
        <v>0</v>
      </c>
      <c r="P37" s="19">
        <f t="shared" si="2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46"/>
      <c r="L38" s="20"/>
      <c r="M38" s="20"/>
      <c r="N38" s="20"/>
      <c r="O38" s="18">
        <f t="shared" si="1"/>
        <v>0</v>
      </c>
      <c r="P38" s="19">
        <f t="shared" si="2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46"/>
      <c r="L39" s="18"/>
      <c r="M39" s="18"/>
      <c r="N39" s="18"/>
      <c r="O39" s="18">
        <f t="shared" si="1"/>
        <v>0</v>
      </c>
      <c r="P39" s="19">
        <f t="shared" si="2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1732</v>
      </c>
      <c r="D40" s="12"/>
      <c r="E40" s="27">
        <v>205</v>
      </c>
      <c r="F40" s="27">
        <v>0</v>
      </c>
      <c r="G40" s="12">
        <v>2795</v>
      </c>
      <c r="H40" s="12"/>
      <c r="I40" s="12">
        <v>419</v>
      </c>
      <c r="J40" s="12"/>
      <c r="K40" s="46">
        <v>440.73</v>
      </c>
      <c r="L40" s="18"/>
      <c r="M40" s="18"/>
      <c r="N40" s="18"/>
      <c r="O40" s="18">
        <f t="shared" si="1"/>
        <v>5591.73</v>
      </c>
      <c r="P40" s="19">
        <f t="shared" si="2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46"/>
      <c r="L41" s="18"/>
      <c r="M41" s="18"/>
      <c r="N41" s="18"/>
      <c r="O41" s="18">
        <f t="shared" si="1"/>
        <v>0</v>
      </c>
      <c r="P41" s="19">
        <f t="shared" si="2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46"/>
      <c r="L42" s="18"/>
      <c r="M42" s="18"/>
      <c r="N42" s="18"/>
      <c r="O42" s="18">
        <f t="shared" si="1"/>
        <v>0</v>
      </c>
      <c r="P42" s="19">
        <f t="shared" si="2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46"/>
      <c r="L43" s="18"/>
      <c r="M43" s="18"/>
      <c r="N43" s="18"/>
      <c r="O43" s="18">
        <f t="shared" si="1"/>
        <v>0</v>
      </c>
      <c r="P43" s="19">
        <f t="shared" si="2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46"/>
      <c r="L44" s="18"/>
      <c r="M44" s="18"/>
      <c r="N44" s="18"/>
      <c r="O44" s="18">
        <f t="shared" si="1"/>
        <v>0</v>
      </c>
      <c r="P44" s="19">
        <f t="shared" si="2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C6+C12+C23+C29+C40</f>
        <v>19618</v>
      </c>
      <c r="D45" s="27">
        <f>D20</f>
        <v>28</v>
      </c>
      <c r="E45" s="27">
        <v>10506</v>
      </c>
      <c r="F45" s="27">
        <v>32</v>
      </c>
      <c r="G45" s="30">
        <f>G40+G4</f>
        <v>6552</v>
      </c>
      <c r="H45" s="30">
        <f>H4</f>
        <v>16</v>
      </c>
      <c r="I45" s="55">
        <f>SUM(I4,I40)</f>
        <v>6640</v>
      </c>
      <c r="J45" s="27"/>
      <c r="K45" s="47">
        <f>K4+K40</f>
        <v>4576.2279999999992</v>
      </c>
      <c r="L45" s="22"/>
      <c r="M45" s="22"/>
      <c r="N45" s="22"/>
      <c r="O45" s="22">
        <f t="shared" si="1"/>
        <v>47892.228000000003</v>
      </c>
      <c r="P45" s="23">
        <f t="shared" si="2"/>
        <v>76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102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156</v>
      </c>
      <c r="D4" s="27">
        <f>D5+D22</f>
        <v>3</v>
      </c>
      <c r="E4" s="27">
        <f t="shared" ref="E4:F4" si="1">E5+E22</f>
        <v>71</v>
      </c>
      <c r="F4" s="27">
        <f t="shared" si="1"/>
        <v>3</v>
      </c>
      <c r="G4" s="30">
        <f>G5+G22</f>
        <v>28</v>
      </c>
      <c r="H4" s="30">
        <v>3</v>
      </c>
      <c r="I4" s="52">
        <f>SUM(I5,I22,I29)</f>
        <v>23</v>
      </c>
      <c r="J4" s="27"/>
      <c r="K4" s="27">
        <f>K5+K22</f>
        <v>359</v>
      </c>
      <c r="L4" s="18"/>
      <c r="M4" s="27"/>
      <c r="N4" s="18"/>
      <c r="O4" s="18">
        <f>C4+E4+G4+I4+K4+M4</f>
        <v>637</v>
      </c>
      <c r="P4" s="19">
        <f>D4+F4+H4+J4+L4+N4</f>
        <v>9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122</v>
      </c>
      <c r="D5" s="27">
        <f>D6+D12+D18</f>
        <v>3</v>
      </c>
      <c r="E5" s="27">
        <f t="shared" ref="E5" si="2">E6+E12</f>
        <v>71</v>
      </c>
      <c r="F5" s="27">
        <f>F6+F12+F18</f>
        <v>3</v>
      </c>
      <c r="G5" s="30">
        <f>G6+G12</f>
        <v>20</v>
      </c>
      <c r="H5" s="42"/>
      <c r="I5" s="52">
        <f>SUM(I12,I6)</f>
        <v>19</v>
      </c>
      <c r="J5" s="27"/>
      <c r="K5" s="27">
        <f>K6+K12</f>
        <v>355</v>
      </c>
      <c r="L5" s="18"/>
      <c r="M5" s="27"/>
      <c r="N5" s="18"/>
      <c r="O5" s="18">
        <f t="shared" ref="O5:O45" si="3">C5+E5+G5+I5+K5+M5</f>
        <v>587</v>
      </c>
      <c r="P5" s="19">
        <f t="shared" ref="P5:P45" si="4">D5+F5+H5+J5+L5+N5</f>
        <v>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110</v>
      </c>
      <c r="D6" s="27"/>
      <c r="E6" s="27">
        <f t="shared" ref="E6" si="5">SUM(E7:E11)</f>
        <v>62</v>
      </c>
      <c r="F6" s="27">
        <f>SUM(F7:F11)</f>
        <v>0</v>
      </c>
      <c r="G6" s="30">
        <f>G7+G10</f>
        <v>16</v>
      </c>
      <c r="H6" s="42"/>
      <c r="I6" s="52">
        <f>SUM(I7:I11)</f>
        <v>16</v>
      </c>
      <c r="J6" s="27"/>
      <c r="K6" s="27">
        <f>K7</f>
        <v>351</v>
      </c>
      <c r="L6" s="20"/>
      <c r="M6" s="27"/>
      <c r="N6" s="20"/>
      <c r="O6" s="18">
        <f t="shared" si="3"/>
        <v>555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84</v>
      </c>
      <c r="D7" s="12"/>
      <c r="E7" s="12">
        <v>24</v>
      </c>
      <c r="F7" s="12">
        <v>0</v>
      </c>
      <c r="G7" s="12">
        <v>15</v>
      </c>
      <c r="H7" s="40"/>
      <c r="I7" s="12">
        <v>13</v>
      </c>
      <c r="J7" s="12"/>
      <c r="K7" s="35">
        <v>351</v>
      </c>
      <c r="L7" s="20"/>
      <c r="M7" s="12"/>
      <c r="N7" s="20"/>
      <c r="O7" s="18">
        <f t="shared" si="3"/>
        <v>487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37"/>
      <c r="H8" s="40"/>
      <c r="I8" s="12">
        <v>0</v>
      </c>
      <c r="J8" s="12"/>
      <c r="K8" s="35"/>
      <c r="L8" s="20"/>
      <c r="M8" s="12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23</v>
      </c>
      <c r="D9" s="12"/>
      <c r="E9" s="12">
        <v>9</v>
      </c>
      <c r="F9" s="12">
        <v>0</v>
      </c>
      <c r="G9" s="38"/>
      <c r="H9" s="40"/>
      <c r="I9" s="12">
        <v>2</v>
      </c>
      <c r="J9" s="12"/>
      <c r="K9" s="35"/>
      <c r="L9" s="20"/>
      <c r="M9" s="12"/>
      <c r="N9" s="20"/>
      <c r="O9" s="18">
        <f t="shared" si="3"/>
        <v>34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29</v>
      </c>
      <c r="F10" s="12">
        <v>0</v>
      </c>
      <c r="G10" s="12">
        <v>1</v>
      </c>
      <c r="H10" s="40"/>
      <c r="I10" s="12">
        <v>1</v>
      </c>
      <c r="J10" s="12"/>
      <c r="K10" s="12"/>
      <c r="L10" s="20"/>
      <c r="M10" s="12"/>
      <c r="N10" s="20"/>
      <c r="O10" s="18">
        <f t="shared" si="3"/>
        <v>31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3</v>
      </c>
      <c r="D11" s="12"/>
      <c r="E11" s="12">
        <v>0</v>
      </c>
      <c r="F11" s="12">
        <v>0</v>
      </c>
      <c r="G11" s="37"/>
      <c r="H11" s="40"/>
      <c r="I11" s="12">
        <v>0</v>
      </c>
      <c r="J11" s="12"/>
      <c r="K11" s="12"/>
      <c r="L11" s="20"/>
      <c r="M11" s="12"/>
      <c r="N11" s="20"/>
      <c r="O11" s="18">
        <f t="shared" si="3"/>
        <v>3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12</v>
      </c>
      <c r="D12" s="27"/>
      <c r="E12" s="27">
        <f t="shared" ref="E12" si="6">SUM(E13:E17)</f>
        <v>9</v>
      </c>
      <c r="F12" s="27">
        <v>0</v>
      </c>
      <c r="G12" s="30">
        <v>4</v>
      </c>
      <c r="H12" s="42"/>
      <c r="I12" s="54">
        <f>SUM(I13:I17)</f>
        <v>3</v>
      </c>
      <c r="J12" s="27"/>
      <c r="K12" s="27">
        <f>SUM(K13:K17)</f>
        <v>4</v>
      </c>
      <c r="L12" s="20"/>
      <c r="M12" s="27"/>
      <c r="N12" s="20"/>
      <c r="O12" s="18">
        <f t="shared" si="3"/>
        <v>32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37"/>
      <c r="H13" s="40"/>
      <c r="I13" s="12"/>
      <c r="J13" s="12"/>
      <c r="K13" s="12"/>
      <c r="L13" s="20"/>
      <c r="M13" s="12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12</v>
      </c>
      <c r="D14" s="12"/>
      <c r="E14" s="12">
        <v>9</v>
      </c>
      <c r="F14" s="12">
        <v>0</v>
      </c>
      <c r="G14" s="12">
        <v>3</v>
      </c>
      <c r="H14" s="40"/>
      <c r="I14" s="12">
        <v>2</v>
      </c>
      <c r="J14" s="12"/>
      <c r="K14" s="12">
        <v>3</v>
      </c>
      <c r="L14" s="20"/>
      <c r="M14" s="12"/>
      <c r="N14" s="20"/>
      <c r="O14" s="18">
        <f t="shared" si="3"/>
        <v>29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37"/>
      <c r="H15" s="40"/>
      <c r="I15" s="12">
        <v>0</v>
      </c>
      <c r="J15" s="12"/>
      <c r="K15" s="12"/>
      <c r="L15" s="20"/>
      <c r="M15" s="12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37"/>
      <c r="H16" s="40"/>
      <c r="I16" s="12">
        <v>0</v>
      </c>
      <c r="J16" s="12"/>
      <c r="K16" s="12"/>
      <c r="L16" s="20"/>
      <c r="M16" s="12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/>
      <c r="D17" s="12"/>
      <c r="E17" s="12">
        <v>0</v>
      </c>
      <c r="F17" s="12">
        <v>0</v>
      </c>
      <c r="G17" s="12">
        <v>1</v>
      </c>
      <c r="H17" s="40"/>
      <c r="I17" s="12">
        <v>1</v>
      </c>
      <c r="J17" s="12"/>
      <c r="K17" s="12">
        <v>1</v>
      </c>
      <c r="L17" s="20"/>
      <c r="M17" s="12"/>
      <c r="N17" s="20"/>
      <c r="O17" s="18">
        <f t="shared" si="3"/>
        <v>3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3</v>
      </c>
      <c r="E18" s="27">
        <f t="shared" ref="E18:F18" si="7">SUM(E19:E21)</f>
        <v>0</v>
      </c>
      <c r="F18" s="27">
        <f t="shared" si="7"/>
        <v>3</v>
      </c>
      <c r="G18" s="39"/>
      <c r="H18" s="41"/>
      <c r="I18" s="30">
        <v>0</v>
      </c>
      <c r="J18" s="27"/>
      <c r="K18" s="27"/>
      <c r="L18" s="20"/>
      <c r="M18" s="27"/>
      <c r="N18" s="20"/>
      <c r="O18" s="18">
        <f t="shared" si="3"/>
        <v>0</v>
      </c>
      <c r="P18" s="19">
        <f t="shared" si="4"/>
        <v>6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37"/>
      <c r="H19" s="40"/>
      <c r="I19" s="12">
        <v>0</v>
      </c>
      <c r="J19" s="12"/>
      <c r="K19" s="12"/>
      <c r="L19" s="20"/>
      <c r="M19" s="12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3</v>
      </c>
      <c r="E20" s="12">
        <v>0</v>
      </c>
      <c r="F20" s="12">
        <v>3</v>
      </c>
      <c r="G20" s="37"/>
      <c r="H20" s="40"/>
      <c r="I20" s="12">
        <v>0</v>
      </c>
      <c r="J20" s="12"/>
      <c r="K20" s="12"/>
      <c r="L20" s="20"/>
      <c r="M20" s="12"/>
      <c r="N20" s="20"/>
      <c r="O20" s="18">
        <f t="shared" si="3"/>
        <v>0</v>
      </c>
      <c r="P20" s="19">
        <f t="shared" si="4"/>
        <v>6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37"/>
      <c r="H21" s="40"/>
      <c r="I21" s="12">
        <v>0</v>
      </c>
      <c r="J21" s="12"/>
      <c r="K21" s="12"/>
      <c r="L21" s="20"/>
      <c r="M21" s="12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34</v>
      </c>
      <c r="D22" s="30"/>
      <c r="E22" s="27">
        <f t="shared" ref="E22" si="8">E23+E29</f>
        <v>0</v>
      </c>
      <c r="F22" s="27">
        <f>F23+F29</f>
        <v>0</v>
      </c>
      <c r="G22" s="30">
        <v>8</v>
      </c>
      <c r="H22" s="41"/>
      <c r="I22" s="30">
        <f>SUM(I23,I35)</f>
        <v>2</v>
      </c>
      <c r="J22" s="30"/>
      <c r="K22" s="27">
        <f>K23+K29</f>
        <v>4</v>
      </c>
      <c r="L22" s="18"/>
      <c r="M22" s="27"/>
      <c r="N22" s="18"/>
      <c r="O22" s="18">
        <f t="shared" si="3"/>
        <v>48</v>
      </c>
      <c r="P22" s="19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21</v>
      </c>
      <c r="D23" s="27"/>
      <c r="E23" s="27">
        <f t="shared" ref="E23" si="9">E25</f>
        <v>0</v>
      </c>
      <c r="F23" s="27">
        <f>SUM(F24:F28)</f>
        <v>0</v>
      </c>
      <c r="G23" s="27">
        <v>8</v>
      </c>
      <c r="H23" s="41"/>
      <c r="I23" s="30">
        <f t="shared" ref="I23" si="10">SUM(I24:I28)</f>
        <v>2</v>
      </c>
      <c r="J23" s="27"/>
      <c r="K23" s="27">
        <f>K25</f>
        <v>4</v>
      </c>
      <c r="L23" s="20"/>
      <c r="M23" s="27"/>
      <c r="N23" s="20"/>
      <c r="O23" s="18">
        <f t="shared" si="3"/>
        <v>35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37"/>
      <c r="H24" s="40"/>
      <c r="I24" s="12">
        <v>0</v>
      </c>
      <c r="J24" s="12"/>
      <c r="K24" s="12"/>
      <c r="L24" s="20"/>
      <c r="M24" s="12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21</v>
      </c>
      <c r="D25" s="12"/>
      <c r="E25" s="12">
        <v>0</v>
      </c>
      <c r="F25" s="12">
        <v>0</v>
      </c>
      <c r="G25" s="12">
        <v>8</v>
      </c>
      <c r="H25" s="43"/>
      <c r="I25" s="12">
        <v>2</v>
      </c>
      <c r="J25" s="12"/>
      <c r="K25" s="12">
        <v>4</v>
      </c>
      <c r="L25" s="20"/>
      <c r="M25" s="12"/>
      <c r="N25" s="20"/>
      <c r="O25" s="18">
        <f t="shared" si="3"/>
        <v>35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37"/>
      <c r="H26" s="43"/>
      <c r="I26" s="12">
        <v>0</v>
      </c>
      <c r="J26" s="12"/>
      <c r="K26" s="12"/>
      <c r="L26" s="20"/>
      <c r="M26" s="12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37"/>
      <c r="H27" s="40"/>
      <c r="I27" s="12">
        <v>0</v>
      </c>
      <c r="J27" s="12"/>
      <c r="K27" s="12"/>
      <c r="L27" s="20"/>
      <c r="M27" s="12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37"/>
      <c r="H28" s="40"/>
      <c r="I28" s="12">
        <v>0</v>
      </c>
      <c r="J28" s="12"/>
      <c r="K28" s="12"/>
      <c r="L28" s="20"/>
      <c r="M28" s="12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13</v>
      </c>
      <c r="D29" s="27"/>
      <c r="E29" s="27">
        <f t="shared" ref="E29" si="11">E30+E31</f>
        <v>0</v>
      </c>
      <c r="F29" s="27">
        <v>0</v>
      </c>
      <c r="G29" s="39"/>
      <c r="H29" s="41"/>
      <c r="I29" s="30">
        <f>SUM(I30:I34)</f>
        <v>2</v>
      </c>
      <c r="J29" s="27"/>
      <c r="K29" s="27">
        <v>0</v>
      </c>
      <c r="L29" s="20"/>
      <c r="M29" s="27"/>
      <c r="N29" s="20"/>
      <c r="O29" s="18">
        <f t="shared" si="3"/>
        <v>15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37"/>
      <c r="H30" s="40"/>
      <c r="I30" s="12">
        <v>0</v>
      </c>
      <c r="J30" s="12"/>
      <c r="K30" s="12"/>
      <c r="L30" s="20"/>
      <c r="M30" s="12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13</v>
      </c>
      <c r="D31" s="12"/>
      <c r="E31" s="12">
        <v>0</v>
      </c>
      <c r="F31" s="12">
        <v>0</v>
      </c>
      <c r="G31" s="37"/>
      <c r="H31" s="40"/>
      <c r="I31" s="12">
        <v>2</v>
      </c>
      <c r="J31" s="12"/>
      <c r="K31" s="12"/>
      <c r="L31" s="20"/>
      <c r="M31" s="12"/>
      <c r="N31" s="20"/>
      <c r="O31" s="18">
        <f t="shared" si="3"/>
        <v>15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37"/>
      <c r="H32" s="40"/>
      <c r="I32" s="12">
        <v>0</v>
      </c>
      <c r="J32" s="12"/>
      <c r="K32" s="12"/>
      <c r="L32" s="20"/>
      <c r="M32" s="12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37"/>
      <c r="H33" s="40"/>
      <c r="I33" s="12">
        <v>0</v>
      </c>
      <c r="J33" s="12"/>
      <c r="K33" s="12"/>
      <c r="L33" s="20"/>
      <c r="M33" s="12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/>
      <c r="D34" s="12"/>
      <c r="E34" s="12">
        <v>0</v>
      </c>
      <c r="F34" s="12">
        <v>0</v>
      </c>
      <c r="G34" s="37"/>
      <c r="H34" s="40"/>
      <c r="I34" s="12">
        <v>0</v>
      </c>
      <c r="J34" s="12"/>
      <c r="K34" s="12"/>
      <c r="L34" s="20"/>
      <c r="M34" s="12"/>
      <c r="N34" s="20"/>
      <c r="O34" s="18">
        <f t="shared" si="3"/>
        <v>0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39"/>
      <c r="H35" s="27">
        <v>3</v>
      </c>
      <c r="I35" s="30">
        <v>0</v>
      </c>
      <c r="J35" s="27"/>
      <c r="K35" s="27"/>
      <c r="L35" s="20"/>
      <c r="M35" s="27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37"/>
      <c r="H36" s="12">
        <v>3</v>
      </c>
      <c r="I36" s="12">
        <v>0</v>
      </c>
      <c r="J36" s="12"/>
      <c r="K36" s="12"/>
      <c r="L36" s="20"/>
      <c r="M36" s="12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37"/>
      <c r="H37" s="12"/>
      <c r="I37" s="12">
        <v>0</v>
      </c>
      <c r="J37" s="12"/>
      <c r="K37" s="12"/>
      <c r="L37" s="20"/>
      <c r="M37" s="12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37"/>
      <c r="H38" s="12"/>
      <c r="I38" s="12">
        <v>0</v>
      </c>
      <c r="J38" s="12"/>
      <c r="K38" s="12"/>
      <c r="L38" s="20"/>
      <c r="M38" s="12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37"/>
      <c r="H39" s="12"/>
      <c r="I39" s="12">
        <v>0</v>
      </c>
      <c r="J39" s="12"/>
      <c r="K39" s="12"/>
      <c r="L39" s="18"/>
      <c r="M39" s="12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9</v>
      </c>
      <c r="D40" s="12"/>
      <c r="E40" s="27">
        <v>0</v>
      </c>
      <c r="F40" s="27">
        <v>0</v>
      </c>
      <c r="G40" s="12">
        <v>38</v>
      </c>
      <c r="H40" s="35"/>
      <c r="I40" s="12">
        <v>7</v>
      </c>
      <c r="J40" s="12"/>
      <c r="K40" s="12">
        <v>3</v>
      </c>
      <c r="L40" s="18"/>
      <c r="M40" s="12"/>
      <c r="N40" s="18"/>
      <c r="O40" s="18">
        <f t="shared" si="3"/>
        <v>57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/>
      <c r="K41" s="12"/>
      <c r="L41" s="18"/>
      <c r="M41" s="12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/>
      <c r="K42" s="12"/>
      <c r="L42" s="18"/>
      <c r="M42" s="12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/>
      <c r="K43" s="12"/>
      <c r="L43" s="18"/>
      <c r="M43" s="12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/>
      <c r="K44" s="12"/>
      <c r="L44" s="18"/>
      <c r="M44" s="12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66" t="s">
        <v>84</v>
      </c>
      <c r="B45" s="14" t="s">
        <v>42</v>
      </c>
      <c r="C45" s="27">
        <f>C4+C40</f>
        <v>165</v>
      </c>
      <c r="D45" s="27">
        <f>D20</f>
        <v>3</v>
      </c>
      <c r="E45" s="27">
        <f t="shared" ref="E45:F45" si="12">E40+E4</f>
        <v>71</v>
      </c>
      <c r="F45" s="27">
        <f t="shared" si="12"/>
        <v>3</v>
      </c>
      <c r="G45" s="30">
        <f>G40+G4</f>
        <v>66</v>
      </c>
      <c r="H45" s="30">
        <f>H4</f>
        <v>3</v>
      </c>
      <c r="I45" s="55">
        <f>SUM(I4,I40)</f>
        <v>30</v>
      </c>
      <c r="J45" s="55"/>
      <c r="K45" s="30">
        <f>K4+K40</f>
        <v>362</v>
      </c>
      <c r="L45" s="22"/>
      <c r="M45" s="51"/>
      <c r="N45" s="22"/>
      <c r="O45" s="22">
        <f t="shared" si="3"/>
        <v>694</v>
      </c>
      <c r="P45" s="23">
        <f t="shared" si="4"/>
        <v>9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48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49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50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51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52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53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54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55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56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57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58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41"/>
  <sheetViews>
    <sheetView tabSelected="1" zoomScale="90" zoomScaleNormal="90" workbookViewId="0">
      <pane xSplit="2" ySplit="3" topLeftCell="L4" activePane="bottomRight" state="frozen"/>
      <selection pane="topRight" activeCell="C1" sqref="C1"/>
      <selection pane="bottomLeft" activeCell="A4" sqref="A4"/>
      <selection pane="bottomRight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7" t="s">
        <v>103</v>
      </c>
    </row>
    <row r="2" spans="1:46" s="7" customFormat="1" ht="15" customHeight="1" x14ac:dyDescent="0.25">
      <c r="A2" s="8"/>
      <c r="B2" s="9"/>
      <c r="C2" s="60" t="s">
        <v>85</v>
      </c>
      <c r="D2" s="61"/>
      <c r="E2" s="60" t="s">
        <v>86</v>
      </c>
      <c r="F2" s="61"/>
      <c r="G2" s="60" t="s">
        <v>92</v>
      </c>
      <c r="H2" s="61"/>
      <c r="I2" s="60" t="s">
        <v>88</v>
      </c>
      <c r="J2" s="61"/>
      <c r="K2" s="60" t="s">
        <v>89</v>
      </c>
      <c r="L2" s="61"/>
      <c r="M2" s="60" t="s">
        <v>90</v>
      </c>
      <c r="N2" s="69"/>
      <c r="O2" s="70" t="s">
        <v>91</v>
      </c>
      <c r="P2" s="69"/>
    </row>
    <row r="3" spans="1:46" s="7" customFormat="1" x14ac:dyDescent="0.25">
      <c r="A3" s="24"/>
      <c r="B3" s="25"/>
      <c r="C3" s="25" t="s">
        <v>93</v>
      </c>
      <c r="D3" s="25" t="s">
        <v>94</v>
      </c>
      <c r="E3" s="25" t="s">
        <v>93</v>
      </c>
      <c r="F3" s="25" t="s">
        <v>94</v>
      </c>
      <c r="G3" s="25" t="s">
        <v>93</v>
      </c>
      <c r="H3" s="25" t="s">
        <v>94</v>
      </c>
      <c r="I3" s="25" t="s">
        <v>93</v>
      </c>
      <c r="J3" s="25" t="s">
        <v>94</v>
      </c>
      <c r="K3" s="25" t="s">
        <v>93</v>
      </c>
      <c r="L3" s="25" t="s">
        <v>94</v>
      </c>
      <c r="M3" s="25" t="s">
        <v>93</v>
      </c>
      <c r="N3" s="26" t="s">
        <v>94</v>
      </c>
      <c r="O3" s="25" t="s">
        <v>95</v>
      </c>
      <c r="P3" s="26" t="s">
        <v>94</v>
      </c>
    </row>
    <row r="4" spans="1:46" s="1" customFormat="1" x14ac:dyDescent="0.2">
      <c r="A4" s="62" t="s">
        <v>59</v>
      </c>
      <c r="B4" s="11" t="s">
        <v>1</v>
      </c>
      <c r="C4" s="27">
        <f t="shared" ref="C4" si="0">C5+C22</f>
        <v>131</v>
      </c>
      <c r="D4" s="27">
        <f>D5+D22</f>
        <v>4</v>
      </c>
      <c r="E4" s="27">
        <v>50</v>
      </c>
      <c r="F4" s="27">
        <v>0</v>
      </c>
      <c r="G4" s="27">
        <f t="shared" ref="G4:H4" si="1">G5+G22</f>
        <v>26</v>
      </c>
      <c r="H4" s="27">
        <f t="shared" si="1"/>
        <v>3</v>
      </c>
      <c r="I4" s="52">
        <f>I5+I22+I29</f>
        <v>44</v>
      </c>
      <c r="J4" s="27">
        <v>0</v>
      </c>
      <c r="K4" s="27">
        <v>111</v>
      </c>
      <c r="L4" s="18"/>
      <c r="M4" s="18"/>
      <c r="N4" s="18"/>
      <c r="O4" s="18">
        <f>C4+E4+G4+I4+K4+M4</f>
        <v>362</v>
      </c>
      <c r="P4" s="19">
        <f>D4+F4+H4+J4+L4+N4</f>
        <v>7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62" t="s">
        <v>60</v>
      </c>
      <c r="B5" s="11" t="s">
        <v>2</v>
      </c>
      <c r="C5" s="27">
        <f>C6+C12+C18</f>
        <v>110</v>
      </c>
      <c r="D5" s="27">
        <f>D6+D12+D18</f>
        <v>4</v>
      </c>
      <c r="E5" s="27">
        <v>50</v>
      </c>
      <c r="F5" s="27">
        <v>0</v>
      </c>
      <c r="G5" s="27">
        <f t="shared" ref="G5:H5" si="2">SUM(G6,G18,G12)</f>
        <v>12</v>
      </c>
      <c r="H5" s="27">
        <f t="shared" si="2"/>
        <v>0</v>
      </c>
      <c r="I5" s="52">
        <f>SUM(I12,I6)</f>
        <v>33</v>
      </c>
      <c r="J5" s="27">
        <v>0</v>
      </c>
      <c r="K5" s="27">
        <v>106</v>
      </c>
      <c r="L5" s="18"/>
      <c r="M5" s="18"/>
      <c r="N5" s="18"/>
      <c r="O5" s="18">
        <f t="shared" ref="O5:O45" si="3">C5+E5+G5+I5+K5+M5</f>
        <v>311</v>
      </c>
      <c r="P5" s="19">
        <f t="shared" ref="P5:P45" si="4">D5+F5+H5+J5+L5+N5</f>
        <v>4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63" t="s">
        <v>61</v>
      </c>
      <c r="B6" s="16" t="s">
        <v>3</v>
      </c>
      <c r="C6" s="27">
        <f>SUM(C7:C11)</f>
        <v>96</v>
      </c>
      <c r="D6" s="27"/>
      <c r="E6" s="27">
        <v>42</v>
      </c>
      <c r="F6" s="27">
        <v>0</v>
      </c>
      <c r="G6" s="27">
        <f t="shared" ref="G6:H6" si="5">SUM(G7:G11)</f>
        <v>7</v>
      </c>
      <c r="H6" s="27">
        <f t="shared" si="5"/>
        <v>0</v>
      </c>
      <c r="I6" s="52">
        <f>SUM(I7:I11)</f>
        <v>29</v>
      </c>
      <c r="J6" s="27">
        <v>0</v>
      </c>
      <c r="K6" s="12">
        <v>104</v>
      </c>
      <c r="L6" s="20"/>
      <c r="M6" s="20"/>
      <c r="N6" s="20"/>
      <c r="O6" s="18">
        <f t="shared" si="3"/>
        <v>278</v>
      </c>
      <c r="P6" s="19">
        <f t="shared" si="4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63" t="s">
        <v>62</v>
      </c>
      <c r="B7" s="16" t="s">
        <v>4</v>
      </c>
      <c r="C7" s="35">
        <v>77</v>
      </c>
      <c r="D7" s="12"/>
      <c r="E7" s="12">
        <v>24</v>
      </c>
      <c r="F7" s="12">
        <v>0</v>
      </c>
      <c r="G7" s="12">
        <v>6</v>
      </c>
      <c r="H7" s="12"/>
      <c r="I7" s="12">
        <v>25</v>
      </c>
      <c r="J7" s="12">
        <v>0</v>
      </c>
      <c r="K7" s="12">
        <v>104</v>
      </c>
      <c r="L7" s="20"/>
      <c r="M7" s="20"/>
      <c r="N7" s="20"/>
      <c r="O7" s="18">
        <f t="shared" si="3"/>
        <v>236</v>
      </c>
      <c r="P7" s="19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63" t="s">
        <v>63</v>
      </c>
      <c r="B8" s="16" t="s">
        <v>5</v>
      </c>
      <c r="C8" s="35"/>
      <c r="D8" s="12"/>
      <c r="E8" s="12">
        <v>0</v>
      </c>
      <c r="F8" s="12">
        <v>0</v>
      </c>
      <c r="G8" s="40"/>
      <c r="H8" s="12"/>
      <c r="I8" s="12">
        <v>0</v>
      </c>
      <c r="J8" s="12">
        <v>0</v>
      </c>
      <c r="K8" s="12"/>
      <c r="L8" s="20"/>
      <c r="M8" s="20"/>
      <c r="N8" s="20"/>
      <c r="O8" s="18">
        <f t="shared" si="3"/>
        <v>0</v>
      </c>
      <c r="P8" s="19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63" t="s">
        <v>64</v>
      </c>
      <c r="B9" s="16" t="s">
        <v>6</v>
      </c>
      <c r="C9" s="35">
        <v>17</v>
      </c>
      <c r="D9" s="12"/>
      <c r="E9" s="12">
        <v>1</v>
      </c>
      <c r="F9" s="12">
        <v>0</v>
      </c>
      <c r="G9" s="12"/>
      <c r="H9" s="12"/>
      <c r="I9" s="12">
        <v>0</v>
      </c>
      <c r="J9" s="12">
        <v>0</v>
      </c>
      <c r="K9" s="12">
        <v>0</v>
      </c>
      <c r="L9" s="20"/>
      <c r="M9" s="20"/>
      <c r="N9" s="20"/>
      <c r="O9" s="18">
        <f t="shared" si="3"/>
        <v>18</v>
      </c>
      <c r="P9" s="19">
        <f t="shared" si="4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63" t="s">
        <v>65</v>
      </c>
      <c r="B10" s="16" t="s">
        <v>7</v>
      </c>
      <c r="C10" s="35"/>
      <c r="D10" s="12"/>
      <c r="E10" s="12">
        <v>17</v>
      </c>
      <c r="F10" s="12">
        <v>0</v>
      </c>
      <c r="G10" s="12">
        <v>1</v>
      </c>
      <c r="H10" s="12"/>
      <c r="I10" s="12">
        <v>4</v>
      </c>
      <c r="J10" s="12">
        <v>0</v>
      </c>
      <c r="K10" s="12"/>
      <c r="L10" s="20"/>
      <c r="M10" s="20"/>
      <c r="N10" s="20"/>
      <c r="O10" s="18">
        <f t="shared" si="3"/>
        <v>22</v>
      </c>
      <c r="P10" s="19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63" t="s">
        <v>66</v>
      </c>
      <c r="B11" s="16" t="s">
        <v>8</v>
      </c>
      <c r="C11" s="35">
        <v>2</v>
      </c>
      <c r="D11" s="12"/>
      <c r="E11" s="12">
        <v>0</v>
      </c>
      <c r="F11" s="12">
        <v>0</v>
      </c>
      <c r="G11" s="40"/>
      <c r="H11" s="12"/>
      <c r="I11" s="12">
        <v>0</v>
      </c>
      <c r="J11" s="12">
        <v>0</v>
      </c>
      <c r="K11" s="12"/>
      <c r="L11" s="20"/>
      <c r="M11" s="20"/>
      <c r="N11" s="20"/>
      <c r="O11" s="18">
        <f t="shared" si="3"/>
        <v>2</v>
      </c>
      <c r="P11" s="19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63" t="s">
        <v>67</v>
      </c>
      <c r="B12" s="16" t="s">
        <v>9</v>
      </c>
      <c r="C12" s="30">
        <f>SUM(C13:C17)</f>
        <v>14</v>
      </c>
      <c r="D12" s="27"/>
      <c r="E12" s="27">
        <v>8</v>
      </c>
      <c r="F12" s="27">
        <v>0</v>
      </c>
      <c r="G12" s="36">
        <f t="shared" ref="G12:H12" si="6">SUM(G13:G17)</f>
        <v>5</v>
      </c>
      <c r="H12" s="36">
        <f t="shared" si="6"/>
        <v>0</v>
      </c>
      <c r="I12" s="54">
        <f>SUM(I17,I14)</f>
        <v>4</v>
      </c>
      <c r="J12" s="27">
        <f>SUM(J13:J17)</f>
        <v>0</v>
      </c>
      <c r="K12" s="27">
        <v>2</v>
      </c>
      <c r="L12" s="20"/>
      <c r="M12" s="20"/>
      <c r="N12" s="20"/>
      <c r="O12" s="18">
        <f t="shared" si="3"/>
        <v>33</v>
      </c>
      <c r="P12" s="19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63" t="s">
        <v>68</v>
      </c>
      <c r="B13" s="16" t="s">
        <v>10</v>
      </c>
      <c r="C13" s="35"/>
      <c r="D13" s="12"/>
      <c r="E13" s="12">
        <v>0</v>
      </c>
      <c r="F13" s="12">
        <v>0</v>
      </c>
      <c r="G13" s="40"/>
      <c r="H13" s="12"/>
      <c r="I13" s="12">
        <v>0</v>
      </c>
      <c r="J13" s="12">
        <v>0</v>
      </c>
      <c r="K13" s="12">
        <v>0</v>
      </c>
      <c r="L13" s="20"/>
      <c r="M13" s="20"/>
      <c r="N13" s="20"/>
      <c r="O13" s="18">
        <f t="shared" si="3"/>
        <v>0</v>
      </c>
      <c r="P13" s="19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63" t="s">
        <v>69</v>
      </c>
      <c r="B14" s="16" t="s">
        <v>11</v>
      </c>
      <c r="C14" s="35">
        <v>10</v>
      </c>
      <c r="D14" s="12"/>
      <c r="E14" s="12">
        <v>8</v>
      </c>
      <c r="F14" s="12">
        <v>0</v>
      </c>
      <c r="G14" s="12">
        <v>1</v>
      </c>
      <c r="H14" s="12"/>
      <c r="I14" s="12">
        <v>3</v>
      </c>
      <c r="J14" s="12">
        <v>0</v>
      </c>
      <c r="K14" s="12"/>
      <c r="L14" s="20"/>
      <c r="M14" s="20"/>
      <c r="N14" s="20"/>
      <c r="O14" s="18">
        <f t="shared" si="3"/>
        <v>22</v>
      </c>
      <c r="P14" s="19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63" t="s">
        <v>70</v>
      </c>
      <c r="B15" s="16" t="s">
        <v>12</v>
      </c>
      <c r="C15" s="35"/>
      <c r="D15" s="12"/>
      <c r="E15" s="12">
        <v>0</v>
      </c>
      <c r="F15" s="12">
        <v>0</v>
      </c>
      <c r="G15" s="40"/>
      <c r="H15" s="12"/>
      <c r="I15" s="12">
        <v>0</v>
      </c>
      <c r="J15" s="12">
        <v>0</v>
      </c>
      <c r="K15" s="12"/>
      <c r="L15" s="20"/>
      <c r="M15" s="20"/>
      <c r="N15" s="20"/>
      <c r="O15" s="18">
        <f t="shared" si="3"/>
        <v>0</v>
      </c>
      <c r="P15" s="19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63" t="s">
        <v>71</v>
      </c>
      <c r="B16" s="16" t="s">
        <v>13</v>
      </c>
      <c r="C16" s="35"/>
      <c r="D16" s="12"/>
      <c r="E16" s="12">
        <v>0</v>
      </c>
      <c r="F16" s="12">
        <v>0</v>
      </c>
      <c r="G16" s="40"/>
      <c r="H16" s="12"/>
      <c r="I16" s="12">
        <v>0</v>
      </c>
      <c r="J16" s="12">
        <v>0</v>
      </c>
      <c r="K16" s="12"/>
      <c r="L16" s="20"/>
      <c r="M16" s="20"/>
      <c r="N16" s="20"/>
      <c r="O16" s="18">
        <f t="shared" si="3"/>
        <v>0</v>
      </c>
      <c r="P16" s="19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63" t="s">
        <v>72</v>
      </c>
      <c r="B17" s="16" t="s">
        <v>14</v>
      </c>
      <c r="C17" s="12">
        <v>4</v>
      </c>
      <c r="D17" s="12"/>
      <c r="E17" s="12">
        <v>0</v>
      </c>
      <c r="F17" s="12">
        <v>0</v>
      </c>
      <c r="G17" s="12">
        <v>4</v>
      </c>
      <c r="H17" s="12"/>
      <c r="I17" s="12">
        <v>1</v>
      </c>
      <c r="J17" s="12">
        <v>0</v>
      </c>
      <c r="K17" s="12">
        <v>2</v>
      </c>
      <c r="L17" s="20"/>
      <c r="M17" s="20"/>
      <c r="N17" s="20"/>
      <c r="O17" s="18">
        <f t="shared" si="3"/>
        <v>11</v>
      </c>
      <c r="P17" s="19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63" t="s">
        <v>73</v>
      </c>
      <c r="B18" s="16" t="s">
        <v>15</v>
      </c>
      <c r="C18" s="30"/>
      <c r="D18" s="27">
        <f>D20</f>
        <v>4</v>
      </c>
      <c r="E18" s="27">
        <v>0</v>
      </c>
      <c r="F18" s="27">
        <v>0</v>
      </c>
      <c r="G18" s="27">
        <f t="shared" ref="G18:H18" si="7">SUM(G19:G21)</f>
        <v>0</v>
      </c>
      <c r="H18" s="27">
        <f t="shared" si="7"/>
        <v>0</v>
      </c>
      <c r="I18" s="30">
        <v>0</v>
      </c>
      <c r="J18" s="27">
        <f>SUM(J19:J21)</f>
        <v>0</v>
      </c>
      <c r="K18" s="27"/>
      <c r="L18" s="20"/>
      <c r="M18" s="20"/>
      <c r="N18" s="20"/>
      <c r="O18" s="18">
        <f t="shared" si="3"/>
        <v>0</v>
      </c>
      <c r="P18" s="19">
        <f t="shared" si="4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63" t="s">
        <v>74</v>
      </c>
      <c r="B19" s="16" t="s">
        <v>16</v>
      </c>
      <c r="C19" s="35"/>
      <c r="D19" s="12"/>
      <c r="E19" s="12">
        <v>0</v>
      </c>
      <c r="F19" s="12">
        <v>0</v>
      </c>
      <c r="G19" s="40"/>
      <c r="H19" s="12"/>
      <c r="I19" s="12">
        <v>0</v>
      </c>
      <c r="J19" s="12">
        <f>0</f>
        <v>0</v>
      </c>
      <c r="K19" s="12"/>
      <c r="L19" s="20"/>
      <c r="M19" s="20"/>
      <c r="N19" s="20"/>
      <c r="O19" s="18">
        <f t="shared" si="3"/>
        <v>0</v>
      </c>
      <c r="P19" s="19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63" t="s">
        <v>75</v>
      </c>
      <c r="B20" s="16" t="s">
        <v>17</v>
      </c>
      <c r="C20" s="35"/>
      <c r="D20" s="12">
        <v>4</v>
      </c>
      <c r="E20" s="12">
        <v>0</v>
      </c>
      <c r="F20" s="12">
        <v>0</v>
      </c>
      <c r="G20" s="40"/>
      <c r="H20" s="12"/>
      <c r="I20" s="12">
        <v>0</v>
      </c>
      <c r="J20" s="12">
        <f>0</f>
        <v>0</v>
      </c>
      <c r="K20" s="12"/>
      <c r="L20" s="20"/>
      <c r="M20" s="20"/>
      <c r="N20" s="20"/>
      <c r="O20" s="18">
        <f t="shared" si="3"/>
        <v>0</v>
      </c>
      <c r="P20" s="19">
        <f t="shared" si="4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64" t="s">
        <v>76</v>
      </c>
      <c r="B21" s="16" t="s">
        <v>18</v>
      </c>
      <c r="C21" s="35"/>
      <c r="D21" s="12"/>
      <c r="E21" s="12">
        <v>0</v>
      </c>
      <c r="F21" s="12">
        <v>0</v>
      </c>
      <c r="G21" s="40"/>
      <c r="H21" s="12"/>
      <c r="I21" s="12">
        <v>0</v>
      </c>
      <c r="J21" s="12">
        <f>0</f>
        <v>0</v>
      </c>
      <c r="K21" s="12"/>
      <c r="L21" s="20"/>
      <c r="M21" s="20"/>
      <c r="N21" s="20"/>
      <c r="O21" s="18">
        <f t="shared" si="3"/>
        <v>0</v>
      </c>
      <c r="P21" s="19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65" t="s">
        <v>60</v>
      </c>
      <c r="B22" s="11" t="s">
        <v>19</v>
      </c>
      <c r="C22" s="30">
        <f>C23+C29+C35</f>
        <v>21</v>
      </c>
      <c r="D22" s="30"/>
      <c r="E22" s="27">
        <v>0</v>
      </c>
      <c r="F22" s="27">
        <v>0</v>
      </c>
      <c r="G22" s="27">
        <f t="shared" ref="G22:H22" si="8">SUM(G23,G29,G35)</f>
        <v>14</v>
      </c>
      <c r="H22" s="27">
        <f t="shared" si="8"/>
        <v>3</v>
      </c>
      <c r="I22" s="30">
        <f>SUM(I23,I35)</f>
        <v>8</v>
      </c>
      <c r="J22" s="30">
        <f t="shared" ref="J22" si="9">J23+J35</f>
        <v>0</v>
      </c>
      <c r="K22" s="27">
        <v>5</v>
      </c>
      <c r="L22" s="18"/>
      <c r="M22" s="18"/>
      <c r="N22" s="18"/>
      <c r="O22" s="18">
        <f t="shared" si="3"/>
        <v>48</v>
      </c>
      <c r="P22" s="19">
        <f t="shared" si="4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63" t="s">
        <v>62</v>
      </c>
      <c r="B23" s="16" t="s">
        <v>20</v>
      </c>
      <c r="C23" s="30">
        <f>SUM(C25:C28)</f>
        <v>9</v>
      </c>
      <c r="D23" s="27"/>
      <c r="E23" s="27">
        <v>0</v>
      </c>
      <c r="F23" s="27">
        <v>0</v>
      </c>
      <c r="G23" s="27">
        <f t="shared" ref="G23:J23" si="10">SUM(G24:G28)</f>
        <v>14</v>
      </c>
      <c r="H23" s="27">
        <f t="shared" si="10"/>
        <v>0</v>
      </c>
      <c r="I23" s="30">
        <f t="shared" si="10"/>
        <v>8</v>
      </c>
      <c r="J23" s="27">
        <f t="shared" si="10"/>
        <v>0</v>
      </c>
      <c r="K23" s="27">
        <v>5</v>
      </c>
      <c r="L23" s="20"/>
      <c r="M23" s="20"/>
      <c r="N23" s="20"/>
      <c r="O23" s="18">
        <f t="shared" si="3"/>
        <v>36</v>
      </c>
      <c r="P23" s="19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63" t="s">
        <v>63</v>
      </c>
      <c r="B24" s="16" t="s">
        <v>21</v>
      </c>
      <c r="C24" s="35"/>
      <c r="D24" s="12"/>
      <c r="E24" s="12">
        <v>0</v>
      </c>
      <c r="F24" s="12">
        <v>0</v>
      </c>
      <c r="G24" s="40"/>
      <c r="H24" s="12"/>
      <c r="I24" s="12">
        <v>0</v>
      </c>
      <c r="J24" s="12">
        <v>0</v>
      </c>
      <c r="K24" s="12"/>
      <c r="L24" s="20"/>
      <c r="M24" s="20"/>
      <c r="N24" s="20"/>
      <c r="O24" s="18">
        <f t="shared" si="3"/>
        <v>0</v>
      </c>
      <c r="P24" s="19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63" t="s">
        <v>64</v>
      </c>
      <c r="B25" s="16" t="s">
        <v>22</v>
      </c>
      <c r="C25" s="35">
        <v>9</v>
      </c>
      <c r="D25" s="12"/>
      <c r="E25" s="12">
        <v>0</v>
      </c>
      <c r="F25" s="12">
        <v>0</v>
      </c>
      <c r="G25" s="12">
        <v>14</v>
      </c>
      <c r="H25" s="12"/>
      <c r="I25" s="12">
        <v>8</v>
      </c>
      <c r="J25" s="12">
        <v>0</v>
      </c>
      <c r="K25" s="12">
        <v>5</v>
      </c>
      <c r="L25" s="20"/>
      <c r="M25" s="20"/>
      <c r="N25" s="20"/>
      <c r="O25" s="18">
        <f t="shared" si="3"/>
        <v>36</v>
      </c>
      <c r="P25" s="19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63" t="s">
        <v>65</v>
      </c>
      <c r="B26" s="16" t="s">
        <v>23</v>
      </c>
      <c r="C26" s="35"/>
      <c r="D26" s="12"/>
      <c r="E26" s="12">
        <v>0</v>
      </c>
      <c r="F26" s="12">
        <v>0</v>
      </c>
      <c r="G26" s="40"/>
      <c r="H26" s="12"/>
      <c r="I26" s="12">
        <v>0</v>
      </c>
      <c r="J26" s="12">
        <v>0</v>
      </c>
      <c r="K26" s="12"/>
      <c r="L26" s="20"/>
      <c r="M26" s="20"/>
      <c r="N26" s="20"/>
      <c r="O26" s="18">
        <f t="shared" si="3"/>
        <v>0</v>
      </c>
      <c r="P26" s="19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63" t="s">
        <v>66</v>
      </c>
      <c r="B27" s="16" t="s">
        <v>24</v>
      </c>
      <c r="C27" s="35"/>
      <c r="D27" s="12"/>
      <c r="E27" s="12">
        <v>0</v>
      </c>
      <c r="F27" s="12">
        <v>0</v>
      </c>
      <c r="G27" s="40"/>
      <c r="H27" s="12"/>
      <c r="I27" s="12">
        <v>0</v>
      </c>
      <c r="J27" s="12">
        <v>0</v>
      </c>
      <c r="K27" s="12"/>
      <c r="L27" s="20"/>
      <c r="M27" s="20"/>
      <c r="N27" s="20"/>
      <c r="O27" s="18">
        <f t="shared" si="3"/>
        <v>0</v>
      </c>
      <c r="P27" s="19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63" t="s">
        <v>67</v>
      </c>
      <c r="B28" s="16" t="s">
        <v>25</v>
      </c>
      <c r="C28" s="35"/>
      <c r="D28" s="12"/>
      <c r="E28" s="12">
        <v>0</v>
      </c>
      <c r="F28" s="12">
        <v>0</v>
      </c>
      <c r="G28" s="40"/>
      <c r="H28" s="12"/>
      <c r="I28" s="12">
        <v>0</v>
      </c>
      <c r="J28" s="12">
        <v>0</v>
      </c>
      <c r="K28" s="12"/>
      <c r="L28" s="20"/>
      <c r="M28" s="20"/>
      <c r="N28" s="20"/>
      <c r="O28" s="18">
        <f t="shared" si="3"/>
        <v>0</v>
      </c>
      <c r="P28" s="19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63" t="s">
        <v>68</v>
      </c>
      <c r="B29" s="16" t="s">
        <v>26</v>
      </c>
      <c r="C29" s="30">
        <f>SUM(C30:C34)</f>
        <v>12</v>
      </c>
      <c r="D29" s="27"/>
      <c r="E29" s="27">
        <v>0</v>
      </c>
      <c r="F29" s="27">
        <v>0</v>
      </c>
      <c r="G29" s="27">
        <f t="shared" ref="G29:H29" si="11">SUM(G30:G34)</f>
        <v>0</v>
      </c>
      <c r="H29" s="27">
        <f t="shared" si="11"/>
        <v>0</v>
      </c>
      <c r="I29" s="30">
        <f>SUM(I30:I34)</f>
        <v>3</v>
      </c>
      <c r="J29" s="27">
        <f>SUM(J30:J34)</f>
        <v>0</v>
      </c>
      <c r="K29" s="27">
        <v>0</v>
      </c>
      <c r="L29" s="20"/>
      <c r="M29" s="20"/>
      <c r="N29" s="20"/>
      <c r="O29" s="18">
        <f t="shared" si="3"/>
        <v>15</v>
      </c>
      <c r="P29" s="19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63" t="s">
        <v>69</v>
      </c>
      <c r="B30" s="16" t="s">
        <v>27</v>
      </c>
      <c r="C30" s="35"/>
      <c r="D30" s="12"/>
      <c r="E30" s="12">
        <v>0</v>
      </c>
      <c r="F30" s="12">
        <v>0</v>
      </c>
      <c r="G30" s="40"/>
      <c r="H30" s="12"/>
      <c r="I30" s="12"/>
      <c r="J30" s="12">
        <v>0</v>
      </c>
      <c r="K30" s="12">
        <v>0</v>
      </c>
      <c r="L30" s="20"/>
      <c r="M30" s="20"/>
      <c r="N30" s="20"/>
      <c r="O30" s="18">
        <f t="shared" si="3"/>
        <v>0</v>
      </c>
      <c r="P30" s="19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63" t="s">
        <v>70</v>
      </c>
      <c r="B31" s="16" t="s">
        <v>28</v>
      </c>
      <c r="C31" s="35">
        <v>11</v>
      </c>
      <c r="D31" s="12"/>
      <c r="E31" s="12">
        <v>0</v>
      </c>
      <c r="F31" s="12">
        <v>0</v>
      </c>
      <c r="G31" s="40"/>
      <c r="H31" s="12"/>
      <c r="I31" s="12">
        <v>3</v>
      </c>
      <c r="J31" s="12">
        <v>0</v>
      </c>
      <c r="K31" s="12">
        <v>0</v>
      </c>
      <c r="L31" s="20"/>
      <c r="M31" s="20"/>
      <c r="N31" s="20"/>
      <c r="O31" s="18">
        <f t="shared" si="3"/>
        <v>14</v>
      </c>
      <c r="P31" s="19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63" t="s">
        <v>71</v>
      </c>
      <c r="B32" s="16" t="s">
        <v>29</v>
      </c>
      <c r="C32" s="35"/>
      <c r="D32" s="12"/>
      <c r="E32" s="12">
        <v>0</v>
      </c>
      <c r="F32" s="12">
        <v>0</v>
      </c>
      <c r="G32" s="40"/>
      <c r="H32" s="12"/>
      <c r="I32" s="12">
        <v>0</v>
      </c>
      <c r="J32" s="12">
        <v>0</v>
      </c>
      <c r="K32" s="12"/>
      <c r="L32" s="20"/>
      <c r="M32" s="20"/>
      <c r="N32" s="20"/>
      <c r="O32" s="18">
        <f t="shared" si="3"/>
        <v>0</v>
      </c>
      <c r="P32" s="19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63" t="s">
        <v>72</v>
      </c>
      <c r="B33" s="16" t="s">
        <v>30</v>
      </c>
      <c r="C33" s="35"/>
      <c r="D33" s="12"/>
      <c r="E33" s="12">
        <v>0</v>
      </c>
      <c r="F33" s="12">
        <v>0</v>
      </c>
      <c r="G33" s="40"/>
      <c r="H33" s="12"/>
      <c r="I33" s="12">
        <v>0</v>
      </c>
      <c r="J33" s="12">
        <v>0</v>
      </c>
      <c r="K33" s="12"/>
      <c r="L33" s="20"/>
      <c r="M33" s="20"/>
      <c r="N33" s="20"/>
      <c r="O33" s="18">
        <f t="shared" si="3"/>
        <v>0</v>
      </c>
      <c r="P33" s="19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63" t="s">
        <v>73</v>
      </c>
      <c r="B34" s="16" t="s">
        <v>31</v>
      </c>
      <c r="C34" s="35">
        <v>1</v>
      </c>
      <c r="D34" s="12"/>
      <c r="E34" s="12">
        <v>0</v>
      </c>
      <c r="F34" s="12">
        <v>0</v>
      </c>
      <c r="G34" s="40"/>
      <c r="H34" s="12"/>
      <c r="I34" s="12">
        <v>0</v>
      </c>
      <c r="J34" s="12">
        <v>0</v>
      </c>
      <c r="K34" s="12">
        <v>0</v>
      </c>
      <c r="L34" s="20"/>
      <c r="M34" s="20"/>
      <c r="N34" s="20"/>
      <c r="O34" s="18">
        <f t="shared" si="3"/>
        <v>1</v>
      </c>
      <c r="P34" s="19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63" t="s">
        <v>74</v>
      </c>
      <c r="B35" s="16" t="s">
        <v>32</v>
      </c>
      <c r="C35" s="30"/>
      <c r="D35" s="27"/>
      <c r="E35" s="27">
        <v>0</v>
      </c>
      <c r="F35" s="27">
        <v>0</v>
      </c>
      <c r="G35" s="27">
        <f t="shared" ref="G35:H35" si="12">SUM(G36:G38)</f>
        <v>0</v>
      </c>
      <c r="H35" s="27">
        <f t="shared" si="12"/>
        <v>3</v>
      </c>
      <c r="I35" s="30">
        <v>0</v>
      </c>
      <c r="J35" s="27">
        <f>SUM(J36:J38)</f>
        <v>0</v>
      </c>
      <c r="K35" s="27"/>
      <c r="L35" s="20"/>
      <c r="M35" s="20"/>
      <c r="N35" s="20"/>
      <c r="O35" s="18">
        <f t="shared" si="3"/>
        <v>0</v>
      </c>
      <c r="P35" s="19">
        <f t="shared" si="4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64" t="s">
        <v>77</v>
      </c>
      <c r="B36" s="16" t="s">
        <v>33</v>
      </c>
      <c r="C36" s="35"/>
      <c r="D36" s="12"/>
      <c r="E36" s="12">
        <v>0</v>
      </c>
      <c r="F36" s="12">
        <v>0</v>
      </c>
      <c r="G36" s="40"/>
      <c r="H36" s="12">
        <v>3</v>
      </c>
      <c r="I36" s="12">
        <v>0</v>
      </c>
      <c r="J36" s="12">
        <v>0</v>
      </c>
      <c r="K36" s="12"/>
      <c r="L36" s="20"/>
      <c r="M36" s="20"/>
      <c r="N36" s="20"/>
      <c r="O36" s="18">
        <f t="shared" si="3"/>
        <v>0</v>
      </c>
      <c r="P36" s="19">
        <f t="shared" si="4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63" t="s">
        <v>75</v>
      </c>
      <c r="B37" s="16" t="s">
        <v>34</v>
      </c>
      <c r="C37" s="35"/>
      <c r="E37" s="12">
        <v>0</v>
      </c>
      <c r="F37" s="12">
        <v>0</v>
      </c>
      <c r="G37" s="40"/>
      <c r="H37" s="12"/>
      <c r="I37" s="12">
        <v>0</v>
      </c>
      <c r="J37" s="12">
        <v>0</v>
      </c>
      <c r="K37" s="12"/>
      <c r="L37" s="20"/>
      <c r="M37" s="20"/>
      <c r="N37" s="20"/>
      <c r="O37" s="18">
        <f t="shared" si="3"/>
        <v>0</v>
      </c>
      <c r="P37" s="19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64" t="s">
        <v>76</v>
      </c>
      <c r="B38" s="16" t="s">
        <v>35</v>
      </c>
      <c r="C38" s="35"/>
      <c r="D38" s="12"/>
      <c r="E38" s="12">
        <v>0</v>
      </c>
      <c r="F38" s="12">
        <v>0</v>
      </c>
      <c r="G38" s="40"/>
      <c r="H38" s="12"/>
      <c r="I38" s="12">
        <v>0</v>
      </c>
      <c r="J38" s="12">
        <v>0</v>
      </c>
      <c r="K38" s="12"/>
      <c r="L38" s="20"/>
      <c r="M38" s="20"/>
      <c r="N38" s="20"/>
      <c r="O38" s="18">
        <f t="shared" si="3"/>
        <v>0</v>
      </c>
      <c r="P38" s="19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62" t="s">
        <v>78</v>
      </c>
      <c r="B39" s="11" t="s">
        <v>36</v>
      </c>
      <c r="C39" s="35"/>
      <c r="D39" s="12"/>
      <c r="E39" s="12">
        <v>0</v>
      </c>
      <c r="F39" s="12">
        <v>0</v>
      </c>
      <c r="G39" s="40"/>
      <c r="H39" s="12"/>
      <c r="I39" s="12">
        <v>0</v>
      </c>
      <c r="J39" s="12">
        <v>0</v>
      </c>
      <c r="K39" s="12"/>
      <c r="L39" s="18"/>
      <c r="M39" s="18"/>
      <c r="N39" s="18"/>
      <c r="O39" s="18">
        <f t="shared" si="3"/>
        <v>0</v>
      </c>
      <c r="P39" s="19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65" t="s">
        <v>79</v>
      </c>
      <c r="B40" s="11" t="s">
        <v>37</v>
      </c>
      <c r="C40" s="35">
        <v>6</v>
      </c>
      <c r="D40" s="12"/>
      <c r="E40" s="27">
        <v>0</v>
      </c>
      <c r="F40" s="27">
        <v>0</v>
      </c>
      <c r="G40" s="12">
        <v>14</v>
      </c>
      <c r="H40" s="12"/>
      <c r="I40" s="12">
        <v>5</v>
      </c>
      <c r="J40" s="12">
        <v>0</v>
      </c>
      <c r="K40" s="12"/>
      <c r="L40" s="18"/>
      <c r="M40" s="18"/>
      <c r="N40" s="18"/>
      <c r="O40" s="18">
        <f t="shared" si="3"/>
        <v>25</v>
      </c>
      <c r="P40" s="19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65" t="s">
        <v>80</v>
      </c>
      <c r="B41" s="11" t="s">
        <v>38</v>
      </c>
      <c r="C41" s="35"/>
      <c r="D41" s="12"/>
      <c r="E41" s="12">
        <v>0</v>
      </c>
      <c r="F41" s="12">
        <v>0</v>
      </c>
      <c r="G41" s="40"/>
      <c r="H41" s="12"/>
      <c r="I41" s="12">
        <v>0</v>
      </c>
      <c r="J41" s="12">
        <v>0</v>
      </c>
      <c r="K41" s="12"/>
      <c r="L41" s="18"/>
      <c r="M41" s="18"/>
      <c r="N41" s="18"/>
      <c r="O41" s="18">
        <f t="shared" si="3"/>
        <v>0</v>
      </c>
      <c r="P41" s="19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65" t="s">
        <v>81</v>
      </c>
      <c r="B42" s="11" t="s">
        <v>39</v>
      </c>
      <c r="C42" s="35"/>
      <c r="D42" s="12"/>
      <c r="E42" s="12">
        <v>0</v>
      </c>
      <c r="F42" s="12">
        <v>0</v>
      </c>
      <c r="G42" s="40"/>
      <c r="H42" s="12"/>
      <c r="I42" s="12">
        <v>0</v>
      </c>
      <c r="J42" s="12">
        <v>0</v>
      </c>
      <c r="K42" s="12"/>
      <c r="L42" s="18"/>
      <c r="M42" s="18"/>
      <c r="N42" s="18"/>
      <c r="O42" s="18">
        <f t="shared" si="3"/>
        <v>0</v>
      </c>
      <c r="P42" s="19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65" t="s">
        <v>82</v>
      </c>
      <c r="B43" s="11" t="s">
        <v>40</v>
      </c>
      <c r="C43" s="12"/>
      <c r="D43" s="12"/>
      <c r="E43" s="12">
        <v>0</v>
      </c>
      <c r="F43" s="12">
        <v>0</v>
      </c>
      <c r="G43" s="40"/>
      <c r="H43" s="12"/>
      <c r="I43" s="12">
        <v>0</v>
      </c>
      <c r="J43" s="12">
        <v>0</v>
      </c>
      <c r="K43" s="12"/>
      <c r="L43" s="18"/>
      <c r="M43" s="18"/>
      <c r="N43" s="18"/>
      <c r="O43" s="18">
        <f t="shared" si="3"/>
        <v>0</v>
      </c>
      <c r="P43" s="19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65" t="s">
        <v>83</v>
      </c>
      <c r="B44" s="11" t="s">
        <v>41</v>
      </c>
      <c r="C44" s="12"/>
      <c r="D44" s="12"/>
      <c r="E44" s="12">
        <v>0</v>
      </c>
      <c r="F44" s="12">
        <v>0</v>
      </c>
      <c r="G44" s="40"/>
      <c r="H44" s="12"/>
      <c r="I44" s="12">
        <v>0</v>
      </c>
      <c r="J44" s="12">
        <v>0</v>
      </c>
      <c r="K44" s="12"/>
      <c r="L44" s="18"/>
      <c r="M44" s="18"/>
      <c r="N44" s="18"/>
      <c r="O44" s="18">
        <f t="shared" si="3"/>
        <v>0</v>
      </c>
      <c r="P44" s="19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66" t="s">
        <v>84</v>
      </c>
      <c r="B45" s="14" t="s">
        <v>42</v>
      </c>
      <c r="C45" s="27">
        <f>C4+C40</f>
        <v>137</v>
      </c>
      <c r="D45" s="27">
        <f>D20</f>
        <v>4</v>
      </c>
      <c r="E45" s="27">
        <v>50</v>
      </c>
      <c r="F45" s="27">
        <v>0</v>
      </c>
      <c r="G45" s="27">
        <f t="shared" ref="G45:H45" si="13">SUM(G4,G39:G44)</f>
        <v>40</v>
      </c>
      <c r="H45" s="27">
        <f t="shared" si="13"/>
        <v>3</v>
      </c>
      <c r="I45" s="27">
        <f>SUM(I4,I40)</f>
        <v>49</v>
      </c>
      <c r="J45" s="27">
        <f>J4+SUM(J39:J44)</f>
        <v>0</v>
      </c>
      <c r="K45" s="27">
        <v>111</v>
      </c>
      <c r="L45" s="22"/>
      <c r="M45" s="22"/>
      <c r="N45" s="22"/>
      <c r="O45" s="22">
        <f t="shared" si="3"/>
        <v>387</v>
      </c>
      <c r="P45" s="23">
        <f t="shared" si="4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43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44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45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46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47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10"/>
      <c r="B100" s="11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10"/>
      <c r="B101" s="11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15"/>
      <c r="B102" s="16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15"/>
      <c r="B103" s="16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15"/>
      <c r="B104" s="16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15"/>
      <c r="B105" s="16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15"/>
      <c r="B106" s="16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15"/>
      <c r="B107" s="16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15"/>
      <c r="B108" s="16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15"/>
      <c r="B109" s="16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15"/>
      <c r="B110" s="16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15"/>
      <c r="B111" s="16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15"/>
      <c r="B112" s="16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15"/>
      <c r="B113" s="16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15"/>
      <c r="B114" s="16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15"/>
      <c r="B115" s="1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15"/>
      <c r="B116" s="16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15"/>
      <c r="B117" s="16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10"/>
      <c r="B118" s="11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15"/>
      <c r="B119" s="16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15"/>
      <c r="B120" s="16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15"/>
      <c r="B121" s="16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15"/>
      <c r="B122" s="16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15"/>
      <c r="B123" s="16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15"/>
      <c r="B124" s="16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15"/>
      <c r="B125" s="16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15"/>
      <c r="B126" s="16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15"/>
      <c r="B127" s="16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  <row r="128" spans="1:51" x14ac:dyDescent="0.2">
      <c r="A128" s="15"/>
      <c r="B128" s="16"/>
    </row>
    <row r="129" spans="1:2" x14ac:dyDescent="0.2">
      <c r="A129" s="15"/>
      <c r="B129" s="16"/>
    </row>
    <row r="130" spans="1:2" x14ac:dyDescent="0.2">
      <c r="A130" s="15"/>
      <c r="B130" s="16"/>
    </row>
    <row r="131" spans="1:2" x14ac:dyDescent="0.2">
      <c r="A131" s="15"/>
      <c r="B131" s="16"/>
    </row>
    <row r="132" spans="1:2" x14ac:dyDescent="0.2">
      <c r="A132" s="15"/>
      <c r="B132" s="16"/>
    </row>
    <row r="133" spans="1:2" x14ac:dyDescent="0.2">
      <c r="A133" s="15"/>
      <c r="B133" s="16"/>
    </row>
    <row r="134" spans="1:2" x14ac:dyDescent="0.2">
      <c r="A134" s="15"/>
      <c r="B134" s="16"/>
    </row>
    <row r="135" spans="1:2" x14ac:dyDescent="0.2">
      <c r="A135" s="10"/>
      <c r="B135" s="11"/>
    </row>
    <row r="136" spans="1:2" x14ac:dyDescent="0.2">
      <c r="A136" s="10"/>
      <c r="B136" s="11"/>
    </row>
    <row r="137" spans="1:2" x14ac:dyDescent="0.2">
      <c r="A137" s="10"/>
      <c r="B137" s="11"/>
    </row>
    <row r="138" spans="1:2" x14ac:dyDescent="0.2">
      <c r="A138" s="10"/>
      <c r="B138" s="11"/>
    </row>
    <row r="139" spans="1:2" x14ac:dyDescent="0.2">
      <c r="A139" s="10"/>
      <c r="B139" s="11"/>
    </row>
    <row r="140" spans="1:2" x14ac:dyDescent="0.2">
      <c r="A140" s="10"/>
      <c r="B140" s="11"/>
    </row>
    <row r="141" spans="1:2" x14ac:dyDescent="0.2">
      <c r="A141" s="13"/>
      <c r="B141" s="14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</cp:lastModifiedBy>
  <cp:lastPrinted>2023-05-26T07:50:43Z</cp:lastPrinted>
  <dcterms:created xsi:type="dcterms:W3CDTF">2023-05-26T07:03:41Z</dcterms:created>
  <dcterms:modified xsi:type="dcterms:W3CDTF">2025-10-20T08:14:16Z</dcterms:modified>
</cp:coreProperties>
</file>