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\RedirectedFolders\nikola.stojanov\Documents\Податоци од ДО на месечно ниво\2025\Октомври\неживот\"/>
    </mc:Choice>
  </mc:AlternateContent>
  <xr:revisionPtr revIDLastSave="0" documentId="13_ncr:1_{15968F90-C854-4830-BE3F-1ED22531CDBE}" xr6:coauthVersionLast="47" xr6:coauthVersionMax="47" xr10:uidLastSave="{00000000-0000-0000-0000-000000000000}"/>
  <bookViews>
    <workbookView xWindow="-120" yWindow="-120" windowWidth="29040" windowHeight="15840" activeTab="1" xr2:uid="{C244F690-B65F-48EB-B0C5-B12FC5281E99}"/>
  </bookViews>
  <sheets>
    <sheet name="BPPxx" sheetId="1" r:id="rId1"/>
    <sheet name="BPPxx-1" sheetId="5" r:id="rId2"/>
    <sheet name="BISxx" sheetId="2" r:id="rId3"/>
    <sheet name="BISxx-1" sheetId="6" r:id="rId4"/>
    <sheet name="Broj_dogovorixx" sheetId="3" r:id="rId5"/>
    <sheet name="Broj_dogovorixx-1" sheetId="7" r:id="rId6"/>
    <sheet name="Broj_stetixx" sheetId="4" r:id="rId7"/>
    <sheet name="Broj_stetixx-1" sheetId="8" r:id="rId8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5" l="1"/>
  <c r="H19" i="5" s="1"/>
  <c r="I10" i="5"/>
  <c r="I13" i="5"/>
  <c r="I17" i="5"/>
  <c r="I16" i="5" s="1"/>
  <c r="I34" i="5" s="1"/>
  <c r="I18" i="5"/>
  <c r="I20" i="5"/>
  <c r="I19" i="5" s="1"/>
  <c r="D20" i="4"/>
  <c r="D19" i="4" s="1"/>
  <c r="D18" i="4"/>
  <c r="D17" i="4"/>
  <c r="D13" i="4"/>
  <c r="D10" i="4"/>
  <c r="D16" i="4" s="1"/>
  <c r="D34" i="4" s="1"/>
  <c r="D20" i="3"/>
  <c r="D19" i="3"/>
  <c r="D18" i="3"/>
  <c r="D17" i="3"/>
  <c r="D16" i="3" s="1"/>
  <c r="D13" i="3"/>
  <c r="D10" i="3"/>
  <c r="D20" i="2"/>
  <c r="D19" i="2" s="1"/>
  <c r="D18" i="2"/>
  <c r="D17" i="2"/>
  <c r="D13" i="2"/>
  <c r="D10" i="2"/>
  <c r="D16" i="2" s="1"/>
  <c r="D34" i="2" s="1"/>
  <c r="D20" i="1"/>
  <c r="D19" i="1" s="1"/>
  <c r="D18" i="1"/>
  <c r="D17" i="1"/>
  <c r="D16" i="1"/>
  <c r="D34" i="1" s="1"/>
  <c r="D13" i="1"/>
  <c r="D10" i="1"/>
  <c r="C34" i="4" l="1"/>
  <c r="C34" i="2"/>
  <c r="C34" i="1"/>
  <c r="I20" i="4" l="1"/>
  <c r="I19" i="4" s="1"/>
  <c r="I18" i="4"/>
  <c r="I17" i="4"/>
  <c r="I16" i="4"/>
  <c r="I34" i="4" s="1"/>
  <c r="I13" i="4"/>
  <c r="I10" i="4"/>
  <c r="I20" i="3"/>
  <c r="I19" i="3"/>
  <c r="I18" i="3"/>
  <c r="I17" i="3"/>
  <c r="I16" i="3" s="1"/>
  <c r="I13" i="3"/>
  <c r="I10" i="3"/>
  <c r="I20" i="2"/>
  <c r="I19" i="2"/>
  <c r="I18" i="2"/>
  <c r="I17" i="2"/>
  <c r="I16" i="2" s="1"/>
  <c r="I34" i="2" s="1"/>
  <c r="I13" i="2"/>
  <c r="I10" i="2"/>
  <c r="I20" i="1"/>
  <c r="I19" i="1" s="1"/>
  <c r="I18" i="1"/>
  <c r="I17" i="1"/>
  <c r="I16" i="1"/>
  <c r="I13" i="1"/>
  <c r="I10" i="1"/>
  <c r="L20" i="8"/>
  <c r="L19" i="8" s="1"/>
  <c r="L34" i="8" s="1"/>
  <c r="J20" i="8"/>
  <c r="I20" i="8"/>
  <c r="I19" i="8" s="1"/>
  <c r="H20" i="8"/>
  <c r="H19" i="8" s="1"/>
  <c r="D20" i="8"/>
  <c r="D19" i="8" s="1"/>
  <c r="J19" i="8"/>
  <c r="L18" i="8"/>
  <c r="J18" i="8"/>
  <c r="I18" i="8"/>
  <c r="D18" i="8"/>
  <c r="L17" i="8"/>
  <c r="J17" i="8"/>
  <c r="I17" i="8"/>
  <c r="D17" i="8"/>
  <c r="L16" i="8"/>
  <c r="J16" i="8"/>
  <c r="I16" i="8"/>
  <c r="I34" i="8" s="1"/>
  <c r="L13" i="8"/>
  <c r="J13" i="8"/>
  <c r="I13" i="8"/>
  <c r="D13" i="8"/>
  <c r="L10" i="8"/>
  <c r="J10" i="8"/>
  <c r="J34" i="8" s="1"/>
  <c r="I10" i="8"/>
  <c r="D10" i="8"/>
  <c r="D16" i="8" s="1"/>
  <c r="D34" i="8" s="1"/>
  <c r="L20" i="7"/>
  <c r="L19" i="7" s="1"/>
  <c r="J20" i="7"/>
  <c r="I20" i="7"/>
  <c r="H20" i="7"/>
  <c r="D20" i="7"/>
  <c r="J19" i="7"/>
  <c r="I19" i="7"/>
  <c r="H19" i="7"/>
  <c r="D19" i="7"/>
  <c r="I18" i="7"/>
  <c r="I17" i="7"/>
  <c r="L16" i="7"/>
  <c r="J16" i="7"/>
  <c r="I16" i="7"/>
  <c r="D16" i="7"/>
  <c r="L13" i="7"/>
  <c r="J13" i="7"/>
  <c r="I13" i="7"/>
  <c r="D13" i="7"/>
  <c r="L10" i="7"/>
  <c r="J10" i="7"/>
  <c r="I10" i="7"/>
  <c r="D10" i="7"/>
  <c r="D21" i="6"/>
  <c r="L20" i="6"/>
  <c r="L19" i="6" s="1"/>
  <c r="J20" i="6"/>
  <c r="I20" i="6"/>
  <c r="I19" i="6" s="1"/>
  <c r="H20" i="6"/>
  <c r="H19" i="6" s="1"/>
  <c r="D20" i="6"/>
  <c r="J19" i="6"/>
  <c r="D19" i="6"/>
  <c r="L18" i="6"/>
  <c r="J18" i="6"/>
  <c r="I18" i="6"/>
  <c r="D18" i="6"/>
  <c r="L17" i="6"/>
  <c r="L16" i="6" s="1"/>
  <c r="L34" i="6" s="1"/>
  <c r="J17" i="6"/>
  <c r="I17" i="6"/>
  <c r="D17" i="6"/>
  <c r="J16" i="6"/>
  <c r="I16" i="6"/>
  <c r="L13" i="6"/>
  <c r="J13" i="6"/>
  <c r="I13" i="6"/>
  <c r="D13" i="6"/>
  <c r="L10" i="6"/>
  <c r="J10" i="6"/>
  <c r="J34" i="6" s="1"/>
  <c r="I10" i="6"/>
  <c r="D10" i="6"/>
  <c r="D16" i="6" s="1"/>
  <c r="D34" i="6" s="1"/>
  <c r="J22" i="5"/>
  <c r="L20" i="5"/>
  <c r="J20" i="5"/>
  <c r="J19" i="5" s="1"/>
  <c r="D20" i="5"/>
  <c r="L19" i="5"/>
  <c r="D19" i="5"/>
  <c r="L18" i="5"/>
  <c r="J18" i="5"/>
  <c r="J16" i="5" s="1"/>
  <c r="D18" i="5"/>
  <c r="L17" i="5"/>
  <c r="L16" i="5" s="1"/>
  <c r="L34" i="5" s="1"/>
  <c r="J17" i="5"/>
  <c r="D17" i="5"/>
  <c r="D16" i="5" s="1"/>
  <c r="D34" i="5" s="1"/>
  <c r="L13" i="5"/>
  <c r="J13" i="5"/>
  <c r="D13" i="5"/>
  <c r="L10" i="5"/>
  <c r="J10" i="5"/>
  <c r="J34" i="5" s="1"/>
  <c r="D10" i="5"/>
  <c r="H20" i="4"/>
  <c r="H19" i="4" s="1"/>
  <c r="H20" i="3"/>
  <c r="H19" i="3" s="1"/>
  <c r="H20" i="2"/>
  <c r="H19" i="2" s="1"/>
  <c r="H20" i="1"/>
  <c r="H19" i="1" s="1"/>
  <c r="I34" i="1" l="1"/>
  <c r="I34" i="6"/>
  <c r="M20" i="4"/>
  <c r="M19" i="4" s="1"/>
  <c r="M34" i="4" s="1"/>
  <c r="M18" i="4"/>
  <c r="M20" i="3"/>
  <c r="M19" i="3" s="1"/>
  <c r="M18" i="3"/>
  <c r="M16" i="3" s="1"/>
  <c r="M13" i="3"/>
  <c r="M10" i="3"/>
  <c r="M20" i="2"/>
  <c r="M19" i="2" s="1"/>
  <c r="M34" i="2" s="1"/>
  <c r="M18" i="2"/>
  <c r="M20" i="1"/>
  <c r="M19" i="1" s="1"/>
  <c r="M18" i="1"/>
  <c r="M17" i="1"/>
  <c r="M13" i="1"/>
  <c r="M10" i="1"/>
  <c r="M16" i="1" s="1"/>
  <c r="M34" i="1" s="1"/>
  <c r="J20" i="4" l="1"/>
  <c r="J19" i="4" s="1"/>
  <c r="J18" i="4"/>
  <c r="J16" i="4" s="1"/>
  <c r="J17" i="4"/>
  <c r="J13" i="4"/>
  <c r="J10" i="4"/>
  <c r="J20" i="3"/>
  <c r="J19" i="3"/>
  <c r="J16" i="3"/>
  <c r="J13" i="3"/>
  <c r="J10" i="3"/>
  <c r="J34" i="2"/>
  <c r="J20" i="2"/>
  <c r="J19" i="2"/>
  <c r="J18" i="2"/>
  <c r="J17" i="2"/>
  <c r="J16" i="2" s="1"/>
  <c r="J13" i="2"/>
  <c r="J10" i="2"/>
  <c r="J20" i="1"/>
  <c r="J19" i="1"/>
  <c r="J34" i="1" s="1"/>
  <c r="J18" i="1"/>
  <c r="J17" i="1"/>
  <c r="J16" i="1"/>
  <c r="J13" i="1"/>
  <c r="J10" i="1"/>
  <c r="J34" i="4" l="1"/>
  <c r="L20" i="4" l="1"/>
  <c r="L19" i="4" s="1"/>
  <c r="L18" i="4"/>
  <c r="L17" i="4"/>
  <c r="L16" i="4"/>
  <c r="L34" i="4" s="1"/>
  <c r="L13" i="4"/>
  <c r="L10" i="4"/>
  <c r="L20" i="3"/>
  <c r="L19" i="3"/>
  <c r="L16" i="3"/>
  <c r="L13" i="3"/>
  <c r="L10" i="3"/>
  <c r="L20" i="2"/>
  <c r="L19" i="2" s="1"/>
  <c r="L18" i="2"/>
  <c r="L17" i="2"/>
  <c r="L16" i="2" s="1"/>
  <c r="L34" i="2" s="1"/>
  <c r="L13" i="2"/>
  <c r="L10" i="2"/>
  <c r="L20" i="1"/>
  <c r="L19" i="1" s="1"/>
  <c r="L18" i="1"/>
  <c r="L17" i="1"/>
  <c r="L16" i="1"/>
  <c r="L13" i="1"/>
  <c r="L10" i="1"/>
  <c r="L34" i="1" l="1"/>
  <c r="N4" i="8" l="1"/>
  <c r="N5" i="8"/>
  <c r="N6" i="8"/>
  <c r="N7" i="8"/>
  <c r="N8" i="8"/>
  <c r="N9" i="8"/>
  <c r="N10" i="8"/>
  <c r="N11" i="8"/>
  <c r="N12" i="8"/>
  <c r="N13" i="8"/>
  <c r="N14" i="8"/>
  <c r="N15" i="8"/>
  <c r="N16" i="8"/>
  <c r="N17" i="8"/>
  <c r="N18" i="8"/>
  <c r="N19" i="8"/>
  <c r="N20" i="8"/>
  <c r="N21" i="8"/>
  <c r="N22" i="8"/>
  <c r="N23" i="8"/>
  <c r="N24" i="8"/>
  <c r="N25" i="8"/>
  <c r="N26" i="8"/>
  <c r="N27" i="8"/>
  <c r="N28" i="8"/>
  <c r="N29" i="8"/>
  <c r="N30" i="8"/>
  <c r="N31" i="8"/>
  <c r="N32" i="8"/>
  <c r="N33" i="8"/>
  <c r="N34" i="8"/>
  <c r="N3" i="8"/>
  <c r="N4" i="4"/>
  <c r="N5" i="4"/>
  <c r="N6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3" i="4"/>
  <c r="N4" i="7"/>
  <c r="N5" i="7"/>
  <c r="N6" i="7"/>
  <c r="N7" i="7"/>
  <c r="N8" i="7"/>
  <c r="N9" i="7"/>
  <c r="N10" i="7"/>
  <c r="N11" i="7"/>
  <c r="N12" i="7"/>
  <c r="N13" i="7"/>
  <c r="N14" i="7"/>
  <c r="N15" i="7"/>
  <c r="N16" i="7"/>
  <c r="N17" i="7"/>
  <c r="N18" i="7"/>
  <c r="N19" i="7"/>
  <c r="N20" i="7"/>
  <c r="N21" i="7"/>
  <c r="N22" i="7"/>
  <c r="N23" i="7"/>
  <c r="N24" i="7"/>
  <c r="N25" i="7"/>
  <c r="N26" i="7"/>
  <c r="N27" i="7"/>
  <c r="N28" i="7"/>
  <c r="N29" i="7"/>
  <c r="N30" i="7"/>
  <c r="N31" i="7"/>
  <c r="N32" i="7"/>
  <c r="N33" i="7"/>
  <c r="N34" i="7"/>
  <c r="N3" i="7"/>
  <c r="N4" i="3"/>
  <c r="N5" i="3"/>
  <c r="N6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3" i="3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" i="2"/>
  <c r="N4" i="6"/>
  <c r="N5" i="6"/>
  <c r="N6" i="6"/>
  <c r="N7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3" i="6"/>
  <c r="N4" i="5"/>
  <c r="N5" i="5"/>
  <c r="N6" i="5"/>
  <c r="N7" i="5"/>
  <c r="N8" i="5"/>
  <c r="N9" i="5"/>
  <c r="N10" i="5"/>
  <c r="N11" i="5"/>
  <c r="N12" i="5"/>
  <c r="N13" i="5"/>
  <c r="N14" i="5"/>
  <c r="N15" i="5"/>
  <c r="N16" i="5"/>
  <c r="N17" i="5"/>
  <c r="N18" i="5"/>
  <c r="N19" i="5"/>
  <c r="N20" i="5"/>
  <c r="N21" i="5"/>
  <c r="N22" i="5"/>
  <c r="N23" i="5"/>
  <c r="N24" i="5"/>
  <c r="N25" i="5"/>
  <c r="N26" i="5"/>
  <c r="N27" i="5"/>
  <c r="N28" i="5"/>
  <c r="N29" i="5"/>
  <c r="N30" i="5"/>
  <c r="N31" i="5"/>
  <c r="N32" i="5"/>
  <c r="N33" i="5"/>
  <c r="N34" i="5"/>
  <c r="N3" i="5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D6EAAAFF-CCC2-4E5B-9960-051D0904AD09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FDE20B71-B6D9-4969-A975-4A113F59AB4C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AABDB138-3D63-4AB8-AC19-0C7AF1459174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CFD474F8-75E3-4BB7-95EA-DEC925134387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Од 01.07.2024 Винер осигурување АД Скопје се припои кон АДОР Македонија осигурување ВИГ</t>
        </r>
      </text>
    </comment>
  </commentList>
</comments>
</file>

<file path=xl/sharedStrings.xml><?xml version="1.0" encoding="utf-8"?>
<sst xmlns="http://schemas.openxmlformats.org/spreadsheetml/2006/main" count="616" uniqueCount="80">
  <si>
    <t xml:space="preserve">	незгода</t>
  </si>
  <si>
    <t>01</t>
  </si>
  <si>
    <t xml:space="preserve">	здравствено</t>
  </si>
  <si>
    <t>02</t>
  </si>
  <si>
    <t xml:space="preserve">	каско моторни возила</t>
  </si>
  <si>
    <t>03</t>
  </si>
  <si>
    <t xml:space="preserve">	каско шински возила</t>
  </si>
  <si>
    <t>04</t>
  </si>
  <si>
    <t xml:space="preserve">	каско воздухоплови</t>
  </si>
  <si>
    <t>05</t>
  </si>
  <si>
    <t xml:space="preserve">	каско пловни објекти</t>
  </si>
  <si>
    <t>06</t>
  </si>
  <si>
    <t xml:space="preserve">	карго</t>
  </si>
  <si>
    <t>07</t>
  </si>
  <si>
    <t xml:space="preserve">	имот од пожар и др.опасн.</t>
  </si>
  <si>
    <t>08</t>
  </si>
  <si>
    <t xml:space="preserve">		физички лица</t>
  </si>
  <si>
    <t>0801</t>
  </si>
  <si>
    <t xml:space="preserve">		правни лица</t>
  </si>
  <si>
    <t>0802</t>
  </si>
  <si>
    <t xml:space="preserve">	имот останато</t>
  </si>
  <si>
    <t>09</t>
  </si>
  <si>
    <t>0901</t>
  </si>
  <si>
    <t>0902</t>
  </si>
  <si>
    <t xml:space="preserve">	имот вкупно</t>
  </si>
  <si>
    <t>89</t>
  </si>
  <si>
    <t>8901</t>
  </si>
  <si>
    <t>8902</t>
  </si>
  <si>
    <t xml:space="preserve">	АО (вкупно)</t>
  </si>
  <si>
    <t>10</t>
  </si>
  <si>
    <t xml:space="preserve">		АО</t>
  </si>
  <si>
    <t>100</t>
  </si>
  <si>
    <t xml:space="preserve">			ЗАО</t>
  </si>
  <si>
    <t>1001</t>
  </si>
  <si>
    <t xml:space="preserve">			ЗК</t>
  </si>
  <si>
    <t>1002</t>
  </si>
  <si>
    <t xml:space="preserve">			ГР</t>
  </si>
  <si>
    <t>1003</t>
  </si>
  <si>
    <t xml:space="preserve">		одговорност на возачот</t>
  </si>
  <si>
    <t>1005</t>
  </si>
  <si>
    <t xml:space="preserve">		останати</t>
  </si>
  <si>
    <t>1099</t>
  </si>
  <si>
    <t xml:space="preserve">	одговорност воздухоплови</t>
  </si>
  <si>
    <t>11</t>
  </si>
  <si>
    <t xml:space="preserve">	одговорност пловни објекти</t>
  </si>
  <si>
    <t>12</t>
  </si>
  <si>
    <t xml:space="preserve">	општа одговорност</t>
  </si>
  <si>
    <t>13</t>
  </si>
  <si>
    <t xml:space="preserve">	кредити</t>
  </si>
  <si>
    <t>14</t>
  </si>
  <si>
    <t xml:space="preserve">	гаранции</t>
  </si>
  <si>
    <t>15</t>
  </si>
  <si>
    <t xml:space="preserve">	финансиски загуби</t>
  </si>
  <si>
    <t>16</t>
  </si>
  <si>
    <t xml:space="preserve">	правна заштита</t>
  </si>
  <si>
    <t>17</t>
  </si>
  <si>
    <t xml:space="preserve">	туристичка помош</t>
  </si>
  <si>
    <t>18</t>
  </si>
  <si>
    <t>Вкупно</t>
  </si>
  <si>
    <t>0000</t>
  </si>
  <si>
    <t>Кроација неживот</t>
  </si>
  <si>
    <t>Еуролинк</t>
  </si>
  <si>
    <t>Евроинс</t>
  </si>
  <si>
    <t>Граве неживот</t>
  </si>
  <si>
    <t>Македонија осигурување</t>
  </si>
  <si>
    <t>Сава</t>
  </si>
  <si>
    <t>Триглав</t>
  </si>
  <si>
    <t>Уника</t>
  </si>
  <si>
    <t>Осигурителна Полиса</t>
  </si>
  <si>
    <t>Халк осигурување</t>
  </si>
  <si>
    <t>Вкупно неживот</t>
  </si>
  <si>
    <t>ЗОИЛ Македонија</t>
  </si>
  <si>
    <t>Бруто полисирана премија, во илјади денари, октомври 2025 година</t>
  </si>
  <si>
    <t>Бруто полисирана премија, во илјади денари, октомври 2024 година</t>
  </si>
  <si>
    <t>Бруто исплатени штети, во илјади денари, октомври 2025 година</t>
  </si>
  <si>
    <t>Бруто исплатени штети, во илјади денари, октомври 2024 година</t>
  </si>
  <si>
    <t>Број на склучени договори октомври 2025 година</t>
  </si>
  <si>
    <t>Број на склучени договори октомври 2024 година</t>
  </si>
  <si>
    <t>Број на ликвидирани штети октомври 2025 година</t>
  </si>
  <si>
    <t>Број на ликвидирани штети октомври 2024 година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</si>
</sst>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-* #,##0_-;\-* #,##0_-;_-* &quot;-&quot;??_-;_-@_-"/>
    <numFmt numFmtId="165" formatCode="_(* #,##0_);_(* \(#,##0\);_(* &quot;-&quot;??_);_(@_)"/>
    <numFmt numFmtId="166" formatCode="_-* #,##0.00_-;\-* #,##0.00_-;_-* &quot;-&quot;??_-;_-@_-"/>
    <numFmt numFmtId="167" formatCode="_-* #,##0.00\ _д_е_н_._-;\-* #,##0.00\ _д_е_н_._-;_-* &quot;-&quot;??\ _д_е_н_._-;_-@_-"/>
  </numFmts>
  <fonts count="2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theme="1"/>
      <name val="Arial"/>
      <family val="2"/>
      <charset val="204"/>
    </font>
    <font>
      <sz val="11"/>
      <color rgb="FF9C5700"/>
      <name val="Calibri"/>
      <family val="2"/>
      <charset val="204"/>
      <scheme val="minor"/>
    </font>
    <font>
      <sz val="10"/>
      <name val="Arial"/>
      <family val="2"/>
    </font>
    <font>
      <b/>
      <sz val="10"/>
      <color theme="1"/>
      <name val="Calibri"/>
      <family val="2"/>
    </font>
    <font>
      <sz val="8"/>
      <color theme="1"/>
      <name val="Triglav TheSans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D6DCE4"/>
      </patternFill>
    </fill>
    <fill>
      <patternFill patternType="solid">
        <fgColor rgb="FFF2F2F2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EB9C"/>
      </patternFill>
    </fill>
  </fills>
  <borders count="1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theme="4" tint="0.39997558519241921"/>
      </top>
      <bottom/>
      <diagonal/>
    </border>
    <border>
      <left style="thick">
        <color theme="0"/>
      </left>
      <right style="thick">
        <color theme="0"/>
      </right>
      <top style="thin">
        <color theme="0" tint="-0.24994659260841701"/>
      </top>
      <bottom style="thin">
        <color theme="0" tint="-0.24994659260841701"/>
      </bottom>
      <diagonal/>
    </border>
  </borders>
  <cellStyleXfs count="35">
    <xf numFmtId="0" fontId="0" fillId="0" borderId="0"/>
    <xf numFmtId="0" fontId="3" fillId="0" borderId="0"/>
    <xf numFmtId="0" fontId="3" fillId="0" borderId="0"/>
    <xf numFmtId="0" fontId="14" fillId="0" borderId="0"/>
    <xf numFmtId="166" fontId="3" fillId="0" borderId="0" applyFont="0" applyFill="0" applyBorder="0" applyAlignment="0" applyProtection="0"/>
    <xf numFmtId="0" fontId="13" fillId="0" borderId="0"/>
    <xf numFmtId="0" fontId="15" fillId="0" borderId="0"/>
    <xf numFmtId="0" fontId="13" fillId="0" borderId="0"/>
    <xf numFmtId="0" fontId="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7" fontId="13" fillId="0" borderId="0" applyFont="0" applyFill="0" applyBorder="0" applyAlignment="0" applyProtection="0"/>
    <xf numFmtId="0" fontId="2" fillId="0" borderId="0"/>
    <xf numFmtId="166" fontId="13" fillId="0" borderId="0" applyFont="0" applyFill="0" applyBorder="0" applyAlignment="0" applyProtection="0"/>
    <xf numFmtId="0" fontId="13" fillId="0" borderId="0"/>
    <xf numFmtId="0" fontId="16" fillId="7" borderId="0" applyNumberFormat="0" applyBorder="0" applyAlignment="0" applyProtection="0"/>
    <xf numFmtId="0" fontId="2" fillId="0" borderId="0"/>
    <xf numFmtId="0" fontId="13" fillId="0" borderId="0"/>
    <xf numFmtId="43" fontId="3" fillId="0" borderId="0" applyFont="0" applyFill="0" applyBorder="0" applyAlignment="0" applyProtection="0"/>
    <xf numFmtId="0" fontId="1" fillId="0" borderId="0"/>
    <xf numFmtId="0" fontId="17" fillId="0" borderId="0" applyAlignment="0"/>
    <xf numFmtId="166" fontId="1" fillId="0" borderId="0" applyFont="0" applyFill="0" applyBorder="0" applyAlignment="0" applyProtection="0"/>
    <xf numFmtId="3" fontId="19" fillId="0" borderId="12"/>
  </cellStyleXfs>
  <cellXfs count="36">
    <xf numFmtId="0" fontId="0" fillId="0" borderId="0" xfId="0"/>
    <xf numFmtId="0" fontId="4" fillId="2" borderId="1" xfId="1" applyFont="1" applyFill="1" applyBorder="1" applyAlignment="1">
      <alignment horizontal="left" vertical="center" wrapText="1"/>
    </xf>
    <xf numFmtId="3" fontId="0" fillId="0" borderId="0" xfId="0" applyNumberFormat="1"/>
    <xf numFmtId="49" fontId="0" fillId="0" borderId="0" xfId="0" applyNumberFormat="1" applyAlignment="1">
      <alignment horizontal="center" vertical="center" wrapText="1"/>
    </xf>
    <xf numFmtId="49" fontId="4" fillId="2" borderId="2" xfId="1" applyNumberFormat="1" applyFont="1" applyFill="1" applyBorder="1" applyAlignment="1">
      <alignment horizontal="center" vertical="center" wrapText="1"/>
    </xf>
    <xf numFmtId="49" fontId="4" fillId="2" borderId="3" xfId="1" applyNumberFormat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left" vertical="center" wrapText="1"/>
    </xf>
    <xf numFmtId="0" fontId="4" fillId="2" borderId="7" xfId="1" applyFont="1" applyFill="1" applyBorder="1" applyAlignment="1">
      <alignment horizontal="left" vertical="center" wrapText="1"/>
    </xf>
    <xf numFmtId="0" fontId="4" fillId="2" borderId="8" xfId="1" applyFont="1" applyFill="1" applyBorder="1" applyAlignment="1">
      <alignment horizontal="left" vertical="center" wrapText="1"/>
    </xf>
    <xf numFmtId="3" fontId="5" fillId="0" borderId="9" xfId="0" applyNumberFormat="1" applyFont="1" applyBorder="1"/>
    <xf numFmtId="0" fontId="5" fillId="0" borderId="0" xfId="0" applyFont="1"/>
    <xf numFmtId="49" fontId="5" fillId="0" borderId="3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3" fontId="5" fillId="0" borderId="6" xfId="0" applyNumberFormat="1" applyFont="1" applyBorder="1"/>
    <xf numFmtId="3" fontId="6" fillId="0" borderId="6" xfId="0" applyNumberFormat="1" applyFont="1" applyBorder="1"/>
    <xf numFmtId="49" fontId="5" fillId="0" borderId="0" xfId="0" applyNumberFormat="1" applyFont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wrapText="1"/>
    </xf>
    <xf numFmtId="3" fontId="6" fillId="0" borderId="9" xfId="0" applyNumberFormat="1" applyFont="1" applyBorder="1"/>
    <xf numFmtId="3" fontId="7" fillId="3" borderId="1" xfId="2" applyNumberFormat="1" applyFont="1" applyFill="1" applyBorder="1" applyAlignment="1">
      <alignment vertical="center" wrapText="1"/>
    </xf>
    <xf numFmtId="3" fontId="7" fillId="3" borderId="1" xfId="0" applyNumberFormat="1" applyFont="1" applyFill="1" applyBorder="1" applyAlignment="1">
      <alignment vertical="center" wrapText="1"/>
    </xf>
    <xf numFmtId="3" fontId="8" fillId="3" borderId="1" xfId="0" applyNumberFormat="1" applyFont="1" applyFill="1" applyBorder="1" applyAlignment="1">
      <alignment vertical="center" wrapText="1"/>
    </xf>
    <xf numFmtId="3" fontId="4" fillId="3" borderId="1" xfId="0" applyNumberFormat="1" applyFont="1" applyFill="1" applyBorder="1" applyAlignment="1">
      <alignment vertical="center" wrapText="1"/>
    </xf>
    <xf numFmtId="3" fontId="7" fillId="5" borderId="1" xfId="0" applyNumberFormat="1" applyFont="1" applyFill="1" applyBorder="1" applyAlignment="1">
      <alignment vertical="center" wrapText="1"/>
    </xf>
    <xf numFmtId="3" fontId="7" fillId="3" borderId="1" xfId="0" applyNumberFormat="1" applyFont="1" applyFill="1" applyBorder="1" applyAlignment="1">
      <alignment horizontal="center" vertical="center" wrapText="1"/>
    </xf>
    <xf numFmtId="3" fontId="8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3" fontId="10" fillId="3" borderId="1" xfId="0" applyNumberFormat="1" applyFont="1" applyFill="1" applyBorder="1" applyAlignment="1">
      <alignment vertical="center" wrapText="1"/>
    </xf>
    <xf numFmtId="3" fontId="7" fillId="3" borderId="1" xfId="32" applyNumberFormat="1" applyFont="1" applyFill="1" applyBorder="1" applyAlignment="1">
      <alignment vertical="center" wrapText="1"/>
    </xf>
    <xf numFmtId="165" fontId="18" fillId="3" borderId="1" xfId="30" applyNumberFormat="1" applyFont="1" applyFill="1" applyBorder="1" applyAlignment="1">
      <alignment vertical="center" wrapText="1"/>
    </xf>
    <xf numFmtId="165" fontId="4" fillId="3" borderId="1" xfId="30" applyNumberFormat="1" applyFont="1" applyFill="1" applyBorder="1" applyAlignment="1">
      <alignment vertical="center" wrapText="1"/>
    </xf>
    <xf numFmtId="4" fontId="7" fillId="3" borderId="1" xfId="32" applyNumberFormat="1" applyFont="1" applyFill="1" applyBorder="1" applyAlignment="1">
      <alignment vertical="center" wrapText="1"/>
    </xf>
    <xf numFmtId="3" fontId="7" fillId="0" borderId="1" xfId="0" applyNumberFormat="1" applyFont="1" applyBorder="1" applyAlignment="1">
      <alignment vertical="center" wrapText="1"/>
    </xf>
    <xf numFmtId="3" fontId="7" fillId="6" borderId="1" xfId="0" applyNumberFormat="1" applyFont="1" applyFill="1" applyBorder="1" applyAlignment="1">
      <alignment vertical="center" wrapText="1"/>
    </xf>
    <xf numFmtId="3" fontId="7" fillId="6" borderId="0" xfId="0" applyNumberFormat="1" applyFont="1" applyFill="1" applyAlignment="1">
      <alignment vertical="center" wrapText="1"/>
    </xf>
    <xf numFmtId="164" fontId="9" fillId="4" borderId="11" xfId="0" applyNumberFormat="1" applyFont="1" applyFill="1" applyBorder="1"/>
  </cellXfs>
  <cellStyles count="35">
    <cellStyle name="Comma 2" xfId="4" xr:uid="{DA045210-B8D0-46D1-B7AE-827025748BB8}"/>
    <cellStyle name="Comma 2 2" xfId="23" xr:uid="{4D07B060-4C2E-48D1-93B4-238D4E09650E}"/>
    <cellStyle name="Comma 3" xfId="25" xr:uid="{36CD262A-54CA-4A5E-B703-4E0C47DDC6E4}"/>
    <cellStyle name="Comma 4" xfId="30" xr:uid="{13A4B750-86A1-4EB1-A66C-A676DC6AAC62}"/>
    <cellStyle name="Comma 5" xfId="33" xr:uid="{07D2AC3D-6D08-43B6-80E5-A46C6068243A}"/>
    <cellStyle name="First_Column_Rows_0" xfId="34" xr:uid="{2E17A6D8-56D9-425F-ABDF-3BCA8A567A12}"/>
    <cellStyle name="Neutral 2" xfId="27" xr:uid="{78626529-7481-49E8-B832-BCD4EA7CCA5A}"/>
    <cellStyle name="Normal" xfId="0" builtinId="0"/>
    <cellStyle name="Normal 2" xfId="1" xr:uid="{A3521A09-9228-4AF6-AF9D-D6F5A7B6AD15}"/>
    <cellStyle name="Normal 2 2" xfId="8" xr:uid="{63E3C801-0CA4-44EF-B84B-FD4784853BC6}"/>
    <cellStyle name="Normal 2 2 2" xfId="24" xr:uid="{0A856407-158F-4B1F-9CAB-D6EAEA140BE2}"/>
    <cellStyle name="Normal 2 2 3" xfId="26" xr:uid="{A7B164A6-5A3C-4A3A-BC4B-76A1A48F27AE}"/>
    <cellStyle name="Normal 2 3" xfId="28" xr:uid="{EF441DE0-B73B-413B-A39A-DAE51A64D86D}"/>
    <cellStyle name="Normal 2 4" xfId="9" xr:uid="{626BC373-44BF-4306-8A7B-6D095133D393}"/>
    <cellStyle name="Normal 2 4 2" xfId="12" xr:uid="{9E6CA49E-3B16-4DB9-B0F0-9A1FB7E339A8}"/>
    <cellStyle name="Normal 2 4 3" xfId="16" xr:uid="{F4311A7C-1574-49E6-B8FF-8A0B6972BA26}"/>
    <cellStyle name="Normal 2 4 4" xfId="19" xr:uid="{340246FF-3C42-4B46-AC92-64687D3E8B56}"/>
    <cellStyle name="Normal 2 4 5" xfId="22" xr:uid="{3930FB01-1214-4690-8EFE-B1F3A10AF505}"/>
    <cellStyle name="Normal 2 5" xfId="6" xr:uid="{345C2883-7A7A-4EF6-811A-6F5AD637D244}"/>
    <cellStyle name="Normal 2 6" xfId="32" xr:uid="{11BEFF4E-600F-4D6E-84E2-ADD4086403E1}"/>
    <cellStyle name="Normal 3" xfId="2" xr:uid="{8B089AE6-DFB8-41B8-BB6D-F35EB01D6692}"/>
    <cellStyle name="Normal 3 2" xfId="3" xr:uid="{AB7ED279-DBA4-4CEB-8B90-B21A665AA02D}"/>
    <cellStyle name="Normal 3 2 2" xfId="29" xr:uid="{9CE132A9-7A03-4608-A223-90B53B3789F9}"/>
    <cellStyle name="Normal 4" xfId="5" xr:uid="{98CDD710-5D35-4849-A75D-8ACC22D74004}"/>
    <cellStyle name="Normal 4 2" xfId="13" xr:uid="{8E7C6415-33E4-453F-B36E-5D96A42324CF}"/>
    <cellStyle name="Normal 5" xfId="10" xr:uid="{D31D15B8-368B-4FEB-BA22-39457475B81A}"/>
    <cellStyle name="Normal 5 2 2" xfId="7" xr:uid="{B1DC6121-5CAC-4452-9487-A239DCF15EC0}"/>
    <cellStyle name="Normal 5 2 2 2" xfId="11" xr:uid="{FE8674B9-0AC0-4E29-9C91-52FAE5F94BB6}"/>
    <cellStyle name="Normal 5 2 2 3" xfId="15" xr:uid="{45D876B6-BFC2-4EC8-8A0A-0F2696003A76}"/>
    <cellStyle name="Normal 5 2 2 4" xfId="18" xr:uid="{CA790CD6-587F-40B8-9FF2-F7D83F6813A8}"/>
    <cellStyle name="Normal 5 2 2 5" xfId="21" xr:uid="{03E98043-A654-4E4B-81BE-C8559E418A5C}"/>
    <cellStyle name="Normal 6" xfId="14" xr:uid="{1AD688D8-CFE5-4679-9B23-00B2C902C6CF}"/>
    <cellStyle name="Normal 7" xfId="17" xr:uid="{17B012F1-6872-4EB1-A175-54F8136B5DB1}"/>
    <cellStyle name="Normal 8" xfId="20" xr:uid="{81D4A082-2839-4DA0-9EAC-1293084DD975}"/>
    <cellStyle name="Normal 9" xfId="31" xr:uid="{640716C4-CEA3-4043-8225-47D0CF832B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1CA94-8505-4B6B-818D-431E1E1F6BEF}">
  <dimension ref="A1:N34"/>
  <sheetViews>
    <sheetView zoomScale="80" zoomScaleNormal="80" workbookViewId="0">
      <selection activeCell="E3" sqref="E3:E34"/>
    </sheetView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72</v>
      </c>
    </row>
    <row r="2" spans="1:14" s="3" customFormat="1" ht="30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>
      <c r="A3" s="6" t="s">
        <v>0</v>
      </c>
      <c r="B3" s="1" t="s">
        <v>1</v>
      </c>
      <c r="C3" s="30">
        <v>14288</v>
      </c>
      <c r="D3" s="32">
        <v>8016.1620000000003</v>
      </c>
      <c r="E3" s="19">
        <v>1761</v>
      </c>
      <c r="F3" s="19">
        <v>2860.866</v>
      </c>
      <c r="G3" s="31">
        <v>5900.55</v>
      </c>
      <c r="H3" s="19">
        <v>7959.4770000000071</v>
      </c>
      <c r="I3" s="19">
        <v>3480.3009999999999</v>
      </c>
      <c r="J3" s="19">
        <v>7970</v>
      </c>
      <c r="K3" s="18">
        <v>4678</v>
      </c>
      <c r="L3" s="23">
        <v>12261.71</v>
      </c>
      <c r="M3" s="19">
        <v>21.638999999999999</v>
      </c>
      <c r="N3" s="13">
        <f>SUM(C3:M3)</f>
        <v>69197.705000000002</v>
      </c>
    </row>
    <row r="4" spans="1:14">
      <c r="A4" s="6" t="s">
        <v>2</v>
      </c>
      <c r="B4" s="1" t="s">
        <v>3</v>
      </c>
      <c r="C4" s="30">
        <v>15388</v>
      </c>
      <c r="D4" s="32">
        <v>9810.4269999999997</v>
      </c>
      <c r="E4" s="19">
        <v>253</v>
      </c>
      <c r="F4" s="19">
        <v>0</v>
      </c>
      <c r="G4" s="31">
        <v>23702.81</v>
      </c>
      <c r="H4" s="19">
        <v>31228.806830000016</v>
      </c>
      <c r="I4" s="19">
        <v>4818.7370000000001</v>
      </c>
      <c r="J4" s="19">
        <v>11082</v>
      </c>
      <c r="K4" s="18">
        <v>0</v>
      </c>
      <c r="L4" s="23">
        <v>33854.71</v>
      </c>
      <c r="M4" s="19">
        <v>0</v>
      </c>
      <c r="N4" s="13">
        <f t="shared" ref="N4:N34" si="0">SUM(C4:M4)</f>
        <v>130138.49083</v>
      </c>
    </row>
    <row r="5" spans="1:14">
      <c r="A5" s="6" t="s">
        <v>4</v>
      </c>
      <c r="B5" s="1" t="s">
        <v>5</v>
      </c>
      <c r="C5" s="30">
        <v>12479</v>
      </c>
      <c r="D5" s="32">
        <v>15782.853999999999</v>
      </c>
      <c r="E5" s="19">
        <v>8735</v>
      </c>
      <c r="F5" s="19">
        <v>2530.5279999999998</v>
      </c>
      <c r="G5" s="31">
        <v>16604.53</v>
      </c>
      <c r="H5" s="19">
        <v>22403.293000000005</v>
      </c>
      <c r="I5" s="19">
        <v>15307.618</v>
      </c>
      <c r="J5" s="19">
        <v>16825</v>
      </c>
      <c r="K5" s="18">
        <v>12942</v>
      </c>
      <c r="L5" s="23">
        <v>16968.03</v>
      </c>
      <c r="M5" s="19">
        <v>5.9</v>
      </c>
      <c r="N5" s="13">
        <f t="shared" si="0"/>
        <v>140583.753</v>
      </c>
    </row>
    <row r="6" spans="1:14">
      <c r="A6" s="6" t="s">
        <v>6</v>
      </c>
      <c r="B6" s="1" t="s">
        <v>7</v>
      </c>
      <c r="C6" s="30">
        <v>0</v>
      </c>
      <c r="D6" s="19">
        <v>0</v>
      </c>
      <c r="E6" s="19">
        <v>0</v>
      </c>
      <c r="F6" s="19">
        <v>0</v>
      </c>
      <c r="G6" s="31">
        <v>0</v>
      </c>
      <c r="H6" s="19">
        <v>0</v>
      </c>
      <c r="I6" s="19">
        <v>0</v>
      </c>
      <c r="J6" s="19">
        <v>0</v>
      </c>
      <c r="K6" s="18">
        <v>0</v>
      </c>
      <c r="L6" s="23">
        <v>0</v>
      </c>
      <c r="M6" s="19">
        <v>0</v>
      </c>
      <c r="N6" s="13">
        <f t="shared" si="0"/>
        <v>0</v>
      </c>
    </row>
    <row r="7" spans="1:14">
      <c r="A7" s="6" t="s">
        <v>8</v>
      </c>
      <c r="B7" s="1" t="s">
        <v>9</v>
      </c>
      <c r="C7" s="30">
        <v>15660</v>
      </c>
      <c r="D7" s="19">
        <v>0</v>
      </c>
      <c r="E7" s="19">
        <v>0</v>
      </c>
      <c r="F7" s="19">
        <v>0</v>
      </c>
      <c r="G7" s="31">
        <v>0</v>
      </c>
      <c r="H7" s="19">
        <v>0</v>
      </c>
      <c r="I7" s="19">
        <v>0</v>
      </c>
      <c r="J7" s="19">
        <v>4698</v>
      </c>
      <c r="K7" s="18">
        <v>295</v>
      </c>
      <c r="L7" s="23">
        <v>0</v>
      </c>
      <c r="M7" s="19">
        <v>0</v>
      </c>
      <c r="N7" s="13">
        <f t="shared" si="0"/>
        <v>20653</v>
      </c>
    </row>
    <row r="8" spans="1:14">
      <c r="A8" s="6" t="s">
        <v>10</v>
      </c>
      <c r="B8" s="1" t="s">
        <v>11</v>
      </c>
      <c r="C8" s="29">
        <v>0</v>
      </c>
      <c r="D8" s="19">
        <v>0</v>
      </c>
      <c r="E8" s="19">
        <v>0</v>
      </c>
      <c r="F8" s="19">
        <v>0</v>
      </c>
      <c r="G8" s="31">
        <v>0</v>
      </c>
      <c r="H8" s="19">
        <v>0</v>
      </c>
      <c r="I8" s="19">
        <v>0</v>
      </c>
      <c r="J8" s="19">
        <v>0</v>
      </c>
      <c r="K8" s="18">
        <v>0</v>
      </c>
      <c r="L8" s="23">
        <v>0</v>
      </c>
      <c r="M8" s="19">
        <v>0</v>
      </c>
      <c r="N8" s="13">
        <f t="shared" si="0"/>
        <v>0</v>
      </c>
    </row>
    <row r="9" spans="1:14">
      <c r="A9" s="6" t="s">
        <v>12</v>
      </c>
      <c r="B9" s="1" t="s">
        <v>13</v>
      </c>
      <c r="C9" s="30">
        <v>51</v>
      </c>
      <c r="D9" s="19">
        <v>423.39100000000002</v>
      </c>
      <c r="E9" s="19">
        <v>870</v>
      </c>
      <c r="F9" s="19">
        <v>0</v>
      </c>
      <c r="G9" s="31">
        <v>1910.31</v>
      </c>
      <c r="H9" s="19">
        <v>204.59500000000025</v>
      </c>
      <c r="I9" s="19">
        <v>910.07100000000003</v>
      </c>
      <c r="J9" s="19">
        <v>1058</v>
      </c>
      <c r="K9" s="18">
        <v>157</v>
      </c>
      <c r="L9" s="23">
        <v>254.84</v>
      </c>
      <c r="M9" s="19">
        <v>0</v>
      </c>
      <c r="N9" s="13">
        <f t="shared" si="0"/>
        <v>5839.2070000000003</v>
      </c>
    </row>
    <row r="10" spans="1:14">
      <c r="A10" s="6" t="s">
        <v>14</v>
      </c>
      <c r="B10" s="1" t="s">
        <v>15</v>
      </c>
      <c r="C10" s="30">
        <v>5970</v>
      </c>
      <c r="D10" s="19">
        <f>D11+D12</f>
        <v>17076.546999999999</v>
      </c>
      <c r="E10" s="19">
        <v>3338</v>
      </c>
      <c r="F10" s="19">
        <v>494.87400000000002</v>
      </c>
      <c r="G10" s="31">
        <v>12270.7</v>
      </c>
      <c r="H10" s="19">
        <v>6626.7513699999945</v>
      </c>
      <c r="I10" s="19">
        <f>I11+I12</f>
        <v>7827.640911087924</v>
      </c>
      <c r="J10" s="19">
        <f t="shared" ref="J10" si="1">SUM(J11:J12)</f>
        <v>4969</v>
      </c>
      <c r="K10" s="18">
        <v>5084</v>
      </c>
      <c r="L10" s="23">
        <f>SUM(L11:L12)</f>
        <v>6315.69</v>
      </c>
      <c r="M10" s="19">
        <f>M11+M12</f>
        <v>0</v>
      </c>
      <c r="N10" s="13">
        <f t="shared" si="0"/>
        <v>69973.203281087917</v>
      </c>
    </row>
    <row r="11" spans="1:14">
      <c r="A11" s="6" t="s">
        <v>16</v>
      </c>
      <c r="B11" s="1" t="s">
        <v>17</v>
      </c>
      <c r="C11" s="30">
        <v>3447</v>
      </c>
      <c r="D11" s="32">
        <v>2025.2239999999999</v>
      </c>
      <c r="E11" s="19">
        <v>742</v>
      </c>
      <c r="F11" s="19">
        <v>187.297</v>
      </c>
      <c r="G11" s="31">
        <v>1708.38</v>
      </c>
      <c r="H11" s="19">
        <v>2264.1444199999969</v>
      </c>
      <c r="I11" s="19">
        <v>1113.5591161807613</v>
      </c>
      <c r="J11" s="19">
        <v>1038</v>
      </c>
      <c r="K11" s="18">
        <v>1452</v>
      </c>
      <c r="L11" s="23">
        <v>623.03</v>
      </c>
      <c r="M11" s="19">
        <v>0</v>
      </c>
      <c r="N11" s="13">
        <f t="shared" si="0"/>
        <v>14600.634536180758</v>
      </c>
    </row>
    <row r="12" spans="1:14">
      <c r="A12" s="6" t="s">
        <v>18</v>
      </c>
      <c r="B12" s="1" t="s">
        <v>19</v>
      </c>
      <c r="C12" s="30">
        <v>2523</v>
      </c>
      <c r="D12" s="32">
        <v>15051.323</v>
      </c>
      <c r="E12" s="19">
        <v>2596</v>
      </c>
      <c r="F12" s="19">
        <v>307.577</v>
      </c>
      <c r="G12" s="31">
        <v>10562.32</v>
      </c>
      <c r="H12" s="19">
        <v>4362.6069500000085</v>
      </c>
      <c r="I12" s="19">
        <v>6714.0817949071625</v>
      </c>
      <c r="J12" s="19">
        <v>3931</v>
      </c>
      <c r="K12" s="18">
        <v>3632</v>
      </c>
      <c r="L12" s="23">
        <v>5692.66</v>
      </c>
      <c r="M12" s="19">
        <v>0</v>
      </c>
      <c r="N12" s="13">
        <f t="shared" si="0"/>
        <v>55372.56874490717</v>
      </c>
    </row>
    <row r="13" spans="1:14">
      <c r="A13" s="6" t="s">
        <v>20</v>
      </c>
      <c r="B13" s="1" t="s">
        <v>21</v>
      </c>
      <c r="C13" s="30">
        <v>4082</v>
      </c>
      <c r="D13" s="19">
        <f>D14+D15</f>
        <v>11212.635999999999</v>
      </c>
      <c r="E13" s="19">
        <v>1703</v>
      </c>
      <c r="F13" s="19">
        <v>113.926</v>
      </c>
      <c r="G13" s="31">
        <v>22584.98</v>
      </c>
      <c r="H13" s="19">
        <v>8073.5856299999868</v>
      </c>
      <c r="I13" s="19">
        <f>I14+I15</f>
        <v>10980.339088912078</v>
      </c>
      <c r="J13" s="19">
        <f t="shared" ref="J13" si="2">SUM(J14:J15)</f>
        <v>11119</v>
      </c>
      <c r="K13" s="18">
        <v>1764</v>
      </c>
      <c r="L13" s="23">
        <f>SUM(L14:L15)</f>
        <v>8544.7099999999991</v>
      </c>
      <c r="M13" s="19">
        <f>M14+M15</f>
        <v>0</v>
      </c>
      <c r="N13" s="13">
        <f t="shared" si="0"/>
        <v>80178.176718912058</v>
      </c>
    </row>
    <row r="14" spans="1:14">
      <c r="A14" s="6" t="s">
        <v>16</v>
      </c>
      <c r="B14" s="1" t="s">
        <v>22</v>
      </c>
      <c r="C14" s="30">
        <v>2015</v>
      </c>
      <c r="D14" s="19">
        <v>2051.799</v>
      </c>
      <c r="E14" s="19">
        <v>226</v>
      </c>
      <c r="F14" s="19">
        <v>46.322000000000003</v>
      </c>
      <c r="G14" s="31">
        <v>2698.45</v>
      </c>
      <c r="H14" s="19">
        <v>4232.2792000000045</v>
      </c>
      <c r="I14" s="19">
        <v>3318.9408838192394</v>
      </c>
      <c r="J14" s="19">
        <v>366</v>
      </c>
      <c r="K14" s="18">
        <v>243</v>
      </c>
      <c r="L14" s="23">
        <v>737.39</v>
      </c>
      <c r="M14" s="19">
        <v>0</v>
      </c>
      <c r="N14" s="13">
        <f t="shared" si="0"/>
        <v>15935.181083819243</v>
      </c>
    </row>
    <row r="15" spans="1:14">
      <c r="A15" s="6" t="s">
        <v>18</v>
      </c>
      <c r="B15" s="1" t="s">
        <v>23</v>
      </c>
      <c r="C15" s="30">
        <v>2067</v>
      </c>
      <c r="D15" s="19">
        <v>9160.8369999999995</v>
      </c>
      <c r="E15" s="19">
        <v>1477</v>
      </c>
      <c r="F15" s="19">
        <v>67.603999999999999</v>
      </c>
      <c r="G15" s="31">
        <v>19886.53</v>
      </c>
      <c r="H15" s="19">
        <v>3841.3064299999969</v>
      </c>
      <c r="I15" s="19">
        <v>7661.398205092838</v>
      </c>
      <c r="J15" s="19">
        <v>10753</v>
      </c>
      <c r="K15" s="18">
        <v>1521</v>
      </c>
      <c r="L15" s="23">
        <v>7807.32</v>
      </c>
      <c r="M15" s="19">
        <v>0</v>
      </c>
      <c r="N15" s="13">
        <f t="shared" si="0"/>
        <v>64242.995635092833</v>
      </c>
    </row>
    <row r="16" spans="1:14">
      <c r="A16" s="6" t="s">
        <v>24</v>
      </c>
      <c r="B16" s="1" t="s">
        <v>25</v>
      </c>
      <c r="C16" s="30">
        <v>10052</v>
      </c>
      <c r="D16" s="19">
        <f>D17+D18</f>
        <v>28289.183000000001</v>
      </c>
      <c r="E16" s="19">
        <v>5041</v>
      </c>
      <c r="F16" s="19">
        <v>608.80000000000007</v>
      </c>
      <c r="G16" s="31">
        <v>34855.69</v>
      </c>
      <c r="H16" s="19">
        <v>14700.337</v>
      </c>
      <c r="I16" s="19">
        <f>I17+I18</f>
        <v>18807.98</v>
      </c>
      <c r="J16" s="19">
        <f t="shared" ref="J16" si="3">SUM(J17:J18)</f>
        <v>16088</v>
      </c>
      <c r="K16" s="18">
        <v>6848</v>
      </c>
      <c r="L16" s="23">
        <f>SUM(L17:L18)</f>
        <v>14860.4</v>
      </c>
      <c r="M16" s="19">
        <f>M10+M13</f>
        <v>0</v>
      </c>
      <c r="N16" s="13">
        <f t="shared" si="0"/>
        <v>150151.38999999998</v>
      </c>
    </row>
    <row r="17" spans="1:14">
      <c r="A17" s="6" t="s">
        <v>16</v>
      </c>
      <c r="B17" s="1" t="s">
        <v>26</v>
      </c>
      <c r="C17" s="30">
        <v>5462</v>
      </c>
      <c r="D17" s="32">
        <f>D11+D14</f>
        <v>4077.0230000000001</v>
      </c>
      <c r="E17" s="19">
        <v>968</v>
      </c>
      <c r="F17" s="19">
        <v>233.619</v>
      </c>
      <c r="G17" s="31">
        <v>4406.83</v>
      </c>
      <c r="H17" s="19">
        <v>6496.4236199999868</v>
      </c>
      <c r="I17" s="19">
        <f>I11+I14</f>
        <v>4432.5000000000009</v>
      </c>
      <c r="J17" s="19">
        <f t="shared" ref="J17:J18" si="4">J11+J14</f>
        <v>1404</v>
      </c>
      <c r="K17" s="18">
        <v>1695</v>
      </c>
      <c r="L17" s="23">
        <f t="shared" ref="L17:L18" si="5">L11+L14</f>
        <v>1360.42</v>
      </c>
      <c r="M17" s="19">
        <f>M11+M14</f>
        <v>0</v>
      </c>
      <c r="N17" s="13">
        <f t="shared" si="0"/>
        <v>30535.815619999987</v>
      </c>
    </row>
    <row r="18" spans="1:14">
      <c r="A18" s="6" t="s">
        <v>18</v>
      </c>
      <c r="B18" s="1" t="s">
        <v>27</v>
      </c>
      <c r="C18" s="30">
        <v>4590</v>
      </c>
      <c r="D18" s="32">
        <f>D12+D15</f>
        <v>24212.16</v>
      </c>
      <c r="E18" s="19">
        <v>4073</v>
      </c>
      <c r="F18" s="19">
        <v>375.18099999999998</v>
      </c>
      <c r="G18" s="31">
        <v>30448.86</v>
      </c>
      <c r="H18" s="19">
        <v>8203.9133800000127</v>
      </c>
      <c r="I18" s="19">
        <f>I12+I15</f>
        <v>14375.48</v>
      </c>
      <c r="J18" s="19">
        <f t="shared" si="4"/>
        <v>14684</v>
      </c>
      <c r="K18" s="18">
        <v>5153</v>
      </c>
      <c r="L18" s="23">
        <f t="shared" si="5"/>
        <v>13499.98</v>
      </c>
      <c r="M18" s="19">
        <f>M12+M15</f>
        <v>0</v>
      </c>
      <c r="N18" s="13">
        <f t="shared" si="0"/>
        <v>119615.57438000001</v>
      </c>
    </row>
    <row r="19" spans="1:14">
      <c r="A19" s="6" t="s">
        <v>28</v>
      </c>
      <c r="B19" s="1" t="s">
        <v>29</v>
      </c>
      <c r="C19" s="30">
        <v>56558</v>
      </c>
      <c r="D19" s="19">
        <f>D20+D24+D25</f>
        <v>38548.845000000001</v>
      </c>
      <c r="E19" s="19">
        <v>28852</v>
      </c>
      <c r="F19" s="19">
        <v>57240.946239864599</v>
      </c>
      <c r="G19" s="31">
        <v>68923.28</v>
      </c>
      <c r="H19" s="22">
        <f>H20+H24+H25</f>
        <v>46627.774000000034</v>
      </c>
      <c r="I19" s="19">
        <f t="shared" ref="I19" si="6">I20+I24+I25</f>
        <v>39538.177000000003</v>
      </c>
      <c r="J19" s="19">
        <f t="shared" ref="J19" si="7">SUM(J20,J24:J25)</f>
        <v>118339</v>
      </c>
      <c r="K19" s="18">
        <v>51922</v>
      </c>
      <c r="L19" s="23">
        <f>L20+L24+L25</f>
        <v>34634.69</v>
      </c>
      <c r="M19" s="33">
        <f>M20+M25</f>
        <v>1189.2539999999999</v>
      </c>
      <c r="N19" s="13">
        <f t="shared" si="0"/>
        <v>542373.96623986471</v>
      </c>
    </row>
    <row r="20" spans="1:14">
      <c r="A20" s="6" t="s">
        <v>30</v>
      </c>
      <c r="B20" s="1" t="s">
        <v>31</v>
      </c>
      <c r="C20" s="30">
        <v>55548</v>
      </c>
      <c r="D20" s="19">
        <f>SUM(D21:D23)</f>
        <v>38077.241999999998</v>
      </c>
      <c r="E20" s="19">
        <v>28138</v>
      </c>
      <c r="F20" s="19">
        <v>57240.946239864599</v>
      </c>
      <c r="G20" s="31">
        <v>67792.66</v>
      </c>
      <c r="H20" s="22">
        <f t="shared" ref="H20" si="8">H21+H22+H23</f>
        <v>44176.335000000036</v>
      </c>
      <c r="I20" s="19">
        <f>I21+I22+I23</f>
        <v>37577.343000000001</v>
      </c>
      <c r="J20" s="19">
        <f t="shared" ref="J20" si="9">SUM(J21:J23)</f>
        <v>117027</v>
      </c>
      <c r="K20" s="18">
        <v>50936</v>
      </c>
      <c r="L20" s="23">
        <f>SUM(L21:L23)</f>
        <v>33230.5</v>
      </c>
      <c r="M20" s="34">
        <f>M21+M22+M23+M24</f>
        <v>1189.2539999999999</v>
      </c>
      <c r="N20" s="13">
        <f t="shared" si="0"/>
        <v>530933.2802398646</v>
      </c>
    </row>
    <row r="21" spans="1:14">
      <c r="A21" s="6" t="s">
        <v>32</v>
      </c>
      <c r="B21" s="1" t="s">
        <v>33</v>
      </c>
      <c r="C21" s="30">
        <v>44449</v>
      </c>
      <c r="D21" s="19">
        <v>28571.830999999998</v>
      </c>
      <c r="E21" s="19">
        <v>17439</v>
      </c>
      <c r="F21" s="19">
        <v>44044.78188986647</v>
      </c>
      <c r="G21" s="31">
        <v>53281.08</v>
      </c>
      <c r="H21" s="19">
        <v>33539.198000000033</v>
      </c>
      <c r="I21" s="19">
        <v>27972.329000000002</v>
      </c>
      <c r="J21" s="19">
        <v>92084</v>
      </c>
      <c r="K21" s="18">
        <v>40575</v>
      </c>
      <c r="L21" s="23">
        <v>23993.34</v>
      </c>
      <c r="M21" s="33">
        <v>818.34799999999996</v>
      </c>
      <c r="N21" s="13">
        <f t="shared" si="0"/>
        <v>406767.90788986656</v>
      </c>
    </row>
    <row r="22" spans="1:14">
      <c r="A22" s="6" t="s">
        <v>34</v>
      </c>
      <c r="B22" s="1" t="s">
        <v>35</v>
      </c>
      <c r="C22" s="30">
        <v>11019</v>
      </c>
      <c r="D22" s="19">
        <v>9351.9680000000008</v>
      </c>
      <c r="E22" s="19">
        <v>4585</v>
      </c>
      <c r="F22" s="19">
        <v>10383.232</v>
      </c>
      <c r="G22" s="31">
        <v>14290.92</v>
      </c>
      <c r="H22" s="19">
        <v>10525.567000000003</v>
      </c>
      <c r="I22" s="19">
        <v>9494.9290000000001</v>
      </c>
      <c r="J22" s="19">
        <v>24673</v>
      </c>
      <c r="K22" s="18">
        <v>10323</v>
      </c>
      <c r="L22" s="23">
        <v>7972.29</v>
      </c>
      <c r="M22" s="33">
        <v>250.36600000000001</v>
      </c>
      <c r="N22" s="13">
        <f t="shared" si="0"/>
        <v>112869.27199999998</v>
      </c>
    </row>
    <row r="23" spans="1:14">
      <c r="A23" s="6" t="s">
        <v>36</v>
      </c>
      <c r="B23" s="1" t="s">
        <v>37</v>
      </c>
      <c r="C23" s="30">
        <v>80</v>
      </c>
      <c r="D23" s="19">
        <v>153.44300000000001</v>
      </c>
      <c r="E23" s="19">
        <v>6114</v>
      </c>
      <c r="F23" s="19">
        <v>2566.33134999812</v>
      </c>
      <c r="G23" s="31">
        <v>220.66</v>
      </c>
      <c r="H23" s="19">
        <v>111.57000000000016</v>
      </c>
      <c r="I23" s="19">
        <v>110.08499999999999</v>
      </c>
      <c r="J23" s="19">
        <v>270</v>
      </c>
      <c r="K23" s="18">
        <v>38</v>
      </c>
      <c r="L23" s="23">
        <v>1264.8699999999999</v>
      </c>
      <c r="M23" s="33">
        <v>120.54</v>
      </c>
      <c r="N23" s="13">
        <f t="shared" si="0"/>
        <v>11049.499349998121</v>
      </c>
    </row>
    <row r="24" spans="1:14">
      <c r="A24" s="6" t="s">
        <v>38</v>
      </c>
      <c r="B24" s="1" t="s">
        <v>39</v>
      </c>
      <c r="C24" s="30">
        <v>1010</v>
      </c>
      <c r="D24" s="19">
        <v>471.60300000000001</v>
      </c>
      <c r="E24" s="19">
        <v>714</v>
      </c>
      <c r="F24" s="19">
        <v>246.601</v>
      </c>
      <c r="G24" s="31">
        <v>1130.6199999999999</v>
      </c>
      <c r="H24" s="19">
        <v>2451.4390000000021</v>
      </c>
      <c r="I24" s="19">
        <v>1960.8340000000001</v>
      </c>
      <c r="J24" s="19">
        <v>1312</v>
      </c>
      <c r="K24" s="18">
        <v>986</v>
      </c>
      <c r="L24" s="23">
        <v>1404.19</v>
      </c>
      <c r="M24" s="33">
        <v>0</v>
      </c>
      <c r="N24" s="13">
        <f t="shared" si="0"/>
        <v>11687.287000000002</v>
      </c>
    </row>
    <row r="25" spans="1:14">
      <c r="A25" s="6" t="s">
        <v>40</v>
      </c>
      <c r="B25" s="1" t="s">
        <v>41</v>
      </c>
      <c r="C25" s="30"/>
      <c r="D25" s="19">
        <v>0</v>
      </c>
      <c r="E25" s="19">
        <v>0</v>
      </c>
      <c r="F25" s="19">
        <v>0</v>
      </c>
      <c r="G25" s="31">
        <v>0</v>
      </c>
      <c r="H25" s="19">
        <v>0</v>
      </c>
      <c r="I25" s="19">
        <v>0</v>
      </c>
      <c r="J25" s="19">
        <v>0</v>
      </c>
      <c r="K25" s="18">
        <v>0</v>
      </c>
      <c r="L25" s="23">
        <v>0</v>
      </c>
      <c r="M25" s="19">
        <v>0</v>
      </c>
      <c r="N25" s="13">
        <f t="shared" si="0"/>
        <v>0</v>
      </c>
    </row>
    <row r="26" spans="1:14">
      <c r="A26" s="6" t="s">
        <v>42</v>
      </c>
      <c r="B26" s="1" t="s">
        <v>43</v>
      </c>
      <c r="C26" s="30">
        <v>1566</v>
      </c>
      <c r="D26" s="19">
        <v>0</v>
      </c>
      <c r="E26" s="19">
        <v>0</v>
      </c>
      <c r="F26" s="19">
        <v>0</v>
      </c>
      <c r="G26" s="31">
        <v>0</v>
      </c>
      <c r="H26" s="19">
        <v>0</v>
      </c>
      <c r="I26" s="19">
        <v>15.38</v>
      </c>
      <c r="J26" s="19">
        <v>420</v>
      </c>
      <c r="K26" s="18">
        <v>467</v>
      </c>
      <c r="L26" s="23">
        <v>0</v>
      </c>
      <c r="M26" s="19">
        <v>0</v>
      </c>
      <c r="N26" s="13">
        <f t="shared" si="0"/>
        <v>2468.38</v>
      </c>
    </row>
    <row r="27" spans="1:14">
      <c r="A27" s="6" t="s">
        <v>44</v>
      </c>
      <c r="B27" s="1" t="s">
        <v>45</v>
      </c>
      <c r="C27" s="30">
        <v>8</v>
      </c>
      <c r="D27" s="19">
        <v>1.84</v>
      </c>
      <c r="E27" s="19">
        <v>0</v>
      </c>
      <c r="F27" s="19">
        <v>0</v>
      </c>
      <c r="G27" s="31">
        <v>5.21</v>
      </c>
      <c r="H27" s="19">
        <v>4.1900000000000546</v>
      </c>
      <c r="I27" s="19">
        <v>0</v>
      </c>
      <c r="J27" s="19">
        <v>1</v>
      </c>
      <c r="K27" s="18">
        <v>7</v>
      </c>
      <c r="L27" s="23">
        <v>11.11</v>
      </c>
      <c r="M27" s="19">
        <v>0</v>
      </c>
      <c r="N27" s="13">
        <f t="shared" si="0"/>
        <v>38.350000000000051</v>
      </c>
    </row>
    <row r="28" spans="1:14">
      <c r="A28" s="6" t="s">
        <v>46</v>
      </c>
      <c r="B28" s="1" t="s">
        <v>47</v>
      </c>
      <c r="C28" s="30">
        <v>2764</v>
      </c>
      <c r="D28" s="19">
        <v>5508.7209999999995</v>
      </c>
      <c r="E28" s="19">
        <v>1509</v>
      </c>
      <c r="F28" s="19">
        <v>42.307000000000002</v>
      </c>
      <c r="G28" s="31">
        <v>7438.67</v>
      </c>
      <c r="H28" s="19">
        <v>1664.8019999999997</v>
      </c>
      <c r="I28" s="19">
        <v>1700.37</v>
      </c>
      <c r="J28" s="19">
        <v>4945</v>
      </c>
      <c r="K28" s="18">
        <v>1439</v>
      </c>
      <c r="L28" s="23">
        <v>752.99</v>
      </c>
      <c r="M28" s="19">
        <v>0</v>
      </c>
      <c r="N28" s="13">
        <f t="shared" si="0"/>
        <v>27764.86</v>
      </c>
    </row>
    <row r="29" spans="1:14">
      <c r="A29" s="6" t="s">
        <v>48</v>
      </c>
      <c r="B29" s="1" t="s">
        <v>49</v>
      </c>
      <c r="C29" s="30">
        <v>1424</v>
      </c>
      <c r="D29" s="19">
        <v>0</v>
      </c>
      <c r="E29" s="19">
        <v>50</v>
      </c>
      <c r="F29" s="19">
        <v>0</v>
      </c>
      <c r="G29" s="31">
        <v>1505.17</v>
      </c>
      <c r="H29" s="19">
        <v>326.62900000000081</v>
      </c>
      <c r="I29" s="19">
        <v>3815.19</v>
      </c>
      <c r="J29" s="19">
        <v>0</v>
      </c>
      <c r="K29" s="18">
        <v>0</v>
      </c>
      <c r="L29" s="23">
        <v>10325.290000000001</v>
      </c>
      <c r="M29" s="19">
        <v>0</v>
      </c>
      <c r="N29" s="13">
        <f t="shared" si="0"/>
        <v>17446.279000000002</v>
      </c>
    </row>
    <row r="30" spans="1:14">
      <c r="A30" s="6" t="s">
        <v>50</v>
      </c>
      <c r="B30" s="1" t="s">
        <v>51</v>
      </c>
      <c r="C30" s="30"/>
      <c r="D30" s="19">
        <v>35.893000000000001</v>
      </c>
      <c r="E30" s="19">
        <v>0</v>
      </c>
      <c r="F30" s="19">
        <v>0</v>
      </c>
      <c r="G30" s="31">
        <v>0</v>
      </c>
      <c r="H30" s="19">
        <v>0</v>
      </c>
      <c r="I30" s="19">
        <v>0</v>
      </c>
      <c r="J30" s="19">
        <v>0</v>
      </c>
      <c r="K30" s="18">
        <v>0</v>
      </c>
      <c r="L30" s="23">
        <v>0</v>
      </c>
      <c r="M30" s="19">
        <v>0</v>
      </c>
      <c r="N30" s="13">
        <f t="shared" si="0"/>
        <v>35.893000000000001</v>
      </c>
    </row>
    <row r="31" spans="1:14">
      <c r="A31" s="6" t="s">
        <v>52</v>
      </c>
      <c r="B31" s="1" t="s">
        <v>53</v>
      </c>
      <c r="C31" s="30">
        <v>0</v>
      </c>
      <c r="D31" s="19">
        <v>46.819000000000003</v>
      </c>
      <c r="E31" s="19">
        <v>0</v>
      </c>
      <c r="F31" s="19">
        <v>0</v>
      </c>
      <c r="G31" s="31">
        <v>241.35</v>
      </c>
      <c r="H31" s="19">
        <v>48.693000000000211</v>
      </c>
      <c r="I31" s="19">
        <v>2062.66</v>
      </c>
      <c r="J31" s="19">
        <v>2236</v>
      </c>
      <c r="K31" s="18">
        <v>0</v>
      </c>
      <c r="L31" s="23">
        <v>177.43</v>
      </c>
      <c r="M31" s="19">
        <v>0</v>
      </c>
      <c r="N31" s="13">
        <f t="shared" si="0"/>
        <v>4812.9520000000002</v>
      </c>
    </row>
    <row r="32" spans="1:14">
      <c r="A32" s="6" t="s">
        <v>54</v>
      </c>
      <c r="B32" s="1" t="s">
        <v>55</v>
      </c>
      <c r="C32" s="30">
        <v>0</v>
      </c>
      <c r="D32" s="19">
        <v>0</v>
      </c>
      <c r="E32" s="19">
        <v>0</v>
      </c>
      <c r="F32" s="19">
        <v>0</v>
      </c>
      <c r="G32" s="31">
        <v>0</v>
      </c>
      <c r="H32" s="19">
        <v>0</v>
      </c>
      <c r="I32" s="19">
        <v>0</v>
      </c>
      <c r="J32" s="19">
        <v>0</v>
      </c>
      <c r="K32" s="18">
        <v>0</v>
      </c>
      <c r="L32" s="23">
        <v>0</v>
      </c>
      <c r="M32" s="19">
        <v>0</v>
      </c>
      <c r="N32" s="13">
        <f t="shared" si="0"/>
        <v>0</v>
      </c>
    </row>
    <row r="33" spans="1:14">
      <c r="A33" s="6" t="s">
        <v>56</v>
      </c>
      <c r="B33" s="1" t="s">
        <v>57</v>
      </c>
      <c r="C33" s="30">
        <v>1863</v>
      </c>
      <c r="D33" s="19">
        <v>3305.63</v>
      </c>
      <c r="E33" s="19">
        <v>673</v>
      </c>
      <c r="F33" s="19">
        <v>391.49672000003699</v>
      </c>
      <c r="G33" s="31">
        <v>1376.21</v>
      </c>
      <c r="H33" s="19">
        <v>3218.1039999999975</v>
      </c>
      <c r="I33" s="19">
        <v>4320.7979999999998</v>
      </c>
      <c r="J33" s="19">
        <v>2121</v>
      </c>
      <c r="K33" s="18">
        <v>1820</v>
      </c>
      <c r="L33" s="23">
        <v>1266.2</v>
      </c>
      <c r="M33" s="19">
        <v>0</v>
      </c>
      <c r="N33" s="13">
        <f t="shared" si="0"/>
        <v>20355.438720000035</v>
      </c>
    </row>
    <row r="34" spans="1:14">
      <c r="A34" s="7" t="s">
        <v>58</v>
      </c>
      <c r="B34" s="8" t="s">
        <v>59</v>
      </c>
      <c r="C34" s="29">
        <f>+C3+C4+C5+C9+C10+C13+C19+C26+C27+C28+C29+C30+C31+C32+C33+C7</f>
        <v>132101</v>
      </c>
      <c r="D34" s="20">
        <f>D3+D4+D5+D6+D7+D8+D9+D16+D19+D26+D27+D28+D29+D30+D31+D32+D33</f>
        <v>109769.76500000001</v>
      </c>
      <c r="E34" s="19">
        <v>47744</v>
      </c>
      <c r="F34" s="19">
        <v>63674.943959864642</v>
      </c>
      <c r="G34" s="31">
        <v>162463.76999999999</v>
      </c>
      <c r="H34" s="19">
        <v>128386.70082999999</v>
      </c>
      <c r="I34" s="19">
        <f>I3+I5+I4+I6+I7+I8+I9+I16+I19+I26+I27+I28+I29+I30+I32+I31+I33</f>
        <v>94777.282000000007</v>
      </c>
      <c r="J34" s="21">
        <f>SUM(J3:J10,J13,J19,J26:J33)</f>
        <v>185783</v>
      </c>
      <c r="K34" s="18">
        <v>80575</v>
      </c>
      <c r="L34" s="24">
        <f>SUM(L3:L9)+L16+L19+SUM(L26:L33)</f>
        <v>125367.4</v>
      </c>
      <c r="M34" s="21">
        <f>M3+M5+M16+M20+M28+M33</f>
        <v>1216.7929999999999</v>
      </c>
      <c r="N34" s="9">
        <f t="shared" si="0"/>
        <v>1131859.6547898648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30777-021A-4C51-8633-10BFA8E17C9A}">
  <dimension ref="A1:N34"/>
  <sheetViews>
    <sheetView tabSelected="1" zoomScale="90" zoomScaleNormal="90" workbookViewId="0">
      <selection activeCell="H3" sqref="H3:H34"/>
    </sheetView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73</v>
      </c>
    </row>
    <row r="2" spans="1:14" s="15" customFormat="1" ht="30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>
      <c r="A3" s="6" t="s">
        <v>0</v>
      </c>
      <c r="B3" s="1" t="s">
        <v>1</v>
      </c>
      <c r="C3" s="18">
        <v>9982</v>
      </c>
      <c r="D3" s="19">
        <v>8769</v>
      </c>
      <c r="E3" s="19">
        <v>4569</v>
      </c>
      <c r="F3" s="19">
        <v>3416.9380000000001</v>
      </c>
      <c r="G3" s="19">
        <v>5501.46</v>
      </c>
      <c r="H3" s="22">
        <v>8256.1130000000121</v>
      </c>
      <c r="I3" s="19">
        <v>5697.8789999999999</v>
      </c>
      <c r="J3" s="19">
        <v>8024</v>
      </c>
      <c r="K3" s="18">
        <v>4079</v>
      </c>
      <c r="L3" s="23">
        <v>11532.31</v>
      </c>
      <c r="M3" s="19">
        <v>48.255000000000003</v>
      </c>
      <c r="N3" s="13">
        <f t="shared" ref="N3:N34" si="0">SUM(C3:M3)</f>
        <v>69875.955000000016</v>
      </c>
    </row>
    <row r="4" spans="1:14">
      <c r="A4" s="6" t="s">
        <v>2</v>
      </c>
      <c r="B4" s="1" t="s">
        <v>3</v>
      </c>
      <c r="C4" s="18">
        <v>17814</v>
      </c>
      <c r="D4" s="19">
        <v>11329</v>
      </c>
      <c r="E4" s="19">
        <v>650</v>
      </c>
      <c r="F4" s="19">
        <v>0</v>
      </c>
      <c r="G4" s="19">
        <v>30053.53</v>
      </c>
      <c r="H4" s="22">
        <v>24117.411999999986</v>
      </c>
      <c r="I4" s="19">
        <v>7726.7209999999995</v>
      </c>
      <c r="J4" s="19">
        <v>6995</v>
      </c>
      <c r="K4" s="18">
        <v>0</v>
      </c>
      <c r="L4" s="23">
        <v>2751.27</v>
      </c>
      <c r="M4" s="19"/>
      <c r="N4" s="13">
        <f t="shared" si="0"/>
        <v>101436.93299999999</v>
      </c>
    </row>
    <row r="5" spans="1:14">
      <c r="A5" s="6" t="s">
        <v>4</v>
      </c>
      <c r="B5" s="1" t="s">
        <v>5</v>
      </c>
      <c r="C5" s="18">
        <v>7996</v>
      </c>
      <c r="D5" s="19">
        <v>14253</v>
      </c>
      <c r="E5" s="19">
        <v>8132</v>
      </c>
      <c r="F5" s="19">
        <v>3061.2730000000001</v>
      </c>
      <c r="G5" s="19">
        <v>13906.95</v>
      </c>
      <c r="H5" s="22">
        <v>20577.767000000003</v>
      </c>
      <c r="I5" s="19">
        <v>14574.557000000001</v>
      </c>
      <c r="J5" s="19">
        <v>12414</v>
      </c>
      <c r="K5" s="18">
        <v>11915</v>
      </c>
      <c r="L5" s="23">
        <v>14918.46</v>
      </c>
      <c r="M5" s="19">
        <v>221.47300000000001</v>
      </c>
      <c r="N5" s="13">
        <f t="shared" si="0"/>
        <v>121970.48000000001</v>
      </c>
    </row>
    <row r="6" spans="1:14">
      <c r="A6" s="6" t="s">
        <v>6</v>
      </c>
      <c r="B6" s="1" t="s">
        <v>7</v>
      </c>
      <c r="C6" s="18">
        <v>0</v>
      </c>
      <c r="D6" s="19">
        <v>0</v>
      </c>
      <c r="E6" s="19">
        <v>0</v>
      </c>
      <c r="F6" s="19">
        <v>0</v>
      </c>
      <c r="G6" s="19">
        <v>0</v>
      </c>
      <c r="H6" s="22">
        <v>0</v>
      </c>
      <c r="I6" s="19">
        <v>0</v>
      </c>
      <c r="J6" s="19">
        <v>0</v>
      </c>
      <c r="K6" s="18">
        <v>0</v>
      </c>
      <c r="L6" s="23">
        <v>0</v>
      </c>
      <c r="M6" s="19"/>
      <c r="N6" s="13">
        <f t="shared" si="0"/>
        <v>0</v>
      </c>
    </row>
    <row r="7" spans="1:14">
      <c r="A7" s="6" t="s">
        <v>8</v>
      </c>
      <c r="B7" s="1" t="s">
        <v>9</v>
      </c>
      <c r="C7" s="18">
        <v>20592</v>
      </c>
      <c r="D7" s="19">
        <v>0</v>
      </c>
      <c r="E7" s="19">
        <v>0</v>
      </c>
      <c r="F7" s="19">
        <v>0</v>
      </c>
      <c r="G7" s="19">
        <v>0</v>
      </c>
      <c r="H7" s="22">
        <v>0</v>
      </c>
      <c r="I7" s="19">
        <v>0</v>
      </c>
      <c r="J7" s="19">
        <v>0</v>
      </c>
      <c r="K7" s="18">
        <v>0</v>
      </c>
      <c r="L7" s="23">
        <v>0</v>
      </c>
      <c r="M7" s="19"/>
      <c r="N7" s="13">
        <f t="shared" si="0"/>
        <v>20592</v>
      </c>
    </row>
    <row r="8" spans="1:14">
      <c r="A8" s="6" t="s">
        <v>10</v>
      </c>
      <c r="B8" s="1" t="s">
        <v>11</v>
      </c>
      <c r="C8" s="18">
        <v>0</v>
      </c>
      <c r="D8" s="19">
        <v>0</v>
      </c>
      <c r="E8" s="19">
        <v>0</v>
      </c>
      <c r="F8" s="19">
        <v>0</v>
      </c>
      <c r="G8" s="19">
        <v>0</v>
      </c>
      <c r="H8" s="22">
        <v>0</v>
      </c>
      <c r="I8" s="19">
        <v>0</v>
      </c>
      <c r="J8" s="19">
        <v>0</v>
      </c>
      <c r="K8" s="18">
        <v>0</v>
      </c>
      <c r="L8" s="23">
        <v>0</v>
      </c>
      <c r="M8" s="19"/>
      <c r="N8" s="13">
        <f t="shared" si="0"/>
        <v>0</v>
      </c>
    </row>
    <row r="9" spans="1:14">
      <c r="A9" s="6" t="s">
        <v>12</v>
      </c>
      <c r="B9" s="1" t="s">
        <v>13</v>
      </c>
      <c r="C9" s="18">
        <v>203</v>
      </c>
      <c r="D9" s="19">
        <v>283</v>
      </c>
      <c r="E9" s="19">
        <v>1888</v>
      </c>
      <c r="F9" s="19">
        <v>0</v>
      </c>
      <c r="G9" s="19">
        <v>1564.08</v>
      </c>
      <c r="H9" s="22">
        <v>168.77099999999962</v>
      </c>
      <c r="I9" s="19">
        <v>1254.2850000000001</v>
      </c>
      <c r="J9" s="19">
        <v>578</v>
      </c>
      <c r="K9" s="18">
        <v>257</v>
      </c>
      <c r="L9" s="23">
        <v>21.01</v>
      </c>
      <c r="M9" s="19"/>
      <c r="N9" s="13">
        <f t="shared" si="0"/>
        <v>6217.1459999999997</v>
      </c>
    </row>
    <row r="10" spans="1:14">
      <c r="A10" s="6" t="s">
        <v>14</v>
      </c>
      <c r="B10" s="1" t="s">
        <v>15</v>
      </c>
      <c r="C10" s="18">
        <v>5123</v>
      </c>
      <c r="D10" s="19">
        <f>D11+D12</f>
        <v>10509</v>
      </c>
      <c r="E10" s="19">
        <v>3368</v>
      </c>
      <c r="F10" s="27">
        <v>433.33100000000002</v>
      </c>
      <c r="G10" s="19">
        <v>4753.63</v>
      </c>
      <c r="H10" s="22">
        <v>5385.1962000000058</v>
      </c>
      <c r="I10" s="19">
        <f>I11+I12</f>
        <v>12408.209256822582</v>
      </c>
      <c r="J10" s="19">
        <f t="shared" ref="J10" si="1">SUM(J11:J12)</f>
        <v>5179</v>
      </c>
      <c r="K10" s="18">
        <v>4745</v>
      </c>
      <c r="L10" s="23">
        <f>SUM(L11:L12)</f>
        <v>5009.29</v>
      </c>
      <c r="M10" s="19">
        <v>14.145</v>
      </c>
      <c r="N10" s="13">
        <f t="shared" si="0"/>
        <v>56927.801456822584</v>
      </c>
    </row>
    <row r="11" spans="1:14">
      <c r="A11" s="6" t="s">
        <v>16</v>
      </c>
      <c r="B11" s="1" t="s">
        <v>17</v>
      </c>
      <c r="C11" s="18">
        <v>3121</v>
      </c>
      <c r="D11" s="19">
        <v>1847</v>
      </c>
      <c r="E11" s="19">
        <v>862</v>
      </c>
      <c r="F11" s="19">
        <v>198.47300000000001</v>
      </c>
      <c r="G11" s="19">
        <v>1475.98</v>
      </c>
      <c r="H11" s="19">
        <v>2217.4729000000029</v>
      </c>
      <c r="I11" s="19">
        <v>1012.0041380889433</v>
      </c>
      <c r="J11" s="19">
        <v>1061</v>
      </c>
      <c r="K11" s="18">
        <v>1378</v>
      </c>
      <c r="L11" s="23">
        <v>603.83000000000004</v>
      </c>
      <c r="M11" s="19">
        <v>14.145</v>
      </c>
      <c r="N11" s="13">
        <f t="shared" si="0"/>
        <v>13790.905038088946</v>
      </c>
    </row>
    <row r="12" spans="1:14">
      <c r="A12" s="6" t="s">
        <v>18</v>
      </c>
      <c r="B12" s="1" t="s">
        <v>19</v>
      </c>
      <c r="C12" s="18">
        <v>2002</v>
      </c>
      <c r="D12" s="19">
        <v>8662</v>
      </c>
      <c r="E12" s="19">
        <v>2506</v>
      </c>
      <c r="F12" s="19">
        <v>234.858</v>
      </c>
      <c r="G12" s="19">
        <v>3277.65</v>
      </c>
      <c r="H12" s="19">
        <v>3167.7233000000051</v>
      </c>
      <c r="I12" s="19">
        <v>11396.205118733638</v>
      </c>
      <c r="J12" s="19">
        <v>4118</v>
      </c>
      <c r="K12" s="18">
        <v>3367</v>
      </c>
      <c r="L12" s="23">
        <v>4405.46</v>
      </c>
      <c r="M12" s="19">
        <v>0</v>
      </c>
      <c r="N12" s="13">
        <f t="shared" si="0"/>
        <v>43136.896418733646</v>
      </c>
    </row>
    <row r="13" spans="1:14">
      <c r="A13" s="6" t="s">
        <v>20</v>
      </c>
      <c r="B13" s="1" t="s">
        <v>21</v>
      </c>
      <c r="C13" s="18">
        <v>2562</v>
      </c>
      <c r="D13" s="19">
        <f>D14+D15</f>
        <v>6231</v>
      </c>
      <c r="E13" s="19">
        <v>2641</v>
      </c>
      <c r="F13" s="27">
        <v>114.255</v>
      </c>
      <c r="G13" s="19">
        <v>6464.73</v>
      </c>
      <c r="H13" s="22">
        <v>8001.1026999999885</v>
      </c>
      <c r="I13" s="19">
        <f>I14+I15</f>
        <v>17917.16494317742</v>
      </c>
      <c r="J13" s="19">
        <f t="shared" ref="J13" si="2">SUM(J14:J15)</f>
        <v>22183</v>
      </c>
      <c r="K13" s="18">
        <v>3172.2660000000001</v>
      </c>
      <c r="L13" s="23">
        <f>SUM(L14:L15)</f>
        <v>6546.78</v>
      </c>
      <c r="M13" s="19">
        <v>3.8639999999999999</v>
      </c>
      <c r="N13" s="13">
        <f t="shared" si="0"/>
        <v>75837.162643177406</v>
      </c>
    </row>
    <row r="14" spans="1:14">
      <c r="A14" s="6" t="s">
        <v>16</v>
      </c>
      <c r="B14" s="1" t="s">
        <v>22</v>
      </c>
      <c r="C14" s="18">
        <v>1272</v>
      </c>
      <c r="D14" s="19">
        <v>2056</v>
      </c>
      <c r="E14" s="19">
        <v>263</v>
      </c>
      <c r="F14" s="19">
        <v>33.786000000000001</v>
      </c>
      <c r="G14" s="19">
        <v>2480.6999999999998</v>
      </c>
      <c r="H14" s="19">
        <v>3905.9478799999888</v>
      </c>
      <c r="I14" s="19">
        <v>3106.1458619110567</v>
      </c>
      <c r="J14" s="19">
        <v>305</v>
      </c>
      <c r="K14" s="18">
        <v>220</v>
      </c>
      <c r="L14" s="23">
        <v>734.24</v>
      </c>
      <c r="M14" s="19">
        <v>3.8639999999999999</v>
      </c>
      <c r="N14" s="13">
        <f t="shared" si="0"/>
        <v>14380.683741911045</v>
      </c>
    </row>
    <row r="15" spans="1:14">
      <c r="A15" s="6" t="s">
        <v>18</v>
      </c>
      <c r="B15" s="1" t="s">
        <v>23</v>
      </c>
      <c r="C15" s="18">
        <v>1290</v>
      </c>
      <c r="D15" s="19">
        <v>4175</v>
      </c>
      <c r="E15" s="19">
        <v>2378</v>
      </c>
      <c r="F15" s="19">
        <v>80.468999999999994</v>
      </c>
      <c r="G15" s="19">
        <v>3984.03</v>
      </c>
      <c r="H15" s="19">
        <v>4095.1548200000107</v>
      </c>
      <c r="I15" s="19">
        <v>14811.019081266362</v>
      </c>
      <c r="J15" s="19">
        <v>21878</v>
      </c>
      <c r="K15" s="18">
        <v>2952.2660000000001</v>
      </c>
      <c r="L15" s="23">
        <v>5812.54</v>
      </c>
      <c r="M15" s="19">
        <v>0</v>
      </c>
      <c r="N15" s="13">
        <f t="shared" si="0"/>
        <v>61456.478901266375</v>
      </c>
    </row>
    <row r="16" spans="1:14">
      <c r="A16" s="6" t="s">
        <v>24</v>
      </c>
      <c r="B16" s="1" t="s">
        <v>25</v>
      </c>
      <c r="C16" s="18">
        <v>7685</v>
      </c>
      <c r="D16" s="19">
        <f>D17+D18</f>
        <v>16740</v>
      </c>
      <c r="E16" s="19">
        <v>6009</v>
      </c>
      <c r="F16" s="27">
        <v>547.58600000000001</v>
      </c>
      <c r="G16" s="19">
        <v>11218.35</v>
      </c>
      <c r="H16" s="22">
        <v>13386.298900000031</v>
      </c>
      <c r="I16" s="19">
        <f t="shared" ref="I16" si="3">I17+I18</f>
        <v>30325.374199999998</v>
      </c>
      <c r="J16" s="19">
        <f t="shared" ref="J16" si="4">SUM(J17:J18)</f>
        <v>27362</v>
      </c>
      <c r="K16" s="18">
        <v>7917.2659999999996</v>
      </c>
      <c r="L16" s="23">
        <f>SUM(L17:L18)</f>
        <v>11556.07</v>
      </c>
      <c r="M16" s="19">
        <v>18.009</v>
      </c>
      <c r="N16" s="13">
        <f t="shared" si="0"/>
        <v>132764.95410000003</v>
      </c>
    </row>
    <row r="17" spans="1:14">
      <c r="A17" s="6" t="s">
        <v>16</v>
      </c>
      <c r="B17" s="1" t="s">
        <v>26</v>
      </c>
      <c r="C17" s="18">
        <v>4393</v>
      </c>
      <c r="D17" s="19">
        <f t="shared" ref="D17:D18" si="5">D11+D14</f>
        <v>3903</v>
      </c>
      <c r="E17" s="19">
        <v>1125</v>
      </c>
      <c r="F17" s="27">
        <v>232.25900000000001</v>
      </c>
      <c r="G17" s="19">
        <v>3956.67</v>
      </c>
      <c r="H17" s="19">
        <v>6123.4207800000004</v>
      </c>
      <c r="I17" s="19">
        <f>I11+I14</f>
        <v>4118.1499999999996</v>
      </c>
      <c r="J17" s="19">
        <f t="shared" ref="J17:J18" si="6">J11+J14</f>
        <v>1366</v>
      </c>
      <c r="K17" s="18">
        <v>1598</v>
      </c>
      <c r="L17" s="23">
        <f t="shared" ref="L17:L18" si="7">L11+L14</f>
        <v>1338.0700000000002</v>
      </c>
      <c r="M17" s="19">
        <v>18.009</v>
      </c>
      <c r="N17" s="13">
        <f t="shared" si="0"/>
        <v>28171.578779999996</v>
      </c>
    </row>
    <row r="18" spans="1:14">
      <c r="A18" s="6" t="s">
        <v>18</v>
      </c>
      <c r="B18" s="1" t="s">
        <v>27</v>
      </c>
      <c r="C18" s="18">
        <v>3292</v>
      </c>
      <c r="D18" s="19">
        <f t="shared" si="5"/>
        <v>12837</v>
      </c>
      <c r="E18" s="19">
        <v>4884</v>
      </c>
      <c r="F18" s="27">
        <v>315.327</v>
      </c>
      <c r="G18" s="19">
        <v>7261.68</v>
      </c>
      <c r="H18" s="19">
        <v>7262.8781200000158</v>
      </c>
      <c r="I18" s="19">
        <f>I12+I15</f>
        <v>26207.224200000001</v>
      </c>
      <c r="J18" s="19">
        <f t="shared" si="6"/>
        <v>25996</v>
      </c>
      <c r="K18" s="18">
        <v>6319.2659999999996</v>
      </c>
      <c r="L18" s="23">
        <f t="shared" si="7"/>
        <v>10218</v>
      </c>
      <c r="M18" s="19">
        <v>0</v>
      </c>
      <c r="N18" s="13">
        <f t="shared" si="0"/>
        <v>104593.37532000002</v>
      </c>
    </row>
    <row r="19" spans="1:14">
      <c r="A19" s="6" t="s">
        <v>28</v>
      </c>
      <c r="B19" s="1" t="s">
        <v>29</v>
      </c>
      <c r="C19" s="18">
        <v>49797</v>
      </c>
      <c r="D19" s="19">
        <f>D20+D24+D25</f>
        <v>35298</v>
      </c>
      <c r="E19" s="19">
        <v>34099</v>
      </c>
      <c r="F19" s="27">
        <v>53384.772069972518</v>
      </c>
      <c r="G19" s="19">
        <v>68396.69</v>
      </c>
      <c r="H19" s="22">
        <f t="shared" ref="H19" si="8">H20+H24+H25</f>
        <v>45201.696999999978</v>
      </c>
      <c r="I19" s="19">
        <f t="shared" ref="I19" si="9">I20+I24+I25</f>
        <v>41639.972000000009</v>
      </c>
      <c r="J19" s="19">
        <f t="shared" ref="J19" si="10">SUM(J20,J24:J25)</f>
        <v>83162</v>
      </c>
      <c r="K19" s="18">
        <v>49673</v>
      </c>
      <c r="L19" s="23">
        <f>L20+L24+L25</f>
        <v>33999.599999999999</v>
      </c>
      <c r="M19" s="33">
        <v>2106.4079999999999</v>
      </c>
      <c r="N19" s="13">
        <f t="shared" si="0"/>
        <v>496758.1390699725</v>
      </c>
    </row>
    <row r="20" spans="1:14">
      <c r="A20" s="6" t="s">
        <v>30</v>
      </c>
      <c r="B20" s="1" t="s">
        <v>31</v>
      </c>
      <c r="C20" s="18">
        <v>48970</v>
      </c>
      <c r="D20" s="19">
        <f>SUM(D21:D23)</f>
        <v>34546</v>
      </c>
      <c r="E20" s="19">
        <v>33383</v>
      </c>
      <c r="F20" s="27">
        <v>53384.772069972518</v>
      </c>
      <c r="G20" s="19">
        <v>67878.600000000006</v>
      </c>
      <c r="H20" s="22">
        <f>H21+H22+H23</f>
        <v>42583.747999999978</v>
      </c>
      <c r="I20" s="19">
        <f t="shared" ref="H20:I20" si="11">I21+I22+I23</f>
        <v>39390.803000000007</v>
      </c>
      <c r="J20" s="19">
        <f t="shared" ref="J20" si="12">SUM(J21:J23)</f>
        <v>82635</v>
      </c>
      <c r="K20" s="18">
        <v>48744</v>
      </c>
      <c r="L20" s="23">
        <f>SUM(L21:L23)</f>
        <v>32630.06</v>
      </c>
      <c r="M20" s="34">
        <v>2106.4079999999999</v>
      </c>
      <c r="N20" s="13">
        <f t="shared" si="0"/>
        <v>486252.39106997254</v>
      </c>
    </row>
    <row r="21" spans="1:14">
      <c r="A21" s="6" t="s">
        <v>32</v>
      </c>
      <c r="B21" s="1" t="s">
        <v>33</v>
      </c>
      <c r="C21" s="18">
        <v>38702</v>
      </c>
      <c r="D21" s="19">
        <v>26373</v>
      </c>
      <c r="E21" s="19">
        <v>19882</v>
      </c>
      <c r="F21" s="19">
        <v>42786.688189972519</v>
      </c>
      <c r="G21" s="19">
        <v>52586.5</v>
      </c>
      <c r="H21" s="19">
        <v>31810.665999999968</v>
      </c>
      <c r="I21" s="19">
        <v>29358.325000000001</v>
      </c>
      <c r="J21" s="19">
        <v>64837</v>
      </c>
      <c r="K21" s="18">
        <v>38019</v>
      </c>
      <c r="L21" s="23">
        <v>23607.95</v>
      </c>
      <c r="M21" s="33">
        <v>1451.3520000000001</v>
      </c>
      <c r="N21" s="13">
        <f t="shared" si="0"/>
        <v>369414.48118997249</v>
      </c>
    </row>
    <row r="22" spans="1:14">
      <c r="A22" s="6" t="s">
        <v>34</v>
      </c>
      <c r="B22" s="1" t="s">
        <v>35</v>
      </c>
      <c r="C22" s="18">
        <v>10205</v>
      </c>
      <c r="D22" s="19">
        <v>8060</v>
      </c>
      <c r="E22" s="19">
        <v>5512</v>
      </c>
      <c r="F22" s="19">
        <v>9942.9809999999998</v>
      </c>
      <c r="G22" s="19">
        <v>14381.35</v>
      </c>
      <c r="H22" s="19">
        <v>10626.722000000012</v>
      </c>
      <c r="I22" s="19">
        <v>9993.7330000000002</v>
      </c>
      <c r="J22" s="19">
        <f>17524</f>
        <v>17524</v>
      </c>
      <c r="K22" s="18">
        <v>10681</v>
      </c>
      <c r="L22" s="23">
        <v>8010.8</v>
      </c>
      <c r="M22" s="33">
        <v>453.95100000000002</v>
      </c>
      <c r="N22" s="13">
        <f t="shared" si="0"/>
        <v>105391.53700000003</v>
      </c>
    </row>
    <row r="23" spans="1:14">
      <c r="A23" s="6" t="s">
        <v>36</v>
      </c>
      <c r="B23" s="1" t="s">
        <v>37</v>
      </c>
      <c r="C23" s="18">
        <v>63</v>
      </c>
      <c r="D23" s="19">
        <v>113</v>
      </c>
      <c r="E23" s="19">
        <v>7989</v>
      </c>
      <c r="F23" s="19">
        <v>577.06600000000003</v>
      </c>
      <c r="G23" s="19">
        <v>910.75</v>
      </c>
      <c r="H23" s="19">
        <v>146.36000000000013</v>
      </c>
      <c r="I23" s="19">
        <v>38.744999999999997</v>
      </c>
      <c r="J23" s="19">
        <v>274</v>
      </c>
      <c r="K23" s="18">
        <v>44</v>
      </c>
      <c r="L23" s="23">
        <v>1011.31</v>
      </c>
      <c r="M23" s="33">
        <v>201.10499999999999</v>
      </c>
      <c r="N23" s="13">
        <f t="shared" si="0"/>
        <v>11368.336000000001</v>
      </c>
    </row>
    <row r="24" spans="1:14">
      <c r="A24" s="6" t="s">
        <v>38</v>
      </c>
      <c r="B24" s="1" t="s">
        <v>39</v>
      </c>
      <c r="C24" s="18">
        <v>827</v>
      </c>
      <c r="D24" s="19">
        <v>752</v>
      </c>
      <c r="E24" s="19">
        <v>716</v>
      </c>
      <c r="F24" s="19">
        <v>78.03687999999994</v>
      </c>
      <c r="G24" s="19">
        <v>518.09</v>
      </c>
      <c r="H24" s="19">
        <v>2617.9490000000005</v>
      </c>
      <c r="I24" s="19">
        <v>2249.1689999999999</v>
      </c>
      <c r="J24" s="19">
        <v>527</v>
      </c>
      <c r="K24" s="18">
        <v>929</v>
      </c>
      <c r="L24" s="23">
        <v>1369.54</v>
      </c>
      <c r="M24" s="33"/>
      <c r="N24" s="13">
        <f t="shared" si="0"/>
        <v>10583.784879999999</v>
      </c>
    </row>
    <row r="25" spans="1:14">
      <c r="A25" s="6" t="s">
        <v>40</v>
      </c>
      <c r="B25" s="1" t="s">
        <v>41</v>
      </c>
      <c r="C25" s="18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8">
        <v>0</v>
      </c>
      <c r="L25" s="23">
        <v>0</v>
      </c>
      <c r="M25" s="19"/>
      <c r="N25" s="13">
        <f t="shared" si="0"/>
        <v>0</v>
      </c>
    </row>
    <row r="26" spans="1:14">
      <c r="A26" s="6" t="s">
        <v>42</v>
      </c>
      <c r="B26" s="1" t="s">
        <v>43</v>
      </c>
      <c r="C26" s="18">
        <v>2059</v>
      </c>
      <c r="D26" s="19">
        <v>0</v>
      </c>
      <c r="E26" s="19">
        <v>0</v>
      </c>
      <c r="F26" s="19">
        <v>0</v>
      </c>
      <c r="G26" s="19">
        <v>0</v>
      </c>
      <c r="H26" s="22">
        <v>0</v>
      </c>
      <c r="I26" s="19">
        <v>3.0760000000000001</v>
      </c>
      <c r="J26" s="19">
        <v>0</v>
      </c>
      <c r="K26" s="18">
        <v>471</v>
      </c>
      <c r="L26" s="23">
        <v>0</v>
      </c>
      <c r="M26" s="19"/>
      <c r="N26" s="13">
        <f t="shared" si="0"/>
        <v>2533.076</v>
      </c>
    </row>
    <row r="27" spans="1:14">
      <c r="A27" s="6" t="s">
        <v>44</v>
      </c>
      <c r="B27" s="1" t="s">
        <v>45</v>
      </c>
      <c r="C27" s="18">
        <v>0</v>
      </c>
      <c r="D27" s="19">
        <v>2</v>
      </c>
      <c r="E27" s="19">
        <v>0</v>
      </c>
      <c r="F27" s="19">
        <v>0</v>
      </c>
      <c r="G27" s="19">
        <v>5.2</v>
      </c>
      <c r="H27" s="22">
        <v>17.472999999999956</v>
      </c>
      <c r="I27" s="19">
        <v>0</v>
      </c>
      <c r="J27" s="19">
        <v>2</v>
      </c>
      <c r="K27" s="18">
        <v>31</v>
      </c>
      <c r="L27" s="23">
        <v>2.1</v>
      </c>
      <c r="M27" s="19"/>
      <c r="N27" s="13">
        <f t="shared" si="0"/>
        <v>59.772999999999961</v>
      </c>
    </row>
    <row r="28" spans="1:14">
      <c r="A28" s="6" t="s">
        <v>46</v>
      </c>
      <c r="B28" s="1" t="s">
        <v>47</v>
      </c>
      <c r="C28" s="18">
        <v>1365</v>
      </c>
      <c r="D28" s="19">
        <v>3578</v>
      </c>
      <c r="E28" s="19">
        <v>1586</v>
      </c>
      <c r="F28" s="19">
        <v>62.573999999999998</v>
      </c>
      <c r="G28" s="19">
        <v>3113.81</v>
      </c>
      <c r="H28" s="22">
        <v>1190.7711099999997</v>
      </c>
      <c r="I28" s="19">
        <v>3482.5329999999999</v>
      </c>
      <c r="J28" s="19">
        <v>5925</v>
      </c>
      <c r="K28" s="18">
        <v>1381</v>
      </c>
      <c r="L28" s="23">
        <v>549.97</v>
      </c>
      <c r="M28" s="19">
        <v>5.4189999999999996</v>
      </c>
      <c r="N28" s="13">
        <f t="shared" si="0"/>
        <v>22240.077110000002</v>
      </c>
    </row>
    <row r="29" spans="1:14">
      <c r="A29" s="6" t="s">
        <v>48</v>
      </c>
      <c r="B29" s="1" t="s">
        <v>49</v>
      </c>
      <c r="C29" s="18">
        <v>157</v>
      </c>
      <c r="D29" s="19">
        <v>0</v>
      </c>
      <c r="E29" s="19">
        <v>240</v>
      </c>
      <c r="F29" s="19">
        <v>0</v>
      </c>
      <c r="G29" s="19">
        <v>1576.07</v>
      </c>
      <c r="H29" s="22">
        <v>348.52200000000084</v>
      </c>
      <c r="I29" s="19">
        <v>3211.1849999999999</v>
      </c>
      <c r="J29" s="19">
        <v>0</v>
      </c>
      <c r="K29" s="18">
        <v>0</v>
      </c>
      <c r="L29" s="23">
        <v>5482.83</v>
      </c>
      <c r="M29" s="19"/>
      <c r="N29" s="13">
        <f t="shared" si="0"/>
        <v>11015.607</v>
      </c>
    </row>
    <row r="30" spans="1:14">
      <c r="A30" s="6" t="s">
        <v>50</v>
      </c>
      <c r="B30" s="1" t="s">
        <v>51</v>
      </c>
      <c r="C30" s="18">
        <v>0</v>
      </c>
      <c r="D30" s="19">
        <v>4</v>
      </c>
      <c r="E30" s="19">
        <v>0</v>
      </c>
      <c r="F30" s="19">
        <v>0</v>
      </c>
      <c r="G30" s="19">
        <v>0</v>
      </c>
      <c r="H30" s="22">
        <v>0</v>
      </c>
      <c r="I30" s="19">
        <v>0</v>
      </c>
      <c r="J30" s="19">
        <v>0</v>
      </c>
      <c r="K30" s="18">
        <v>0</v>
      </c>
      <c r="L30" s="23">
        <v>36.9</v>
      </c>
      <c r="M30" s="19"/>
      <c r="N30" s="13">
        <f t="shared" si="0"/>
        <v>40.9</v>
      </c>
    </row>
    <row r="31" spans="1:14">
      <c r="A31" s="6" t="s">
        <v>52</v>
      </c>
      <c r="B31" s="1" t="s">
        <v>53</v>
      </c>
      <c r="C31" s="18">
        <v>0</v>
      </c>
      <c r="D31" s="19">
        <v>25</v>
      </c>
      <c r="E31" s="19">
        <v>0</v>
      </c>
      <c r="F31" s="19">
        <v>0</v>
      </c>
      <c r="G31" s="19">
        <v>296.01</v>
      </c>
      <c r="H31" s="22">
        <v>0</v>
      </c>
      <c r="I31" s="19">
        <v>10161.41</v>
      </c>
      <c r="J31" s="19">
        <v>916</v>
      </c>
      <c r="K31" s="18">
        <v>0</v>
      </c>
      <c r="L31" s="23">
        <v>1233.52</v>
      </c>
      <c r="M31" s="19"/>
      <c r="N31" s="13">
        <f t="shared" si="0"/>
        <v>12631.94</v>
      </c>
    </row>
    <row r="32" spans="1:14">
      <c r="A32" s="6" t="s">
        <v>54</v>
      </c>
      <c r="B32" s="1" t="s">
        <v>55</v>
      </c>
      <c r="C32" s="18">
        <v>0</v>
      </c>
      <c r="D32" s="19">
        <v>0</v>
      </c>
      <c r="E32" s="19">
        <v>0</v>
      </c>
      <c r="F32" s="19">
        <v>0</v>
      </c>
      <c r="G32" s="19">
        <v>0</v>
      </c>
      <c r="H32" s="22">
        <v>0</v>
      </c>
      <c r="I32" s="19">
        <v>0</v>
      </c>
      <c r="J32" s="19">
        <v>0</v>
      </c>
      <c r="K32" s="18">
        <v>0</v>
      </c>
      <c r="L32" s="23">
        <v>0</v>
      </c>
      <c r="M32" s="19"/>
      <c r="N32" s="13">
        <f t="shared" si="0"/>
        <v>0</v>
      </c>
    </row>
    <row r="33" spans="1:14">
      <c r="A33" s="6" t="s">
        <v>56</v>
      </c>
      <c r="B33" s="1" t="s">
        <v>57</v>
      </c>
      <c r="C33" s="18">
        <v>1810</v>
      </c>
      <c r="D33" s="19">
        <v>3164</v>
      </c>
      <c r="E33" s="19">
        <v>788</v>
      </c>
      <c r="F33" s="19">
        <v>360.57031000001541</v>
      </c>
      <c r="G33" s="19">
        <v>1431.24</v>
      </c>
      <c r="H33" s="22">
        <v>3251.0669999999982</v>
      </c>
      <c r="I33" s="19">
        <v>4937.366</v>
      </c>
      <c r="J33" s="19">
        <v>1791</v>
      </c>
      <c r="K33" s="18">
        <v>1943</v>
      </c>
      <c r="L33" s="23">
        <v>1150.08</v>
      </c>
      <c r="M33" s="19"/>
      <c r="N33" s="13">
        <f t="shared" si="0"/>
        <v>20626.323310000014</v>
      </c>
    </row>
    <row r="34" spans="1:14">
      <c r="A34" s="7" t="s">
        <v>58</v>
      </c>
      <c r="B34" s="8" t="s">
        <v>59</v>
      </c>
      <c r="C34" s="18">
        <v>119460</v>
      </c>
      <c r="D34" s="20">
        <f>D3+D4+D5+D6+D7+D8+D9+D16+D19+D26+D27+D28+D29+D30+D31+D32+D33</f>
        <v>93445</v>
      </c>
      <c r="E34" s="19">
        <v>57961</v>
      </c>
      <c r="F34" s="27">
        <v>60833.713379972534</v>
      </c>
      <c r="G34" s="19">
        <v>137063.39000000001</v>
      </c>
      <c r="H34" s="22">
        <v>116515.89200999995</v>
      </c>
      <c r="I34" s="19">
        <f>I3+I5+I4+I6+I7+I8+I9+I16+I19+I26+I27+I28+I29+I30+I32+I31+I33</f>
        <v>123014.3582</v>
      </c>
      <c r="J34" s="21">
        <f>SUM(J3:J10,J13,J19,J26:J33)</f>
        <v>147169</v>
      </c>
      <c r="K34" s="18">
        <v>77667.266000000003</v>
      </c>
      <c r="L34" s="24">
        <f>SUM(L3:L9)+L16+L19+SUM(L26:L33)</f>
        <v>83234.12</v>
      </c>
      <c r="M34" s="19">
        <v>2399.5639999999999</v>
      </c>
      <c r="N34" s="9">
        <f t="shared" si="0"/>
        <v>1018763.3035899726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50BD1-A3F6-4B3E-89AD-1372ACBA9020}">
  <dimension ref="A1:N34"/>
  <sheetViews>
    <sheetView zoomScale="80" zoomScaleNormal="80" workbookViewId="0">
      <selection activeCell="E3" sqref="E3:E34"/>
    </sheetView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74</v>
      </c>
    </row>
    <row r="2" spans="1:14" s="3" customFormat="1" ht="30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>
      <c r="A3" s="6" t="s">
        <v>0</v>
      </c>
      <c r="B3" s="1" t="s">
        <v>1</v>
      </c>
      <c r="C3" s="29">
        <v>4606</v>
      </c>
      <c r="D3" s="32">
        <v>2886</v>
      </c>
      <c r="E3" s="19">
        <v>754</v>
      </c>
      <c r="F3" s="19">
        <v>710.19400000000007</v>
      </c>
      <c r="G3" s="31">
        <v>4979.2299999999996</v>
      </c>
      <c r="H3" s="19">
        <v>2687.2310000000025</v>
      </c>
      <c r="I3" s="19">
        <v>4295.9579999999996</v>
      </c>
      <c r="J3" s="19">
        <v>1669</v>
      </c>
      <c r="K3" s="18">
        <v>1447</v>
      </c>
      <c r="L3" s="23">
        <v>3791.03</v>
      </c>
      <c r="M3" s="19">
        <v>570</v>
      </c>
      <c r="N3" s="13">
        <f>SUM(C3:M3)</f>
        <v>28395.643</v>
      </c>
    </row>
    <row r="4" spans="1:14">
      <c r="A4" s="6" t="s">
        <v>2</v>
      </c>
      <c r="B4" s="1" t="s">
        <v>3</v>
      </c>
      <c r="C4" s="29">
        <v>13107</v>
      </c>
      <c r="D4" s="32">
        <v>19022</v>
      </c>
      <c r="E4" s="19">
        <v>1465</v>
      </c>
      <c r="F4" s="19">
        <v>0</v>
      </c>
      <c r="G4" s="31">
        <v>13104.01</v>
      </c>
      <c r="H4" s="19">
        <v>12006.391999999991</v>
      </c>
      <c r="I4" s="19">
        <v>9952.9689999999991</v>
      </c>
      <c r="J4" s="19">
        <v>7512</v>
      </c>
      <c r="K4" s="18">
        <v>0</v>
      </c>
      <c r="L4" s="23">
        <v>6400.31</v>
      </c>
      <c r="M4" s="19">
        <v>0</v>
      </c>
      <c r="N4" s="13">
        <f t="shared" ref="N4:N34" si="0">SUM(C4:M4)</f>
        <v>82569.680999999997</v>
      </c>
    </row>
    <row r="5" spans="1:14">
      <c r="A5" s="6" t="s">
        <v>4</v>
      </c>
      <c r="B5" s="1" t="s">
        <v>5</v>
      </c>
      <c r="C5" s="29">
        <v>6890</v>
      </c>
      <c r="D5" s="32">
        <v>4796</v>
      </c>
      <c r="E5" s="19">
        <v>3630</v>
      </c>
      <c r="F5" s="19">
        <v>940.93399999999997</v>
      </c>
      <c r="G5" s="31">
        <v>12854.39</v>
      </c>
      <c r="H5" s="19">
        <v>18970.097999999991</v>
      </c>
      <c r="I5" s="19">
        <v>5586.1360000000004</v>
      </c>
      <c r="J5" s="19">
        <v>4751</v>
      </c>
      <c r="K5" s="18">
        <v>5414</v>
      </c>
      <c r="L5" s="23">
        <v>6228.58</v>
      </c>
      <c r="M5" s="19">
        <v>1811.02</v>
      </c>
      <c r="N5" s="13">
        <f t="shared" si="0"/>
        <v>71872.157999999996</v>
      </c>
    </row>
    <row r="6" spans="1:14">
      <c r="A6" s="6" t="s">
        <v>6</v>
      </c>
      <c r="B6" s="1" t="s">
        <v>7</v>
      </c>
      <c r="C6" s="29">
        <v>0</v>
      </c>
      <c r="D6" s="19">
        <v>0</v>
      </c>
      <c r="E6" s="19">
        <v>0</v>
      </c>
      <c r="F6" s="19">
        <v>0</v>
      </c>
      <c r="G6" s="31">
        <v>0</v>
      </c>
      <c r="H6" s="19">
        <v>0</v>
      </c>
      <c r="I6" s="19">
        <v>0</v>
      </c>
      <c r="J6" s="19">
        <v>0</v>
      </c>
      <c r="K6" s="18">
        <v>0</v>
      </c>
      <c r="L6" s="23">
        <v>0</v>
      </c>
      <c r="M6" s="19">
        <v>0</v>
      </c>
      <c r="N6" s="13">
        <f t="shared" si="0"/>
        <v>0</v>
      </c>
    </row>
    <row r="7" spans="1:14">
      <c r="A7" s="6" t="s">
        <v>8</v>
      </c>
      <c r="B7" s="1" t="s">
        <v>9</v>
      </c>
      <c r="C7" s="29">
        <v>0</v>
      </c>
      <c r="D7" s="19">
        <v>0</v>
      </c>
      <c r="E7" s="19">
        <v>0</v>
      </c>
      <c r="F7" s="19">
        <v>0</v>
      </c>
      <c r="G7" s="31">
        <v>0</v>
      </c>
      <c r="H7" s="19">
        <v>0</v>
      </c>
      <c r="I7" s="19">
        <v>33.134</v>
      </c>
      <c r="J7" s="19">
        <v>0</v>
      </c>
      <c r="K7" s="18">
        <v>0</v>
      </c>
      <c r="L7" s="23">
        <v>0</v>
      </c>
      <c r="M7" s="19">
        <v>0</v>
      </c>
      <c r="N7" s="13">
        <f t="shared" si="0"/>
        <v>33.134</v>
      </c>
    </row>
    <row r="8" spans="1:14">
      <c r="A8" s="6" t="s">
        <v>10</v>
      </c>
      <c r="B8" s="1" t="s">
        <v>11</v>
      </c>
      <c r="C8" s="29">
        <v>0</v>
      </c>
      <c r="D8" s="19">
        <v>0</v>
      </c>
      <c r="E8" s="19">
        <v>0</v>
      </c>
      <c r="F8" s="19">
        <v>0</v>
      </c>
      <c r="G8" s="31">
        <v>0</v>
      </c>
      <c r="H8" s="19">
        <v>0</v>
      </c>
      <c r="I8" s="19">
        <v>0</v>
      </c>
      <c r="J8" s="19">
        <v>0</v>
      </c>
      <c r="K8" s="18">
        <v>0</v>
      </c>
      <c r="L8" s="23">
        <v>0</v>
      </c>
      <c r="M8" s="19">
        <v>0</v>
      </c>
      <c r="N8" s="13">
        <f t="shared" si="0"/>
        <v>0</v>
      </c>
    </row>
    <row r="9" spans="1:14">
      <c r="A9" s="6" t="s">
        <v>12</v>
      </c>
      <c r="B9" s="1" t="s">
        <v>13</v>
      </c>
      <c r="C9" s="29">
        <v>0</v>
      </c>
      <c r="D9" s="19">
        <v>0</v>
      </c>
      <c r="E9" s="19">
        <v>0</v>
      </c>
      <c r="F9" s="19">
        <v>0</v>
      </c>
      <c r="G9" s="31">
        <v>147.15</v>
      </c>
      <c r="H9" s="19">
        <v>0</v>
      </c>
      <c r="I9" s="19">
        <v>178.85214999999999</v>
      </c>
      <c r="J9" s="19">
        <v>0</v>
      </c>
      <c r="K9" s="18">
        <v>0</v>
      </c>
      <c r="L9" s="23">
        <v>0</v>
      </c>
      <c r="M9" s="19">
        <v>0</v>
      </c>
      <c r="N9" s="13">
        <f t="shared" si="0"/>
        <v>326.00215000000003</v>
      </c>
    </row>
    <row r="10" spans="1:14">
      <c r="A10" s="6" t="s">
        <v>14</v>
      </c>
      <c r="B10" s="1" t="s">
        <v>15</v>
      </c>
      <c r="C10" s="29">
        <v>4967</v>
      </c>
      <c r="D10" s="19">
        <f>D11+D12</f>
        <v>2811</v>
      </c>
      <c r="E10" s="19">
        <v>314</v>
      </c>
      <c r="F10" s="19">
        <v>0</v>
      </c>
      <c r="G10" s="31">
        <v>592.35</v>
      </c>
      <c r="H10" s="19">
        <v>1798.2690000000002</v>
      </c>
      <c r="I10" s="19">
        <f t="shared" ref="I10" si="1">I11+I12</f>
        <v>647.61500000000001</v>
      </c>
      <c r="J10" s="19">
        <f t="shared" ref="J10" si="2">SUM(J11:J12)</f>
        <v>306</v>
      </c>
      <c r="K10" s="18">
        <v>984</v>
      </c>
      <c r="L10" s="23">
        <f>SUM(L11:L12)</f>
        <v>273.88</v>
      </c>
      <c r="M10" s="19">
        <v>0</v>
      </c>
      <c r="N10" s="13">
        <f t="shared" si="0"/>
        <v>12694.114</v>
      </c>
    </row>
    <row r="11" spans="1:14">
      <c r="A11" s="6" t="s">
        <v>16</v>
      </c>
      <c r="B11" s="1" t="s">
        <v>17</v>
      </c>
      <c r="C11" s="29">
        <v>39</v>
      </c>
      <c r="D11" s="32">
        <v>1445</v>
      </c>
      <c r="E11" s="19">
        <v>4</v>
      </c>
      <c r="F11" s="19">
        <v>0</v>
      </c>
      <c r="G11" s="31">
        <v>398.75</v>
      </c>
      <c r="H11" s="19">
        <v>93.869999999999891</v>
      </c>
      <c r="I11" s="19">
        <v>612.66300000000001</v>
      </c>
      <c r="J11" s="19">
        <v>12</v>
      </c>
      <c r="K11" s="18">
        <v>163</v>
      </c>
      <c r="L11" s="23">
        <v>0</v>
      </c>
      <c r="M11" s="19">
        <v>0</v>
      </c>
      <c r="N11" s="13">
        <f t="shared" si="0"/>
        <v>2768.2829999999999</v>
      </c>
    </row>
    <row r="12" spans="1:14">
      <c r="A12" s="6" t="s">
        <v>18</v>
      </c>
      <c r="B12" s="1" t="s">
        <v>19</v>
      </c>
      <c r="C12" s="29">
        <v>4928</v>
      </c>
      <c r="D12" s="32">
        <v>1366</v>
      </c>
      <c r="E12" s="19">
        <v>310</v>
      </c>
      <c r="F12" s="19">
        <v>0</v>
      </c>
      <c r="G12" s="31">
        <v>193.6</v>
      </c>
      <c r="H12" s="19">
        <v>1704.3990000000049</v>
      </c>
      <c r="I12" s="19">
        <v>34.951999999999998</v>
      </c>
      <c r="J12" s="19">
        <v>294</v>
      </c>
      <c r="K12" s="18">
        <v>821</v>
      </c>
      <c r="L12" s="23">
        <v>273.88</v>
      </c>
      <c r="M12" s="19">
        <v>0</v>
      </c>
      <c r="N12" s="13">
        <f t="shared" si="0"/>
        <v>9925.8310000000038</v>
      </c>
    </row>
    <row r="13" spans="1:14">
      <c r="A13" s="6" t="s">
        <v>20</v>
      </c>
      <c r="B13" s="1" t="s">
        <v>21</v>
      </c>
      <c r="C13" s="29">
        <v>41728</v>
      </c>
      <c r="D13" s="19">
        <f>D14+D15</f>
        <v>516</v>
      </c>
      <c r="E13" s="19">
        <v>1634</v>
      </c>
      <c r="F13" s="19">
        <v>0</v>
      </c>
      <c r="G13" s="31">
        <v>4110.83</v>
      </c>
      <c r="H13" s="19">
        <v>10558.130000000001</v>
      </c>
      <c r="I13" s="19">
        <f>I14+I15</f>
        <v>7460.7690000000002</v>
      </c>
      <c r="J13" s="19">
        <f t="shared" ref="J13" si="3">SUM(J14:J15)</f>
        <v>187</v>
      </c>
      <c r="K13" s="18">
        <v>182</v>
      </c>
      <c r="L13" s="23">
        <f>SUM(L14:L15)</f>
        <v>624.54</v>
      </c>
      <c r="M13" s="19">
        <v>0</v>
      </c>
      <c r="N13" s="13">
        <f t="shared" si="0"/>
        <v>67001.269</v>
      </c>
    </row>
    <row r="14" spans="1:14">
      <c r="A14" s="6" t="s">
        <v>16</v>
      </c>
      <c r="B14" s="1" t="s">
        <v>22</v>
      </c>
      <c r="C14" s="29">
        <v>809</v>
      </c>
      <c r="D14" s="19">
        <v>23</v>
      </c>
      <c r="E14" s="19">
        <v>81</v>
      </c>
      <c r="F14" s="19">
        <v>0</v>
      </c>
      <c r="G14" s="31">
        <v>488.37</v>
      </c>
      <c r="H14" s="19">
        <v>6601.4660000000013</v>
      </c>
      <c r="I14" s="19">
        <v>3919.085</v>
      </c>
      <c r="J14" s="19">
        <v>127</v>
      </c>
      <c r="K14" s="18">
        <v>31</v>
      </c>
      <c r="L14" s="23">
        <v>405.43</v>
      </c>
      <c r="M14" s="19">
        <v>0</v>
      </c>
      <c r="N14" s="13">
        <f t="shared" si="0"/>
        <v>12485.351000000002</v>
      </c>
    </row>
    <row r="15" spans="1:14">
      <c r="A15" s="6" t="s">
        <v>18</v>
      </c>
      <c r="B15" s="1" t="s">
        <v>23</v>
      </c>
      <c r="C15" s="29">
        <v>40919</v>
      </c>
      <c r="D15" s="19">
        <v>493</v>
      </c>
      <c r="E15" s="19">
        <v>1553</v>
      </c>
      <c r="F15" s="19">
        <v>0</v>
      </c>
      <c r="G15" s="31">
        <v>3622.46</v>
      </c>
      <c r="H15" s="19">
        <v>3956.6639999999952</v>
      </c>
      <c r="I15" s="19">
        <v>3541.6840000000002</v>
      </c>
      <c r="J15" s="19">
        <v>60</v>
      </c>
      <c r="K15" s="18">
        <v>151</v>
      </c>
      <c r="L15" s="23">
        <v>219.11</v>
      </c>
      <c r="M15" s="19">
        <v>0</v>
      </c>
      <c r="N15" s="13">
        <f t="shared" si="0"/>
        <v>54515.917999999998</v>
      </c>
    </row>
    <row r="16" spans="1:14">
      <c r="A16" s="6" t="s">
        <v>24</v>
      </c>
      <c r="B16" s="1" t="s">
        <v>25</v>
      </c>
      <c r="C16" s="29">
        <v>46695</v>
      </c>
      <c r="D16" s="19">
        <f t="shared" ref="D16:D18" si="4">D10+D13</f>
        <v>3327</v>
      </c>
      <c r="E16" s="19">
        <v>1948</v>
      </c>
      <c r="F16" s="19">
        <v>0</v>
      </c>
      <c r="G16" s="31">
        <v>4703.1899999999996</v>
      </c>
      <c r="H16" s="19">
        <v>12356.398999999976</v>
      </c>
      <c r="I16" s="19">
        <f t="shared" ref="I16" si="5">I17+I18</f>
        <v>8108.384</v>
      </c>
      <c r="J16" s="19">
        <f t="shared" ref="J16" si="6">SUM(J17:J18)</f>
        <v>493</v>
      </c>
      <c r="K16" s="18">
        <v>1167</v>
      </c>
      <c r="L16" s="23">
        <f>SUM(L17:L18)</f>
        <v>898.42000000000007</v>
      </c>
      <c r="M16" s="19">
        <v>0</v>
      </c>
      <c r="N16" s="13">
        <f t="shared" si="0"/>
        <v>79696.392999999982</v>
      </c>
    </row>
    <row r="17" spans="1:14">
      <c r="A17" s="6" t="s">
        <v>16</v>
      </c>
      <c r="B17" s="1" t="s">
        <v>26</v>
      </c>
      <c r="C17" s="29">
        <v>848</v>
      </c>
      <c r="D17" s="32">
        <f t="shared" si="4"/>
        <v>1468</v>
      </c>
      <c r="E17" s="19">
        <v>85</v>
      </c>
      <c r="F17" s="19">
        <v>0</v>
      </c>
      <c r="G17" s="31">
        <v>887.12</v>
      </c>
      <c r="H17" s="19">
        <v>6695.3360000000084</v>
      </c>
      <c r="I17" s="19">
        <f t="shared" ref="I17:I18" si="7">I11+I14</f>
        <v>4531.7479999999996</v>
      </c>
      <c r="J17" s="19">
        <f t="shared" ref="J17:J18" si="8">J11+J14</f>
        <v>139</v>
      </c>
      <c r="K17" s="18">
        <v>194</v>
      </c>
      <c r="L17" s="23">
        <f>L11+L14</f>
        <v>405.43</v>
      </c>
      <c r="M17" s="19">
        <v>0</v>
      </c>
      <c r="N17" s="13">
        <f t="shared" si="0"/>
        <v>15253.634000000009</v>
      </c>
    </row>
    <row r="18" spans="1:14">
      <c r="A18" s="6" t="s">
        <v>18</v>
      </c>
      <c r="B18" s="1" t="s">
        <v>27</v>
      </c>
      <c r="C18" s="29">
        <v>45847</v>
      </c>
      <c r="D18" s="32">
        <f t="shared" si="4"/>
        <v>1859</v>
      </c>
      <c r="E18" s="19">
        <v>1863</v>
      </c>
      <c r="F18" s="19">
        <v>0</v>
      </c>
      <c r="G18" s="31">
        <v>3816.06</v>
      </c>
      <c r="H18" s="19">
        <v>5661.0629999999946</v>
      </c>
      <c r="I18" s="19">
        <f t="shared" si="7"/>
        <v>3576.6360000000004</v>
      </c>
      <c r="J18" s="19">
        <f t="shared" si="8"/>
        <v>354</v>
      </c>
      <c r="K18" s="18">
        <v>973</v>
      </c>
      <c r="L18" s="23">
        <f>L12+L15</f>
        <v>492.99</v>
      </c>
      <c r="M18" s="19">
        <f>M15+M12</f>
        <v>0</v>
      </c>
      <c r="N18" s="13">
        <f t="shared" si="0"/>
        <v>64442.748999999989</v>
      </c>
    </row>
    <row r="19" spans="1:14">
      <c r="A19" s="6" t="s">
        <v>28</v>
      </c>
      <c r="B19" s="1" t="s">
        <v>29</v>
      </c>
      <c r="C19" s="29">
        <v>18875</v>
      </c>
      <c r="D19" s="19">
        <f>D20+D24+D25</f>
        <v>9334</v>
      </c>
      <c r="E19" s="19">
        <v>9955</v>
      </c>
      <c r="F19" s="19">
        <v>20447.510750000001</v>
      </c>
      <c r="G19" s="31">
        <v>42500.19</v>
      </c>
      <c r="H19" s="22">
        <f>H20+H24+H25</f>
        <v>21203.501550000019</v>
      </c>
      <c r="I19" s="19">
        <f t="shared" ref="I19" si="9">I20+I24+I25</f>
        <v>17297.704900000001</v>
      </c>
      <c r="J19" s="19">
        <f t="shared" ref="J19" si="10">SUM(J20,J24:J25)</f>
        <v>38210</v>
      </c>
      <c r="K19" s="18">
        <v>31970</v>
      </c>
      <c r="L19" s="23">
        <f>L20+L24+L25</f>
        <v>20322.099999999999</v>
      </c>
      <c r="M19" s="19">
        <f>M20+M25</f>
        <v>1215.546</v>
      </c>
      <c r="N19" s="13">
        <f t="shared" si="0"/>
        <v>231330.55320000002</v>
      </c>
    </row>
    <row r="20" spans="1:14">
      <c r="A20" s="6" t="s">
        <v>30</v>
      </c>
      <c r="B20" s="1" t="s">
        <v>31</v>
      </c>
      <c r="C20" s="29">
        <v>18587</v>
      </c>
      <c r="D20" s="19">
        <f>SUM(D21:D23)</f>
        <v>9334</v>
      </c>
      <c r="E20" s="19">
        <v>9924</v>
      </c>
      <c r="F20" s="19">
        <v>20447.510750000001</v>
      </c>
      <c r="G20" s="31">
        <v>42351.89</v>
      </c>
      <c r="H20" s="22">
        <f>H21+H22+H23</f>
        <v>21019.035550000019</v>
      </c>
      <c r="I20" s="19">
        <f t="shared" ref="I20" si="11">I21+I22+I23</f>
        <v>16827.000899999999</v>
      </c>
      <c r="J20" s="19">
        <f t="shared" ref="J20" si="12">SUM(J21:J23)</f>
        <v>38149</v>
      </c>
      <c r="K20" s="18">
        <v>31970</v>
      </c>
      <c r="L20" s="23">
        <f>SUM(L21:L23)</f>
        <v>20322.099999999999</v>
      </c>
      <c r="M20" s="19">
        <f>M21+M22+M23+M24</f>
        <v>1215.546</v>
      </c>
      <c r="N20" s="13">
        <f t="shared" si="0"/>
        <v>230147.08320000002</v>
      </c>
    </row>
    <row r="21" spans="1:14">
      <c r="A21" s="6" t="s">
        <v>32</v>
      </c>
      <c r="B21" s="1" t="s">
        <v>33</v>
      </c>
      <c r="C21" s="29">
        <v>16381</v>
      </c>
      <c r="D21" s="19">
        <v>8894</v>
      </c>
      <c r="E21" s="19">
        <v>7515</v>
      </c>
      <c r="F21" s="19">
        <v>19676.719000000001</v>
      </c>
      <c r="G21" s="31">
        <v>35004</v>
      </c>
      <c r="H21" s="19">
        <v>18042.546330000016</v>
      </c>
      <c r="I21" s="19">
        <v>12511.474839999999</v>
      </c>
      <c r="J21" s="19">
        <v>36769</v>
      </c>
      <c r="K21" s="18">
        <v>17702</v>
      </c>
      <c r="L21" s="23">
        <v>8951.49</v>
      </c>
      <c r="M21" s="19">
        <v>1215.546</v>
      </c>
      <c r="N21" s="13">
        <f t="shared" si="0"/>
        <v>182662.77617</v>
      </c>
    </row>
    <row r="22" spans="1:14">
      <c r="A22" s="6" t="s">
        <v>34</v>
      </c>
      <c r="B22" s="1" t="s">
        <v>35</v>
      </c>
      <c r="C22" s="29">
        <v>2206</v>
      </c>
      <c r="D22" s="19">
        <v>440</v>
      </c>
      <c r="E22" s="19">
        <v>2199</v>
      </c>
      <c r="F22" s="19">
        <v>770.79175000000055</v>
      </c>
      <c r="G22" s="31">
        <v>7347.91</v>
      </c>
      <c r="H22" s="19">
        <v>2976.4892200000031</v>
      </c>
      <c r="I22" s="19">
        <v>4315.5260600000001</v>
      </c>
      <c r="J22" s="19">
        <v>1380</v>
      </c>
      <c r="K22" s="18">
        <v>14268</v>
      </c>
      <c r="L22" s="23">
        <v>11370.61</v>
      </c>
      <c r="M22" s="19">
        <v>0</v>
      </c>
      <c r="N22" s="13">
        <f t="shared" si="0"/>
        <v>47274.32703</v>
      </c>
    </row>
    <row r="23" spans="1:14">
      <c r="A23" s="6" t="s">
        <v>36</v>
      </c>
      <c r="B23" s="1" t="s">
        <v>37</v>
      </c>
      <c r="C23" s="29"/>
      <c r="D23" s="19">
        <v>0</v>
      </c>
      <c r="E23" s="19">
        <v>210</v>
      </c>
      <c r="F23" s="19">
        <v>0</v>
      </c>
      <c r="G23" s="31">
        <v>-0.02</v>
      </c>
      <c r="H23" s="19">
        <v>0</v>
      </c>
      <c r="I23" s="19">
        <v>0</v>
      </c>
      <c r="J23" s="19">
        <v>0</v>
      </c>
      <c r="K23" s="18">
        <v>0</v>
      </c>
      <c r="L23" s="23">
        <v>0</v>
      </c>
      <c r="M23" s="19">
        <v>0</v>
      </c>
      <c r="N23" s="13">
        <f t="shared" si="0"/>
        <v>209.98</v>
      </c>
    </row>
    <row r="24" spans="1:14">
      <c r="A24" s="6" t="s">
        <v>38</v>
      </c>
      <c r="B24" s="1" t="s">
        <v>39</v>
      </c>
      <c r="C24" s="29">
        <v>288</v>
      </c>
      <c r="D24" s="19">
        <v>0</v>
      </c>
      <c r="E24" s="19">
        <v>31</v>
      </c>
      <c r="F24" s="19">
        <v>0</v>
      </c>
      <c r="G24" s="31">
        <v>148.31</v>
      </c>
      <c r="H24" s="19">
        <v>184.46600000000035</v>
      </c>
      <c r="I24" s="19">
        <v>470.70400000000001</v>
      </c>
      <c r="J24" s="19">
        <v>61</v>
      </c>
      <c r="K24" s="18">
        <v>0</v>
      </c>
      <c r="L24" s="23">
        <v>0</v>
      </c>
      <c r="M24" s="19">
        <v>0</v>
      </c>
      <c r="N24" s="13">
        <f t="shared" si="0"/>
        <v>1183.4800000000002</v>
      </c>
    </row>
    <row r="25" spans="1:14">
      <c r="A25" s="6" t="s">
        <v>40</v>
      </c>
      <c r="B25" s="1" t="s">
        <v>41</v>
      </c>
      <c r="C25" s="29">
        <v>0</v>
      </c>
      <c r="D25" s="19">
        <v>0</v>
      </c>
      <c r="E25" s="19">
        <v>0</v>
      </c>
      <c r="F25" s="19">
        <v>0</v>
      </c>
      <c r="G25" s="31">
        <v>0</v>
      </c>
      <c r="H25" s="19">
        <v>0</v>
      </c>
      <c r="I25" s="19">
        <v>0</v>
      </c>
      <c r="J25" s="19">
        <v>0</v>
      </c>
      <c r="K25" s="18">
        <v>0</v>
      </c>
      <c r="L25" s="23">
        <v>0</v>
      </c>
      <c r="M25" s="19">
        <v>0</v>
      </c>
      <c r="N25" s="13">
        <f t="shared" si="0"/>
        <v>0</v>
      </c>
    </row>
    <row r="26" spans="1:14">
      <c r="A26" s="6" t="s">
        <v>42</v>
      </c>
      <c r="B26" s="1" t="s">
        <v>43</v>
      </c>
      <c r="C26" s="29"/>
      <c r="D26" s="19">
        <v>0</v>
      </c>
      <c r="E26" s="19">
        <v>0</v>
      </c>
      <c r="F26" s="19">
        <v>0</v>
      </c>
      <c r="G26" s="31">
        <v>0</v>
      </c>
      <c r="H26" s="19">
        <v>0</v>
      </c>
      <c r="I26" s="19">
        <v>0</v>
      </c>
      <c r="J26" s="19">
        <v>0</v>
      </c>
      <c r="K26" s="18">
        <v>0</v>
      </c>
      <c r="L26" s="23">
        <v>0</v>
      </c>
      <c r="M26" s="19">
        <v>0</v>
      </c>
      <c r="N26" s="13">
        <f t="shared" si="0"/>
        <v>0</v>
      </c>
    </row>
    <row r="27" spans="1:14">
      <c r="A27" s="6" t="s">
        <v>44</v>
      </c>
      <c r="B27" s="1" t="s">
        <v>45</v>
      </c>
      <c r="C27" s="29"/>
      <c r="D27" s="19">
        <v>0</v>
      </c>
      <c r="E27" s="19">
        <v>0</v>
      </c>
      <c r="F27" s="19">
        <v>0</v>
      </c>
      <c r="G27" s="31">
        <v>0</v>
      </c>
      <c r="H27" s="19">
        <v>53.78</v>
      </c>
      <c r="I27" s="19">
        <v>0</v>
      </c>
      <c r="J27" s="19">
        <v>0</v>
      </c>
      <c r="K27" s="18">
        <v>0</v>
      </c>
      <c r="L27" s="23">
        <v>0</v>
      </c>
      <c r="M27" s="19">
        <v>0</v>
      </c>
      <c r="N27" s="13">
        <f t="shared" si="0"/>
        <v>53.78</v>
      </c>
    </row>
    <row r="28" spans="1:14">
      <c r="A28" s="6" t="s">
        <v>46</v>
      </c>
      <c r="B28" s="1" t="s">
        <v>47</v>
      </c>
      <c r="C28" s="29">
        <v>109</v>
      </c>
      <c r="D28" s="19">
        <v>3</v>
      </c>
      <c r="E28" s="19">
        <v>145</v>
      </c>
      <c r="F28" s="19">
        <v>2.3759999999999999</v>
      </c>
      <c r="G28" s="31">
        <v>382.73</v>
      </c>
      <c r="H28" s="19">
        <v>206.67100000000005</v>
      </c>
      <c r="I28" s="19">
        <v>42.222000000000001</v>
      </c>
      <c r="J28" s="19">
        <v>0</v>
      </c>
      <c r="K28" s="18">
        <v>131</v>
      </c>
      <c r="L28" s="23">
        <v>386.22</v>
      </c>
      <c r="M28" s="19">
        <v>0</v>
      </c>
      <c r="N28" s="13">
        <f t="shared" si="0"/>
        <v>1408.2190000000001</v>
      </c>
    </row>
    <row r="29" spans="1:14">
      <c r="A29" s="6" t="s">
        <v>48</v>
      </c>
      <c r="B29" s="1" t="s">
        <v>49</v>
      </c>
      <c r="C29" s="29"/>
      <c r="D29" s="19">
        <v>0</v>
      </c>
      <c r="E29" s="19">
        <v>0</v>
      </c>
      <c r="F29" s="19">
        <v>0</v>
      </c>
      <c r="G29" s="31">
        <v>-0.02</v>
      </c>
      <c r="H29" s="19">
        <v>0</v>
      </c>
      <c r="I29" s="19">
        <v>34.26</v>
      </c>
      <c r="J29" s="19">
        <v>0</v>
      </c>
      <c r="K29" s="18">
        <v>0</v>
      </c>
      <c r="L29" s="23">
        <v>0</v>
      </c>
      <c r="M29" s="19">
        <v>0</v>
      </c>
      <c r="N29" s="13">
        <f t="shared" si="0"/>
        <v>34.239999999999995</v>
      </c>
    </row>
    <row r="30" spans="1:14">
      <c r="A30" s="6" t="s">
        <v>50</v>
      </c>
      <c r="B30" s="1" t="s">
        <v>51</v>
      </c>
      <c r="C30" s="29"/>
      <c r="D30" s="19">
        <v>0</v>
      </c>
      <c r="E30" s="19">
        <v>0</v>
      </c>
      <c r="F30" s="19">
        <v>0</v>
      </c>
      <c r="G30" s="31">
        <v>0</v>
      </c>
      <c r="H30" s="19">
        <v>0</v>
      </c>
      <c r="I30" s="19">
        <v>0</v>
      </c>
      <c r="J30" s="19">
        <v>0</v>
      </c>
      <c r="K30" s="18">
        <v>0</v>
      </c>
      <c r="L30" s="23">
        <v>0</v>
      </c>
      <c r="M30" s="19">
        <v>0</v>
      </c>
      <c r="N30" s="13">
        <f t="shared" si="0"/>
        <v>0</v>
      </c>
    </row>
    <row r="31" spans="1:14">
      <c r="A31" s="6" t="s">
        <v>52</v>
      </c>
      <c r="B31" s="1" t="s">
        <v>53</v>
      </c>
      <c r="C31" s="29">
        <v>0</v>
      </c>
      <c r="D31" s="19">
        <v>0</v>
      </c>
      <c r="E31" s="19">
        <v>0</v>
      </c>
      <c r="F31" s="19">
        <v>0</v>
      </c>
      <c r="G31" s="31">
        <v>3.35</v>
      </c>
      <c r="H31" s="19">
        <v>3010.3599999999997</v>
      </c>
      <c r="I31" s="19">
        <v>0</v>
      </c>
      <c r="J31" s="19">
        <v>0</v>
      </c>
      <c r="K31" s="18">
        <v>0</v>
      </c>
      <c r="L31" s="23">
        <v>0</v>
      </c>
      <c r="M31" s="19">
        <v>0</v>
      </c>
      <c r="N31" s="13">
        <f t="shared" si="0"/>
        <v>3013.7099999999996</v>
      </c>
    </row>
    <row r="32" spans="1:14">
      <c r="A32" s="6" t="s">
        <v>54</v>
      </c>
      <c r="B32" s="1" t="s">
        <v>55</v>
      </c>
      <c r="C32" s="29"/>
      <c r="D32" s="19">
        <v>0</v>
      </c>
      <c r="E32" s="19">
        <v>0</v>
      </c>
      <c r="F32" s="19">
        <v>0</v>
      </c>
      <c r="G32" s="31">
        <v>0</v>
      </c>
      <c r="H32" s="19">
        <v>0</v>
      </c>
      <c r="I32" s="19">
        <v>0</v>
      </c>
      <c r="J32" s="19">
        <v>0</v>
      </c>
      <c r="K32" s="18">
        <v>0</v>
      </c>
      <c r="L32" s="23">
        <v>0</v>
      </c>
      <c r="M32" s="19">
        <v>0</v>
      </c>
      <c r="N32" s="13">
        <f t="shared" si="0"/>
        <v>0</v>
      </c>
    </row>
    <row r="33" spans="1:14">
      <c r="A33" s="6" t="s">
        <v>56</v>
      </c>
      <c r="B33" s="1" t="s">
        <v>57</v>
      </c>
      <c r="C33" s="29">
        <v>1063</v>
      </c>
      <c r="D33" s="19">
        <v>2136</v>
      </c>
      <c r="E33" s="19">
        <v>690</v>
      </c>
      <c r="F33" s="19">
        <v>112.31087999999966</v>
      </c>
      <c r="G33" s="31">
        <v>899.79</v>
      </c>
      <c r="H33" s="19">
        <v>3440.8228600000007</v>
      </c>
      <c r="I33" s="19">
        <v>3395.5893800000035</v>
      </c>
      <c r="J33" s="19">
        <v>231</v>
      </c>
      <c r="K33" s="18">
        <v>722</v>
      </c>
      <c r="L33" s="23">
        <v>1508.03</v>
      </c>
      <c r="M33" s="19">
        <v>0</v>
      </c>
      <c r="N33" s="13">
        <f t="shared" si="0"/>
        <v>14198.543120000004</v>
      </c>
    </row>
    <row r="34" spans="1:14">
      <c r="A34" s="7" t="s">
        <v>58</v>
      </c>
      <c r="B34" s="8" t="s">
        <v>59</v>
      </c>
      <c r="C34" s="29">
        <f>+C3+C4+C5+C9+C10+C13+C19+C26+C27+C28+C29+C30+C31+C32+C33+C7</f>
        <v>91345</v>
      </c>
      <c r="D34" s="20">
        <f>D3+D4+D5+D6+D7+D8+D9+D16+D19+D26+D27+D28+D29+D30+D31+D32+D33</f>
        <v>41504</v>
      </c>
      <c r="E34" s="19">
        <v>18587</v>
      </c>
      <c r="F34" s="19">
        <v>22213.325630000003</v>
      </c>
      <c r="G34" s="31">
        <v>79574.03</v>
      </c>
      <c r="H34" s="19">
        <v>73935.255409999925</v>
      </c>
      <c r="I34" s="19">
        <f>I3+I5+I4+I6+I7+I8+I9+I16+I19+I26+I27+I28+I29+I30+I32+I31+I33</f>
        <v>48925.209430000003</v>
      </c>
      <c r="J34" s="21">
        <f t="shared" ref="J34" si="13">SUM(J3:J10,J13,J19,J26:J33)</f>
        <v>52866</v>
      </c>
      <c r="K34" s="18">
        <v>40851</v>
      </c>
      <c r="L34" s="24">
        <f>SUM(L3:L9)+L16+L19+SUM(L26:L33)</f>
        <v>39534.689999999995</v>
      </c>
      <c r="M34" s="21">
        <f>M3+M5+M10+M13+M19+M28+M33</f>
        <v>3596.5659999999998</v>
      </c>
      <c r="N34" s="9">
        <f t="shared" si="0"/>
        <v>512932.07646999991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E5F55-6E69-493D-B15D-1F327E7DFDD8}">
  <dimension ref="A1:N34"/>
  <sheetViews>
    <sheetView zoomScale="80" zoomScaleNormal="80" workbookViewId="0">
      <selection activeCell="C3" sqref="C3:C34"/>
    </sheetView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75</v>
      </c>
    </row>
    <row r="2" spans="1:14" s="3" customFormat="1" ht="30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>
      <c r="A3" s="6" t="s">
        <v>0</v>
      </c>
      <c r="B3" s="1" t="s">
        <v>1</v>
      </c>
      <c r="C3" s="18">
        <v>6235</v>
      </c>
      <c r="D3" s="19">
        <v>4848</v>
      </c>
      <c r="E3" s="19">
        <v>207</v>
      </c>
      <c r="F3" s="19">
        <v>851.05499999999995</v>
      </c>
      <c r="G3" s="19">
        <v>6320.75</v>
      </c>
      <c r="H3" s="19">
        <v>2887.916000000002</v>
      </c>
      <c r="I3" s="19">
        <v>3576.8159999999998</v>
      </c>
      <c r="J3" s="19">
        <v>3730</v>
      </c>
      <c r="K3" s="18">
        <v>1279</v>
      </c>
      <c r="L3" s="23">
        <v>1103.4000000000001</v>
      </c>
      <c r="M3" s="19"/>
      <c r="N3" s="13">
        <f>SUM(C3:M3)</f>
        <v>31038.937000000002</v>
      </c>
    </row>
    <row r="4" spans="1:14">
      <c r="A4" s="6" t="s">
        <v>2</v>
      </c>
      <c r="B4" s="1" t="s">
        <v>3</v>
      </c>
      <c r="C4" s="18">
        <v>11394</v>
      </c>
      <c r="D4" s="19">
        <v>13513</v>
      </c>
      <c r="E4" s="19">
        <v>811</v>
      </c>
      <c r="F4" s="19">
        <v>0</v>
      </c>
      <c r="G4" s="19">
        <v>22154.27</v>
      </c>
      <c r="H4" s="19">
        <v>8702.6159999999945</v>
      </c>
      <c r="I4" s="19">
        <v>11938.442999999999</v>
      </c>
      <c r="J4" s="19">
        <v>5780</v>
      </c>
      <c r="K4" s="18">
        <v>0</v>
      </c>
      <c r="L4" s="23">
        <v>3887.06</v>
      </c>
      <c r="M4" s="19"/>
      <c r="N4" s="13">
        <f t="shared" ref="N4:N34" si="0">SUM(C4:M4)</f>
        <v>78180.388999999996</v>
      </c>
    </row>
    <row r="5" spans="1:14">
      <c r="A5" s="6" t="s">
        <v>4</v>
      </c>
      <c r="B5" s="1" t="s">
        <v>5</v>
      </c>
      <c r="C5" s="18">
        <v>6978</v>
      </c>
      <c r="D5" s="19">
        <v>7630</v>
      </c>
      <c r="E5" s="19">
        <v>3677</v>
      </c>
      <c r="F5" s="19">
        <v>2717.8679999999999</v>
      </c>
      <c r="G5" s="19">
        <v>14116.17</v>
      </c>
      <c r="H5" s="19">
        <v>12654.501000000004</v>
      </c>
      <c r="I5" s="19">
        <v>8807.1679999999997</v>
      </c>
      <c r="J5" s="19">
        <v>7933</v>
      </c>
      <c r="K5" s="18">
        <v>6013</v>
      </c>
      <c r="L5" s="23">
        <v>5969.2</v>
      </c>
      <c r="M5" s="19">
        <v>22.995000000000001</v>
      </c>
      <c r="N5" s="13">
        <f t="shared" si="0"/>
        <v>76518.901999999987</v>
      </c>
    </row>
    <row r="6" spans="1:14">
      <c r="A6" s="6" t="s">
        <v>6</v>
      </c>
      <c r="B6" s="1" t="s">
        <v>7</v>
      </c>
      <c r="C6" s="18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8">
        <v>0</v>
      </c>
      <c r="L6" s="23">
        <v>0</v>
      </c>
      <c r="M6" s="19"/>
      <c r="N6" s="13">
        <f t="shared" si="0"/>
        <v>0</v>
      </c>
    </row>
    <row r="7" spans="1:14">
      <c r="A7" s="6" t="s">
        <v>8</v>
      </c>
      <c r="B7" s="1" t="s">
        <v>9</v>
      </c>
      <c r="C7" s="18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8">
        <v>0</v>
      </c>
      <c r="L7" s="23">
        <v>0</v>
      </c>
      <c r="M7" s="19"/>
      <c r="N7" s="13">
        <f t="shared" si="0"/>
        <v>0</v>
      </c>
    </row>
    <row r="8" spans="1:14">
      <c r="A8" s="6" t="s">
        <v>10</v>
      </c>
      <c r="B8" s="1" t="s">
        <v>11</v>
      </c>
      <c r="C8" s="18">
        <v>0</v>
      </c>
      <c r="D8" s="19">
        <v>0</v>
      </c>
      <c r="E8" s="19">
        <v>0</v>
      </c>
      <c r="F8" s="19">
        <v>0</v>
      </c>
      <c r="G8" s="19">
        <v>0</v>
      </c>
      <c r="H8" s="19">
        <v>860.75900000000001</v>
      </c>
      <c r="I8" s="19">
        <v>0</v>
      </c>
      <c r="J8" s="19">
        <v>0</v>
      </c>
      <c r="K8" s="18">
        <v>0</v>
      </c>
      <c r="L8" s="23">
        <v>0</v>
      </c>
      <c r="M8" s="19"/>
      <c r="N8" s="13">
        <f t="shared" si="0"/>
        <v>860.75900000000001</v>
      </c>
    </row>
    <row r="9" spans="1:14">
      <c r="A9" s="6" t="s">
        <v>12</v>
      </c>
      <c r="B9" s="1" t="s">
        <v>13</v>
      </c>
      <c r="C9" s="18">
        <v>0</v>
      </c>
      <c r="D9" s="19">
        <v>0</v>
      </c>
      <c r="E9" s="19">
        <v>37</v>
      </c>
      <c r="F9" s="19">
        <v>0</v>
      </c>
      <c r="G9" s="19">
        <v>-0.09</v>
      </c>
      <c r="H9" s="19">
        <v>15.374999999999943</v>
      </c>
      <c r="I9" s="19">
        <v>0</v>
      </c>
      <c r="J9" s="19">
        <v>0</v>
      </c>
      <c r="K9" s="18">
        <v>0</v>
      </c>
      <c r="L9" s="23">
        <v>0</v>
      </c>
      <c r="M9" s="19"/>
      <c r="N9" s="13">
        <f t="shared" si="0"/>
        <v>52.28499999999994</v>
      </c>
    </row>
    <row r="10" spans="1:14">
      <c r="A10" s="6" t="s">
        <v>14</v>
      </c>
      <c r="B10" s="1" t="s">
        <v>15</v>
      </c>
      <c r="C10" s="18">
        <v>32737</v>
      </c>
      <c r="D10" s="19">
        <f>D11+D12</f>
        <v>3089</v>
      </c>
      <c r="E10" s="19">
        <v>85</v>
      </c>
      <c r="F10" s="19">
        <v>3.05</v>
      </c>
      <c r="G10" s="19">
        <v>4247.2700000000004</v>
      </c>
      <c r="H10" s="19">
        <v>2622.2850000000008</v>
      </c>
      <c r="I10" s="19">
        <f t="shared" ref="I10" si="1">I11+I12</f>
        <v>657.18799999999999</v>
      </c>
      <c r="J10" s="19">
        <f t="shared" ref="J10" si="2">SUM(J11:J12)</f>
        <v>5792</v>
      </c>
      <c r="K10" s="18">
        <v>1384</v>
      </c>
      <c r="L10" s="23">
        <f>SUM(L11:L12)</f>
        <v>9649.84</v>
      </c>
      <c r="M10" s="19"/>
      <c r="N10" s="13">
        <f t="shared" si="0"/>
        <v>60266.633000000016</v>
      </c>
    </row>
    <row r="11" spans="1:14">
      <c r="A11" s="6" t="s">
        <v>16</v>
      </c>
      <c r="B11" s="1" t="s">
        <v>17</v>
      </c>
      <c r="C11" s="18">
        <v>1034</v>
      </c>
      <c r="D11" s="19">
        <v>926</v>
      </c>
      <c r="E11" s="19">
        <v>0</v>
      </c>
      <c r="F11" s="19">
        <v>3.05</v>
      </c>
      <c r="G11" s="19">
        <v>361.4</v>
      </c>
      <c r="H11" s="19">
        <v>145.43199999999888</v>
      </c>
      <c r="I11" s="19">
        <v>657.18799999999999</v>
      </c>
      <c r="J11" s="19">
        <v>54</v>
      </c>
      <c r="K11" s="18">
        <v>16</v>
      </c>
      <c r="L11" s="23">
        <v>26.89</v>
      </c>
      <c r="M11" s="19"/>
      <c r="N11" s="13">
        <f t="shared" si="0"/>
        <v>3223.9599999999987</v>
      </c>
    </row>
    <row r="12" spans="1:14">
      <c r="A12" s="6" t="s">
        <v>18</v>
      </c>
      <c r="B12" s="1" t="s">
        <v>19</v>
      </c>
      <c r="C12" s="18">
        <v>31703</v>
      </c>
      <c r="D12" s="19">
        <v>2163</v>
      </c>
      <c r="E12" s="19">
        <v>85</v>
      </c>
      <c r="F12" s="19">
        <v>0</v>
      </c>
      <c r="G12" s="19">
        <v>3885.87</v>
      </c>
      <c r="H12" s="19">
        <v>2476.853000000001</v>
      </c>
      <c r="I12" s="19">
        <v>0</v>
      </c>
      <c r="J12" s="19">
        <v>5738</v>
      </c>
      <c r="K12" s="18">
        <v>1368</v>
      </c>
      <c r="L12" s="23">
        <v>9622.9500000000007</v>
      </c>
      <c r="M12" s="19"/>
      <c r="N12" s="13">
        <f t="shared" si="0"/>
        <v>57042.67300000001</v>
      </c>
    </row>
    <row r="13" spans="1:14">
      <c r="A13" s="6" t="s">
        <v>20</v>
      </c>
      <c r="B13" s="1" t="s">
        <v>21</v>
      </c>
      <c r="C13" s="18">
        <v>1439</v>
      </c>
      <c r="D13" s="19">
        <f>D14+D15</f>
        <v>793</v>
      </c>
      <c r="E13" s="19">
        <v>577</v>
      </c>
      <c r="F13" s="19">
        <v>0</v>
      </c>
      <c r="G13" s="19">
        <v>6681.39</v>
      </c>
      <c r="H13" s="19">
        <v>11805.524000000001</v>
      </c>
      <c r="I13" s="19">
        <f>I14+I15</f>
        <v>16520.505999999998</v>
      </c>
      <c r="J13" s="19">
        <f t="shared" ref="J13" si="3">SUM(J14:J15)</f>
        <v>5668</v>
      </c>
      <c r="K13" s="18">
        <v>329</v>
      </c>
      <c r="L13" s="23">
        <f>SUM(L14:L15)</f>
        <v>591.31999999999994</v>
      </c>
      <c r="M13" s="19"/>
      <c r="N13" s="13">
        <f t="shared" si="0"/>
        <v>44404.74</v>
      </c>
    </row>
    <row r="14" spans="1:14">
      <c r="A14" s="6" t="s">
        <v>16</v>
      </c>
      <c r="B14" s="1" t="s">
        <v>22</v>
      </c>
      <c r="C14" s="18">
        <v>1192</v>
      </c>
      <c r="D14" s="19">
        <v>216</v>
      </c>
      <c r="E14" s="19">
        <v>135</v>
      </c>
      <c r="F14" s="19">
        <v>0</v>
      </c>
      <c r="G14" s="19">
        <v>1651.54</v>
      </c>
      <c r="H14" s="19">
        <v>7603.2660000000014</v>
      </c>
      <c r="I14" s="19">
        <v>14738.656999999999</v>
      </c>
      <c r="J14" s="19">
        <v>70</v>
      </c>
      <c r="K14" s="18">
        <v>0</v>
      </c>
      <c r="L14" s="23">
        <v>197.07</v>
      </c>
      <c r="M14" s="19"/>
      <c r="N14" s="13">
        <f t="shared" si="0"/>
        <v>25803.532999999999</v>
      </c>
    </row>
    <row r="15" spans="1:14">
      <c r="A15" s="6" t="s">
        <v>18</v>
      </c>
      <c r="B15" s="1" t="s">
        <v>23</v>
      </c>
      <c r="C15" s="18">
        <v>247</v>
      </c>
      <c r="D15" s="19">
        <v>577</v>
      </c>
      <c r="E15" s="19">
        <v>442</v>
      </c>
      <c r="F15" s="19">
        <v>0</v>
      </c>
      <c r="G15" s="19">
        <v>5029.8500000000004</v>
      </c>
      <c r="H15" s="19">
        <v>4202.257999999998</v>
      </c>
      <c r="I15" s="19">
        <v>1781.8489999999999</v>
      </c>
      <c r="J15" s="19">
        <v>5598</v>
      </c>
      <c r="K15" s="18">
        <v>329</v>
      </c>
      <c r="L15" s="23">
        <v>394.25</v>
      </c>
      <c r="M15" s="19"/>
      <c r="N15" s="13">
        <f t="shared" si="0"/>
        <v>18601.206999999999</v>
      </c>
    </row>
    <row r="16" spans="1:14">
      <c r="A16" s="6" t="s">
        <v>24</v>
      </c>
      <c r="B16" s="1" t="s">
        <v>25</v>
      </c>
      <c r="C16" s="18">
        <v>34176</v>
      </c>
      <c r="D16" s="19">
        <f>D10+D13</f>
        <v>3882</v>
      </c>
      <c r="E16" s="19">
        <v>662</v>
      </c>
      <c r="F16" s="19">
        <v>3.05</v>
      </c>
      <c r="G16" s="19">
        <v>10928.66</v>
      </c>
      <c r="H16" s="19">
        <v>14427.808999999996</v>
      </c>
      <c r="I16" s="19">
        <f>I17+I18</f>
        <v>17177.694</v>
      </c>
      <c r="J16" s="19">
        <f t="shared" ref="J16" si="4">SUM(J17:J18)</f>
        <v>11460</v>
      </c>
      <c r="K16" s="18">
        <v>1713</v>
      </c>
      <c r="L16" s="23">
        <f>SUM(L17:L18)</f>
        <v>10241.16</v>
      </c>
      <c r="M16" s="19"/>
      <c r="N16" s="13">
        <f t="shared" si="0"/>
        <v>104671.37300000001</v>
      </c>
    </row>
    <row r="17" spans="1:14">
      <c r="A17" s="6" t="s">
        <v>16</v>
      </c>
      <c r="B17" s="1" t="s">
        <v>26</v>
      </c>
      <c r="C17" s="18">
        <v>2226</v>
      </c>
      <c r="D17" s="19">
        <f t="shared" ref="D17:D18" si="5">D11+D14</f>
        <v>1142</v>
      </c>
      <c r="E17" s="19">
        <v>135</v>
      </c>
      <c r="F17" s="19">
        <v>3.05</v>
      </c>
      <c r="G17" s="19">
        <v>2012.94</v>
      </c>
      <c r="H17" s="19">
        <v>7748.6979999999967</v>
      </c>
      <c r="I17" s="19">
        <f t="shared" ref="I17:J18" si="6">I11+I14</f>
        <v>15395.844999999999</v>
      </c>
      <c r="J17" s="19">
        <f t="shared" si="6"/>
        <v>124</v>
      </c>
      <c r="K17" s="18">
        <v>16</v>
      </c>
      <c r="L17" s="23">
        <f t="shared" ref="L17:L18" si="7">L11+L14</f>
        <v>223.95999999999998</v>
      </c>
      <c r="M17" s="19"/>
      <c r="N17" s="13">
        <f t="shared" si="0"/>
        <v>29027.492999999995</v>
      </c>
    </row>
    <row r="18" spans="1:14">
      <c r="A18" s="6" t="s">
        <v>18</v>
      </c>
      <c r="B18" s="1" t="s">
        <v>27</v>
      </c>
      <c r="C18" s="18">
        <v>31950</v>
      </c>
      <c r="D18" s="19">
        <f t="shared" si="5"/>
        <v>2740</v>
      </c>
      <c r="E18" s="19">
        <v>527</v>
      </c>
      <c r="F18" s="19">
        <v>0</v>
      </c>
      <c r="G18" s="19">
        <v>8915.7199999999993</v>
      </c>
      <c r="H18" s="19">
        <v>6679.110999999999</v>
      </c>
      <c r="I18" s="19">
        <f t="shared" si="6"/>
        <v>1781.8489999999999</v>
      </c>
      <c r="J18" s="19">
        <f t="shared" si="6"/>
        <v>11336</v>
      </c>
      <c r="K18" s="18">
        <v>1697</v>
      </c>
      <c r="L18" s="23">
        <f t="shared" si="7"/>
        <v>10017.200000000001</v>
      </c>
      <c r="M18" s="19"/>
      <c r="N18" s="13">
        <f t="shared" si="0"/>
        <v>75643.87999999999</v>
      </c>
    </row>
    <row r="19" spans="1:14">
      <c r="A19" s="6" t="s">
        <v>28</v>
      </c>
      <c r="B19" s="1" t="s">
        <v>29</v>
      </c>
      <c r="C19" s="18">
        <v>19009</v>
      </c>
      <c r="D19" s="19">
        <f>D20+D24+D25</f>
        <v>13169</v>
      </c>
      <c r="E19" s="19">
        <v>11624</v>
      </c>
      <c r="F19" s="19">
        <v>22725.38566</v>
      </c>
      <c r="G19" s="19">
        <v>52336.55</v>
      </c>
      <c r="H19" s="22">
        <f>H20+H24+H25</f>
        <v>20758.58572000001</v>
      </c>
      <c r="I19" s="19">
        <f t="shared" ref="I19" si="8">I20+I24+I25</f>
        <v>14990.551890000001</v>
      </c>
      <c r="J19" s="19">
        <f t="shared" ref="J19" si="9">SUM(J20,J24:J25)</f>
        <v>22916</v>
      </c>
      <c r="K19" s="18">
        <v>14383</v>
      </c>
      <c r="L19" s="23">
        <f>L20+L24+L25</f>
        <v>15473.19</v>
      </c>
      <c r="M19" s="19">
        <v>258.45800000000003</v>
      </c>
      <c r="N19" s="13">
        <f t="shared" si="0"/>
        <v>207643.72127000004</v>
      </c>
    </row>
    <row r="20" spans="1:14">
      <c r="A20" s="6" t="s">
        <v>30</v>
      </c>
      <c r="B20" s="1" t="s">
        <v>31</v>
      </c>
      <c r="C20" s="18">
        <v>18884</v>
      </c>
      <c r="D20" s="19">
        <f>SUM(D21:D23)</f>
        <v>13169</v>
      </c>
      <c r="E20" s="19">
        <v>11496</v>
      </c>
      <c r="F20" s="19">
        <v>22725.38566</v>
      </c>
      <c r="G20" s="19">
        <v>52255.65</v>
      </c>
      <c r="H20" s="22">
        <f>H21+H22+H23</f>
        <v>19828.65872000001</v>
      </c>
      <c r="I20" s="19">
        <f>I21+I22+I23</f>
        <v>14990.551890000001</v>
      </c>
      <c r="J20" s="19">
        <f t="shared" ref="J20" si="10">SUM(J21:J23)</f>
        <v>22609</v>
      </c>
      <c r="K20" s="18">
        <v>13963</v>
      </c>
      <c r="L20" s="23">
        <f>SUM(L21:L23)</f>
        <v>15473.19</v>
      </c>
      <c r="M20" s="19">
        <v>258.45800000000003</v>
      </c>
      <c r="N20" s="13">
        <f t="shared" si="0"/>
        <v>205652.89427000002</v>
      </c>
    </row>
    <row r="21" spans="1:14">
      <c r="A21" s="6" t="s">
        <v>32</v>
      </c>
      <c r="B21" s="1" t="s">
        <v>33</v>
      </c>
      <c r="C21" s="18">
        <v>16406</v>
      </c>
      <c r="D21" s="19">
        <f>13377-208-2663</f>
        <v>10506</v>
      </c>
      <c r="E21" s="19">
        <v>9638</v>
      </c>
      <c r="F21" s="19">
        <v>19609.932000000001</v>
      </c>
      <c r="G21" s="19">
        <v>41129.47</v>
      </c>
      <c r="H21" s="19">
        <v>17862.10459000001</v>
      </c>
      <c r="I21" s="19">
        <v>13301.709360000001</v>
      </c>
      <c r="J21" s="19">
        <v>21549</v>
      </c>
      <c r="K21" s="18">
        <v>12627</v>
      </c>
      <c r="L21" s="23">
        <v>14286.26</v>
      </c>
      <c r="M21" s="19">
        <v>258.45800000000003</v>
      </c>
      <c r="N21" s="13">
        <f t="shared" si="0"/>
        <v>177173.93395000004</v>
      </c>
    </row>
    <row r="22" spans="1:14">
      <c r="A22" s="6" t="s">
        <v>34</v>
      </c>
      <c r="B22" s="1" t="s">
        <v>35</v>
      </c>
      <c r="C22" s="18">
        <v>2478</v>
      </c>
      <c r="D22" s="19">
        <v>2663</v>
      </c>
      <c r="E22" s="19">
        <v>1308</v>
      </c>
      <c r="F22" s="19">
        <v>3115.4536599999997</v>
      </c>
      <c r="G22" s="19">
        <v>11126.79</v>
      </c>
      <c r="H22" s="19">
        <v>1723.8351299999995</v>
      </c>
      <c r="I22" s="19">
        <v>1688.8425299999999</v>
      </c>
      <c r="J22" s="19">
        <v>1060</v>
      </c>
      <c r="K22" s="18">
        <v>1336</v>
      </c>
      <c r="L22" s="23">
        <v>1185.93</v>
      </c>
      <c r="M22" s="19"/>
      <c r="N22" s="13">
        <f t="shared" si="0"/>
        <v>27685.851320000002</v>
      </c>
    </row>
    <row r="23" spans="1:14">
      <c r="A23" s="6" t="s">
        <v>36</v>
      </c>
      <c r="B23" s="1" t="s">
        <v>37</v>
      </c>
      <c r="C23" s="18">
        <v>0</v>
      </c>
      <c r="D23" s="19">
        <v>0</v>
      </c>
      <c r="E23" s="19">
        <v>550</v>
      </c>
      <c r="F23" s="19">
        <v>0</v>
      </c>
      <c r="G23" s="19">
        <v>-0.61</v>
      </c>
      <c r="H23" s="19">
        <v>242.71900000000016</v>
      </c>
      <c r="I23" s="19">
        <v>0</v>
      </c>
      <c r="J23" s="19">
        <v>0</v>
      </c>
      <c r="K23" s="18">
        <v>0</v>
      </c>
      <c r="L23" s="23">
        <v>1</v>
      </c>
      <c r="M23" s="19"/>
      <c r="N23" s="13">
        <f t="shared" si="0"/>
        <v>793.10900000000015</v>
      </c>
    </row>
    <row r="24" spans="1:14">
      <c r="A24" s="6" t="s">
        <v>38</v>
      </c>
      <c r="B24" s="1" t="s">
        <v>39</v>
      </c>
      <c r="C24" s="18">
        <v>125</v>
      </c>
      <c r="D24" s="19">
        <v>0</v>
      </c>
      <c r="E24" s="19">
        <v>128</v>
      </c>
      <c r="F24" s="19">
        <v>0</v>
      </c>
      <c r="G24" s="19">
        <v>80.900000000000006</v>
      </c>
      <c r="H24" s="19">
        <v>929.92699999999991</v>
      </c>
      <c r="I24" s="19">
        <v>0</v>
      </c>
      <c r="J24" s="19">
        <v>307</v>
      </c>
      <c r="K24" s="18">
        <v>420</v>
      </c>
      <c r="L24" s="23">
        <v>0</v>
      </c>
      <c r="M24" s="19"/>
      <c r="N24" s="13">
        <f t="shared" si="0"/>
        <v>1990.8269999999998</v>
      </c>
    </row>
    <row r="25" spans="1:14">
      <c r="A25" s="6" t="s">
        <v>40</v>
      </c>
      <c r="B25" s="1" t="s">
        <v>41</v>
      </c>
      <c r="C25" s="18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8">
        <v>0</v>
      </c>
      <c r="L25" s="23">
        <v>0</v>
      </c>
      <c r="M25" s="19"/>
      <c r="N25" s="13">
        <f t="shared" si="0"/>
        <v>0</v>
      </c>
    </row>
    <row r="26" spans="1:14">
      <c r="A26" s="6" t="s">
        <v>42</v>
      </c>
      <c r="B26" s="1" t="s">
        <v>43</v>
      </c>
      <c r="C26" s="18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8">
        <v>0</v>
      </c>
      <c r="L26" s="23">
        <v>0</v>
      </c>
      <c r="M26" s="19"/>
      <c r="N26" s="13">
        <f t="shared" si="0"/>
        <v>0</v>
      </c>
    </row>
    <row r="27" spans="1:14">
      <c r="A27" s="6" t="s">
        <v>44</v>
      </c>
      <c r="B27" s="1" t="s">
        <v>45</v>
      </c>
      <c r="C27" s="18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153.095</v>
      </c>
      <c r="J27" s="19">
        <v>0</v>
      </c>
      <c r="K27" s="18">
        <v>0</v>
      </c>
      <c r="L27" s="23">
        <v>0</v>
      </c>
      <c r="M27" s="19"/>
      <c r="N27" s="13">
        <f t="shared" si="0"/>
        <v>153.095</v>
      </c>
    </row>
    <row r="28" spans="1:14">
      <c r="A28" s="6" t="s">
        <v>46</v>
      </c>
      <c r="B28" s="1" t="s">
        <v>47</v>
      </c>
      <c r="C28" s="18">
        <v>0</v>
      </c>
      <c r="D28" s="19">
        <v>159</v>
      </c>
      <c r="E28" s="19">
        <v>43</v>
      </c>
      <c r="F28" s="19">
        <v>0</v>
      </c>
      <c r="G28" s="19">
        <v>2299.75</v>
      </c>
      <c r="H28" s="19">
        <v>184.86199999999991</v>
      </c>
      <c r="I28" s="19">
        <v>27.684999999999999</v>
      </c>
      <c r="J28" s="19">
        <v>0</v>
      </c>
      <c r="K28" s="18">
        <v>40</v>
      </c>
      <c r="L28" s="23">
        <v>0</v>
      </c>
      <c r="M28" s="19"/>
      <c r="N28" s="13">
        <f t="shared" si="0"/>
        <v>2754.297</v>
      </c>
    </row>
    <row r="29" spans="1:14">
      <c r="A29" s="6" t="s">
        <v>48</v>
      </c>
      <c r="B29" s="1" t="s">
        <v>49</v>
      </c>
      <c r="C29" s="18">
        <v>0</v>
      </c>
      <c r="D29" s="19">
        <v>0</v>
      </c>
      <c r="E29" s="19">
        <v>0</v>
      </c>
      <c r="F29" s="19">
        <v>0</v>
      </c>
      <c r="G29" s="19">
        <v>-0.23</v>
      </c>
      <c r="H29" s="19">
        <v>0</v>
      </c>
      <c r="I29" s="19">
        <v>0</v>
      </c>
      <c r="J29" s="19">
        <v>0</v>
      </c>
      <c r="K29" s="18">
        <v>0</v>
      </c>
      <c r="L29" s="23">
        <v>0</v>
      </c>
      <c r="M29" s="19"/>
      <c r="N29" s="13">
        <f t="shared" si="0"/>
        <v>-0.23</v>
      </c>
    </row>
    <row r="30" spans="1:14">
      <c r="A30" s="6" t="s">
        <v>50</v>
      </c>
      <c r="B30" s="1" t="s">
        <v>51</v>
      </c>
      <c r="C30" s="18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8">
        <v>0</v>
      </c>
      <c r="L30" s="23">
        <v>0</v>
      </c>
      <c r="M30" s="19"/>
      <c r="N30" s="13">
        <f t="shared" si="0"/>
        <v>0</v>
      </c>
    </row>
    <row r="31" spans="1:14">
      <c r="A31" s="6" t="s">
        <v>52</v>
      </c>
      <c r="B31" s="1" t="s">
        <v>53</v>
      </c>
      <c r="C31" s="18">
        <v>0</v>
      </c>
      <c r="D31" s="19">
        <v>0</v>
      </c>
      <c r="E31" s="19">
        <v>0</v>
      </c>
      <c r="F31" s="19">
        <v>0</v>
      </c>
      <c r="G31" s="19">
        <v>3.59</v>
      </c>
      <c r="H31" s="19">
        <v>23.840999999999894</v>
      </c>
      <c r="I31" s="19">
        <v>0</v>
      </c>
      <c r="J31" s="19">
        <v>24</v>
      </c>
      <c r="K31" s="18">
        <v>0</v>
      </c>
      <c r="L31" s="23">
        <v>0</v>
      </c>
      <c r="M31" s="19"/>
      <c r="N31" s="13">
        <f t="shared" si="0"/>
        <v>51.430999999999898</v>
      </c>
    </row>
    <row r="32" spans="1:14">
      <c r="A32" s="6" t="s">
        <v>54</v>
      </c>
      <c r="B32" s="1" t="s">
        <v>55</v>
      </c>
      <c r="C32" s="18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8">
        <v>0</v>
      </c>
      <c r="L32" s="23">
        <v>0</v>
      </c>
      <c r="M32" s="19"/>
      <c r="N32" s="13">
        <f t="shared" si="0"/>
        <v>0</v>
      </c>
    </row>
    <row r="33" spans="1:14">
      <c r="A33" s="6" t="s">
        <v>56</v>
      </c>
      <c r="B33" s="1" t="s">
        <v>57</v>
      </c>
      <c r="C33" s="18">
        <v>962</v>
      </c>
      <c r="D33" s="19">
        <v>1919</v>
      </c>
      <c r="E33" s="19">
        <v>785</v>
      </c>
      <c r="F33" s="19">
        <v>386.08199999999999</v>
      </c>
      <c r="G33" s="19">
        <v>1438.57</v>
      </c>
      <c r="H33" s="19">
        <v>3477.8046600000007</v>
      </c>
      <c r="I33" s="19">
        <v>2970.0241700000001</v>
      </c>
      <c r="J33" s="19">
        <v>302</v>
      </c>
      <c r="K33" s="18">
        <v>710</v>
      </c>
      <c r="L33" s="23">
        <v>340.21</v>
      </c>
      <c r="M33" s="19"/>
      <c r="N33" s="13">
        <f t="shared" si="0"/>
        <v>13290.69083</v>
      </c>
    </row>
    <row r="34" spans="1:14">
      <c r="A34" s="7" t="s">
        <v>58</v>
      </c>
      <c r="B34" s="8" t="s">
        <v>59</v>
      </c>
      <c r="C34" s="18">
        <v>78754</v>
      </c>
      <c r="D34" s="20">
        <f>D3+D4+D5+D6+D7+D8+D9+D16+D19+D26+D27+D28+D29+D30+D31+D32+D33</f>
        <v>45120</v>
      </c>
      <c r="E34" s="19">
        <v>17846</v>
      </c>
      <c r="F34" s="19">
        <v>26683.440659999997</v>
      </c>
      <c r="G34" s="19">
        <v>109597.99</v>
      </c>
      <c r="H34" s="19">
        <v>63994.069380000001</v>
      </c>
      <c r="I34" s="19">
        <f>I3+I5+I4+I6+I7+I8+I9+I16+I19+I26+I27+I28+I29+I30+I32+I31+I33</f>
        <v>59641.477059999997</v>
      </c>
      <c r="J34" s="21">
        <f t="shared" ref="J34" si="11">SUM(J3:J10,J13,J19,J26:J33)</f>
        <v>52145</v>
      </c>
      <c r="K34" s="18">
        <v>24138</v>
      </c>
      <c r="L34" s="24">
        <f>SUM(L3:L9)+L16+L19+SUM(L26:L33)</f>
        <v>37014.22</v>
      </c>
      <c r="M34" s="19">
        <v>281.45299999999997</v>
      </c>
      <c r="N34" s="9">
        <f t="shared" si="0"/>
        <v>515215.65009999997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5A6CC-AD56-4AEF-A16E-9D8501F5D100}">
  <dimension ref="A1:N34"/>
  <sheetViews>
    <sheetView zoomScale="80" zoomScaleNormal="80" workbookViewId="0">
      <selection activeCell="E3" sqref="E3:E34"/>
    </sheetView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76</v>
      </c>
    </row>
    <row r="2" spans="1:14" s="3" customFormat="1" ht="30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>
      <c r="A3" s="6" t="s">
        <v>0</v>
      </c>
      <c r="B3" s="1" t="s">
        <v>1</v>
      </c>
      <c r="C3" s="29">
        <v>10981</v>
      </c>
      <c r="D3" s="32">
        <v>5383</v>
      </c>
      <c r="E3" s="19">
        <v>2365</v>
      </c>
      <c r="F3" s="19">
        <v>6628</v>
      </c>
      <c r="G3" s="28">
        <v>8475</v>
      </c>
      <c r="H3" s="19">
        <v>11957</v>
      </c>
      <c r="I3" s="19">
        <v>4240</v>
      </c>
      <c r="J3" s="19">
        <v>12253</v>
      </c>
      <c r="K3" s="18">
        <v>6491</v>
      </c>
      <c r="L3" s="25">
        <v>5948</v>
      </c>
      <c r="M3" s="19">
        <v>123</v>
      </c>
      <c r="N3" s="13">
        <f>SUM(C3:M3)</f>
        <v>74844</v>
      </c>
    </row>
    <row r="4" spans="1:14">
      <c r="A4" s="6" t="s">
        <v>2</v>
      </c>
      <c r="B4" s="1" t="s">
        <v>3</v>
      </c>
      <c r="C4" s="29">
        <v>120</v>
      </c>
      <c r="D4" s="32">
        <v>133</v>
      </c>
      <c r="E4" s="19">
        <v>2</v>
      </c>
      <c r="F4" s="19">
        <v>0</v>
      </c>
      <c r="G4" s="28">
        <v>62</v>
      </c>
      <c r="H4" s="19">
        <v>3081</v>
      </c>
      <c r="I4" s="19">
        <v>479</v>
      </c>
      <c r="J4" s="19">
        <v>81</v>
      </c>
      <c r="K4" s="18">
        <v>0</v>
      </c>
      <c r="L4" s="25">
        <v>3550</v>
      </c>
      <c r="M4" s="19">
        <v>0</v>
      </c>
      <c r="N4" s="13">
        <f t="shared" ref="N4:N34" si="0">SUM(C4:M4)</f>
        <v>7508</v>
      </c>
    </row>
    <row r="5" spans="1:14">
      <c r="A5" s="6" t="s">
        <v>4</v>
      </c>
      <c r="B5" s="1" t="s">
        <v>5</v>
      </c>
      <c r="C5" s="29">
        <v>382</v>
      </c>
      <c r="D5" s="32">
        <v>520</v>
      </c>
      <c r="E5" s="19">
        <v>1041</v>
      </c>
      <c r="F5" s="19">
        <v>122</v>
      </c>
      <c r="G5" s="28">
        <v>624</v>
      </c>
      <c r="H5" s="19">
        <v>705</v>
      </c>
      <c r="I5" s="19">
        <v>553</v>
      </c>
      <c r="J5" s="19">
        <v>506</v>
      </c>
      <c r="K5" s="18">
        <v>579</v>
      </c>
      <c r="L5" s="25">
        <v>544</v>
      </c>
      <c r="M5" s="19">
        <v>1</v>
      </c>
      <c r="N5" s="13">
        <f t="shared" si="0"/>
        <v>5577</v>
      </c>
    </row>
    <row r="6" spans="1:14">
      <c r="A6" s="6" t="s">
        <v>6</v>
      </c>
      <c r="B6" s="1" t="s">
        <v>7</v>
      </c>
      <c r="C6" s="29">
        <v>0</v>
      </c>
      <c r="D6" s="19">
        <v>0</v>
      </c>
      <c r="E6" s="19">
        <v>0</v>
      </c>
      <c r="F6" s="19">
        <v>0</v>
      </c>
      <c r="G6" s="28">
        <v>0</v>
      </c>
      <c r="H6" s="19">
        <v>0</v>
      </c>
      <c r="I6" s="19">
        <v>0</v>
      </c>
      <c r="J6" s="19">
        <v>0</v>
      </c>
      <c r="K6" s="18">
        <v>0</v>
      </c>
      <c r="L6" s="25">
        <v>0</v>
      </c>
      <c r="M6" s="19">
        <v>0</v>
      </c>
      <c r="N6" s="13">
        <f t="shared" si="0"/>
        <v>0</v>
      </c>
    </row>
    <row r="7" spans="1:14">
      <c r="A7" s="6" t="s">
        <v>8</v>
      </c>
      <c r="B7" s="1" t="s">
        <v>9</v>
      </c>
      <c r="C7" s="29">
        <v>1</v>
      </c>
      <c r="D7" s="19">
        <v>0</v>
      </c>
      <c r="E7" s="19">
        <v>0</v>
      </c>
      <c r="F7" s="19">
        <v>0</v>
      </c>
      <c r="G7" s="28">
        <v>0</v>
      </c>
      <c r="H7" s="19">
        <v>0</v>
      </c>
      <c r="I7" s="19">
        <v>0</v>
      </c>
      <c r="J7" s="19">
        <v>1</v>
      </c>
      <c r="K7" s="18">
        <v>3</v>
      </c>
      <c r="L7" s="25">
        <v>0</v>
      </c>
      <c r="M7" s="19">
        <v>0</v>
      </c>
      <c r="N7" s="13">
        <f t="shared" si="0"/>
        <v>5</v>
      </c>
    </row>
    <row r="8" spans="1:14">
      <c r="A8" s="6" t="s">
        <v>10</v>
      </c>
      <c r="B8" s="1" t="s">
        <v>11</v>
      </c>
      <c r="C8" s="29">
        <v>0</v>
      </c>
      <c r="D8" s="19">
        <v>0</v>
      </c>
      <c r="E8" s="19">
        <v>0</v>
      </c>
      <c r="F8" s="19">
        <v>0</v>
      </c>
      <c r="G8" s="28">
        <v>0</v>
      </c>
      <c r="H8" s="19">
        <v>0</v>
      </c>
      <c r="I8" s="19">
        <v>0</v>
      </c>
      <c r="J8" s="19">
        <v>0</v>
      </c>
      <c r="K8" s="18">
        <v>0</v>
      </c>
      <c r="L8" s="25">
        <v>0</v>
      </c>
      <c r="M8" s="19">
        <v>0</v>
      </c>
      <c r="N8" s="13">
        <f t="shared" si="0"/>
        <v>0</v>
      </c>
    </row>
    <row r="9" spans="1:14">
      <c r="A9" s="6" t="s">
        <v>12</v>
      </c>
      <c r="B9" s="1" t="s">
        <v>13</v>
      </c>
      <c r="C9" s="29">
        <v>5</v>
      </c>
      <c r="D9" s="19">
        <v>40</v>
      </c>
      <c r="E9" s="19">
        <v>47</v>
      </c>
      <c r="F9" s="19">
        <v>0</v>
      </c>
      <c r="G9" s="28">
        <v>12</v>
      </c>
      <c r="H9" s="19">
        <v>21</v>
      </c>
      <c r="I9" s="19">
        <v>69</v>
      </c>
      <c r="J9" s="19">
        <v>17</v>
      </c>
      <c r="K9" s="18">
        <v>12</v>
      </c>
      <c r="L9" s="25">
        <v>25</v>
      </c>
      <c r="M9" s="19">
        <v>0</v>
      </c>
      <c r="N9" s="13">
        <f t="shared" si="0"/>
        <v>248</v>
      </c>
    </row>
    <row r="10" spans="1:14">
      <c r="A10" s="6" t="s">
        <v>14</v>
      </c>
      <c r="B10" s="1" t="s">
        <v>15</v>
      </c>
      <c r="C10" s="29">
        <v>1896</v>
      </c>
      <c r="D10" s="19">
        <f>D11+D12</f>
        <v>1307</v>
      </c>
      <c r="E10" s="19">
        <v>477</v>
      </c>
      <c r="F10" s="19">
        <v>160</v>
      </c>
      <c r="G10" s="28">
        <v>1332</v>
      </c>
      <c r="H10" s="19">
        <v>2170</v>
      </c>
      <c r="I10" s="19">
        <f>I11+I12</f>
        <v>1952</v>
      </c>
      <c r="J10" s="19">
        <f t="shared" ref="J10" si="1">SUM(J11:J12)</f>
        <v>703</v>
      </c>
      <c r="K10" s="18">
        <v>721</v>
      </c>
      <c r="L10" s="25">
        <f>SUM(L11:L12)</f>
        <v>715</v>
      </c>
      <c r="M10" s="19">
        <f>M11+M12</f>
        <v>0</v>
      </c>
      <c r="N10" s="13">
        <f t="shared" si="0"/>
        <v>11433</v>
      </c>
    </row>
    <row r="11" spans="1:14">
      <c r="A11" s="6" t="s">
        <v>16</v>
      </c>
      <c r="B11" s="1" t="s">
        <v>17</v>
      </c>
      <c r="C11" s="29">
        <v>1776</v>
      </c>
      <c r="D11" s="32">
        <v>1079</v>
      </c>
      <c r="E11" s="19">
        <v>344</v>
      </c>
      <c r="F11" s="19">
        <v>144</v>
      </c>
      <c r="G11" s="28">
        <v>1072</v>
      </c>
      <c r="H11" s="19">
        <v>1836</v>
      </c>
      <c r="I11" s="19">
        <v>1780</v>
      </c>
      <c r="J11" s="19">
        <v>443</v>
      </c>
      <c r="K11" s="18">
        <v>546</v>
      </c>
      <c r="L11" s="25">
        <v>336</v>
      </c>
      <c r="M11" s="19">
        <v>0</v>
      </c>
      <c r="N11" s="13">
        <f t="shared" si="0"/>
        <v>9356</v>
      </c>
    </row>
    <row r="12" spans="1:14">
      <c r="A12" s="6" t="s">
        <v>18</v>
      </c>
      <c r="B12" s="1" t="s">
        <v>19</v>
      </c>
      <c r="C12" s="29">
        <v>120</v>
      </c>
      <c r="D12" s="32">
        <v>228</v>
      </c>
      <c r="E12" s="19">
        <v>133</v>
      </c>
      <c r="F12" s="19">
        <v>16</v>
      </c>
      <c r="G12" s="28">
        <v>260</v>
      </c>
      <c r="H12" s="19">
        <v>334</v>
      </c>
      <c r="I12" s="19">
        <v>172</v>
      </c>
      <c r="J12" s="19">
        <v>260</v>
      </c>
      <c r="K12" s="18">
        <v>175</v>
      </c>
      <c r="L12" s="25">
        <v>379</v>
      </c>
      <c r="M12" s="19">
        <v>0</v>
      </c>
      <c r="N12" s="13">
        <f t="shared" si="0"/>
        <v>2077</v>
      </c>
    </row>
    <row r="13" spans="1:14">
      <c r="A13" s="6" t="s">
        <v>20</v>
      </c>
      <c r="B13" s="1" t="s">
        <v>21</v>
      </c>
      <c r="C13" s="29">
        <v>1778</v>
      </c>
      <c r="D13" s="19">
        <f>D14+D15</f>
        <v>1143</v>
      </c>
      <c r="E13" s="19">
        <v>157</v>
      </c>
      <c r="F13" s="19">
        <v>38</v>
      </c>
      <c r="G13" s="28">
        <v>1442</v>
      </c>
      <c r="H13" s="19">
        <v>3775</v>
      </c>
      <c r="I13" s="19">
        <f>I14+I15</f>
        <v>2177</v>
      </c>
      <c r="J13" s="19">
        <f t="shared" ref="J13" si="2">SUM(J14:J15)</f>
        <v>278</v>
      </c>
      <c r="K13" s="18">
        <v>357</v>
      </c>
      <c r="L13" s="25">
        <f>SUM(L14:L15)</f>
        <v>774</v>
      </c>
      <c r="M13" s="19">
        <f>M14+M15</f>
        <v>0</v>
      </c>
      <c r="N13" s="13">
        <f t="shared" si="0"/>
        <v>11919</v>
      </c>
    </row>
    <row r="14" spans="1:14">
      <c r="A14" s="6" t="s">
        <v>16</v>
      </c>
      <c r="B14" s="1" t="s">
        <v>22</v>
      </c>
      <c r="C14" s="29">
        <v>1658</v>
      </c>
      <c r="D14" s="19">
        <v>989</v>
      </c>
      <c r="E14" s="19">
        <v>133</v>
      </c>
      <c r="F14" s="19">
        <v>29</v>
      </c>
      <c r="G14" s="28">
        <v>1074</v>
      </c>
      <c r="H14" s="19">
        <v>3427</v>
      </c>
      <c r="I14" s="19">
        <v>1865</v>
      </c>
      <c r="J14" s="19">
        <v>200</v>
      </c>
      <c r="K14" s="18">
        <v>276</v>
      </c>
      <c r="L14" s="25">
        <v>333</v>
      </c>
      <c r="M14" s="19">
        <v>0</v>
      </c>
      <c r="N14" s="13">
        <f t="shared" si="0"/>
        <v>9984</v>
      </c>
    </row>
    <row r="15" spans="1:14">
      <c r="A15" s="6" t="s">
        <v>18</v>
      </c>
      <c r="B15" s="1" t="s">
        <v>23</v>
      </c>
      <c r="C15" s="29">
        <v>120</v>
      </c>
      <c r="D15" s="19">
        <v>154</v>
      </c>
      <c r="E15" s="19">
        <v>24</v>
      </c>
      <c r="F15" s="19">
        <v>9</v>
      </c>
      <c r="G15" s="28">
        <v>368</v>
      </c>
      <c r="H15" s="19">
        <v>348</v>
      </c>
      <c r="I15" s="19">
        <v>312</v>
      </c>
      <c r="J15" s="19">
        <v>78</v>
      </c>
      <c r="K15" s="18">
        <v>81</v>
      </c>
      <c r="L15" s="25">
        <v>441</v>
      </c>
      <c r="M15" s="19">
        <v>0</v>
      </c>
      <c r="N15" s="13">
        <f t="shared" si="0"/>
        <v>1935</v>
      </c>
    </row>
    <row r="16" spans="1:14">
      <c r="A16" s="6" t="s">
        <v>24</v>
      </c>
      <c r="B16" s="1" t="s">
        <v>25</v>
      </c>
      <c r="C16" s="29">
        <v>2163</v>
      </c>
      <c r="D16" s="19">
        <f>D17+D18</f>
        <v>2450</v>
      </c>
      <c r="E16" s="19">
        <v>502</v>
      </c>
      <c r="F16" s="19">
        <v>198</v>
      </c>
      <c r="G16" s="28">
        <v>1443</v>
      </c>
      <c r="H16" s="19">
        <v>3792</v>
      </c>
      <c r="I16" s="19">
        <f>I17+I18</f>
        <v>2177</v>
      </c>
      <c r="J16" s="19">
        <f t="shared" ref="J16" si="3">SUM(J17:J18)</f>
        <v>783</v>
      </c>
      <c r="K16" s="18">
        <v>783</v>
      </c>
      <c r="L16" s="25">
        <f>SUM(L17:L18)</f>
        <v>823</v>
      </c>
      <c r="M16" s="19">
        <f>M17+M18</f>
        <v>0</v>
      </c>
      <c r="N16" s="13">
        <f t="shared" si="0"/>
        <v>15114</v>
      </c>
    </row>
    <row r="17" spans="1:14">
      <c r="A17" s="6" t="s">
        <v>16</v>
      </c>
      <c r="B17" s="1" t="s">
        <v>26</v>
      </c>
      <c r="C17" s="29">
        <v>1926</v>
      </c>
      <c r="D17" s="32">
        <f>D11+D14</f>
        <v>2068</v>
      </c>
      <c r="E17" s="19">
        <v>345</v>
      </c>
      <c r="F17" s="19">
        <v>173</v>
      </c>
      <c r="G17" s="28">
        <v>1075</v>
      </c>
      <c r="H17" s="19">
        <v>3439</v>
      </c>
      <c r="I17" s="19">
        <f>I14</f>
        <v>1865</v>
      </c>
      <c r="J17" s="19">
        <v>450</v>
      </c>
      <c r="K17" s="18">
        <v>552</v>
      </c>
      <c r="L17" s="25">
        <v>336</v>
      </c>
      <c r="M17" s="19">
        <v>0</v>
      </c>
      <c r="N17" s="13">
        <f t="shared" si="0"/>
        <v>12229</v>
      </c>
    </row>
    <row r="18" spans="1:14">
      <c r="A18" s="6" t="s">
        <v>18</v>
      </c>
      <c r="B18" s="1" t="s">
        <v>27</v>
      </c>
      <c r="C18" s="29">
        <v>237</v>
      </c>
      <c r="D18" s="32">
        <f>D12+D15</f>
        <v>382</v>
      </c>
      <c r="E18" s="19">
        <v>157</v>
      </c>
      <c r="F18" s="19">
        <v>25</v>
      </c>
      <c r="G18" s="28">
        <v>368</v>
      </c>
      <c r="H18" s="19">
        <v>353</v>
      </c>
      <c r="I18" s="19">
        <f>I15</f>
        <v>312</v>
      </c>
      <c r="J18" s="19">
        <v>333</v>
      </c>
      <c r="K18" s="18">
        <v>231</v>
      </c>
      <c r="L18" s="25">
        <v>487</v>
      </c>
      <c r="M18" s="19">
        <f>M12+M15</f>
        <v>0</v>
      </c>
      <c r="N18" s="13">
        <f t="shared" si="0"/>
        <v>2885</v>
      </c>
    </row>
    <row r="19" spans="1:14">
      <c r="A19" s="6" t="s">
        <v>28</v>
      </c>
      <c r="B19" s="1" t="s">
        <v>29</v>
      </c>
      <c r="C19" s="29">
        <v>10144</v>
      </c>
      <c r="D19" s="19">
        <f>D20+D24+D25</f>
        <v>7266</v>
      </c>
      <c r="E19" s="19">
        <v>5539</v>
      </c>
      <c r="F19" s="19">
        <v>10414</v>
      </c>
      <c r="G19" s="28">
        <v>11803</v>
      </c>
      <c r="H19" s="22">
        <f>H20+H24+H25</f>
        <v>7394</v>
      </c>
      <c r="I19" s="19">
        <f>I20+I24+I25</f>
        <v>6555</v>
      </c>
      <c r="J19" s="19">
        <f t="shared" ref="J19" si="4">SUM(J20,J24:J25)</f>
        <v>20198</v>
      </c>
      <c r="K19" s="18">
        <v>9207</v>
      </c>
      <c r="L19" s="25">
        <f>L20+L24+L25</f>
        <v>5590</v>
      </c>
      <c r="M19" s="33">
        <f>M20+M25</f>
        <v>257</v>
      </c>
      <c r="N19" s="13">
        <f t="shared" si="0"/>
        <v>94367</v>
      </c>
    </row>
    <row r="20" spans="1:14">
      <c r="A20" s="6" t="s">
        <v>30</v>
      </c>
      <c r="B20" s="1" t="s">
        <v>31</v>
      </c>
      <c r="C20" s="29">
        <v>10109</v>
      </c>
      <c r="D20" s="19">
        <f>SUM(D21:D23)</f>
        <v>7224</v>
      </c>
      <c r="E20" s="19">
        <v>5508</v>
      </c>
      <c r="F20" s="19">
        <v>10414</v>
      </c>
      <c r="G20" s="28">
        <v>11759</v>
      </c>
      <c r="H20" s="22">
        <f>H21+H22+H23</f>
        <v>7302</v>
      </c>
      <c r="I20" s="19">
        <f>I21+I22+I23</f>
        <v>6473</v>
      </c>
      <c r="J20" s="19">
        <f t="shared" ref="J20" si="5">SUM(J21:J23)</f>
        <v>20146</v>
      </c>
      <c r="K20" s="18">
        <v>9168</v>
      </c>
      <c r="L20" s="25">
        <f>SUM(L21:L23)</f>
        <v>5537</v>
      </c>
      <c r="M20" s="34">
        <f>M21+M22+M23+M24</f>
        <v>257</v>
      </c>
      <c r="N20" s="13">
        <f t="shared" si="0"/>
        <v>93897</v>
      </c>
    </row>
    <row r="21" spans="1:14">
      <c r="A21" s="6" t="s">
        <v>32</v>
      </c>
      <c r="B21" s="1" t="s">
        <v>33</v>
      </c>
      <c r="C21" s="29">
        <v>7898</v>
      </c>
      <c r="D21" s="19">
        <v>5370</v>
      </c>
      <c r="E21" s="19">
        <v>2859</v>
      </c>
      <c r="F21" s="19">
        <v>7612</v>
      </c>
      <c r="G21" s="28">
        <v>9187</v>
      </c>
      <c r="H21" s="19">
        <v>5365</v>
      </c>
      <c r="I21" s="19">
        <v>4763</v>
      </c>
      <c r="J21" s="19">
        <v>15010</v>
      </c>
      <c r="K21" s="18">
        <v>7111</v>
      </c>
      <c r="L21" s="25">
        <v>3830</v>
      </c>
      <c r="M21" s="33">
        <v>153</v>
      </c>
      <c r="N21" s="13">
        <f t="shared" si="0"/>
        <v>69158</v>
      </c>
    </row>
    <row r="22" spans="1:14">
      <c r="A22" s="6" t="s">
        <v>34</v>
      </c>
      <c r="B22" s="1" t="s">
        <v>35</v>
      </c>
      <c r="C22" s="29">
        <v>2199</v>
      </c>
      <c r="D22" s="19">
        <v>1827</v>
      </c>
      <c r="E22" s="19">
        <v>810</v>
      </c>
      <c r="F22" s="19">
        <v>2059</v>
      </c>
      <c r="G22" s="28">
        <v>2537</v>
      </c>
      <c r="H22" s="19">
        <v>1921</v>
      </c>
      <c r="I22" s="19">
        <v>1697</v>
      </c>
      <c r="J22" s="19">
        <v>5086</v>
      </c>
      <c r="K22" s="18">
        <v>2047</v>
      </c>
      <c r="L22" s="25">
        <v>1331</v>
      </c>
      <c r="M22" s="33">
        <v>64</v>
      </c>
      <c r="N22" s="13">
        <f t="shared" si="0"/>
        <v>21578</v>
      </c>
    </row>
    <row r="23" spans="1:14">
      <c r="A23" s="6" t="s">
        <v>36</v>
      </c>
      <c r="B23" s="1" t="s">
        <v>37</v>
      </c>
      <c r="C23" s="29">
        <v>12</v>
      </c>
      <c r="D23" s="19">
        <v>27</v>
      </c>
      <c r="E23" s="19">
        <v>1839</v>
      </c>
      <c r="F23" s="19">
        <v>730</v>
      </c>
      <c r="G23" s="28">
        <v>35</v>
      </c>
      <c r="H23" s="19">
        <v>16</v>
      </c>
      <c r="I23" s="19">
        <v>13</v>
      </c>
      <c r="J23" s="19">
        <v>50</v>
      </c>
      <c r="K23" s="18">
        <v>10</v>
      </c>
      <c r="L23" s="25">
        <v>376</v>
      </c>
      <c r="M23" s="33">
        <v>40</v>
      </c>
      <c r="N23" s="13">
        <f t="shared" si="0"/>
        <v>3148</v>
      </c>
    </row>
    <row r="24" spans="1:14">
      <c r="A24" s="6" t="s">
        <v>38</v>
      </c>
      <c r="B24" s="1" t="s">
        <v>39</v>
      </c>
      <c r="C24" s="29">
        <v>35</v>
      </c>
      <c r="D24" s="19">
        <v>42</v>
      </c>
      <c r="E24" s="19">
        <v>31</v>
      </c>
      <c r="F24" s="19">
        <v>13</v>
      </c>
      <c r="G24" s="28">
        <v>44</v>
      </c>
      <c r="H24" s="19">
        <v>92</v>
      </c>
      <c r="I24" s="19">
        <v>82</v>
      </c>
      <c r="J24" s="19">
        <v>52</v>
      </c>
      <c r="K24" s="18">
        <v>39</v>
      </c>
      <c r="L24" s="25">
        <v>53</v>
      </c>
      <c r="M24" s="33">
        <v>0</v>
      </c>
      <c r="N24" s="13">
        <f t="shared" si="0"/>
        <v>483</v>
      </c>
    </row>
    <row r="25" spans="1:14">
      <c r="A25" s="6" t="s">
        <v>40</v>
      </c>
      <c r="B25" s="1" t="s">
        <v>41</v>
      </c>
      <c r="C25" s="29"/>
      <c r="D25" s="19">
        <v>0</v>
      </c>
      <c r="E25" s="19">
        <v>0</v>
      </c>
      <c r="F25" s="19">
        <v>0</v>
      </c>
      <c r="G25" s="28">
        <v>0</v>
      </c>
      <c r="H25" s="19">
        <v>0</v>
      </c>
      <c r="I25" s="19">
        <v>0</v>
      </c>
      <c r="J25" s="19">
        <v>0</v>
      </c>
      <c r="K25" s="18">
        <v>0</v>
      </c>
      <c r="L25" s="25">
        <v>0</v>
      </c>
      <c r="M25" s="19">
        <v>0</v>
      </c>
      <c r="N25" s="13">
        <f t="shared" si="0"/>
        <v>0</v>
      </c>
    </row>
    <row r="26" spans="1:14">
      <c r="A26" s="6" t="s">
        <v>42</v>
      </c>
      <c r="B26" s="1" t="s">
        <v>43</v>
      </c>
      <c r="C26" s="29">
        <v>1</v>
      </c>
      <c r="D26" s="19">
        <v>0</v>
      </c>
      <c r="E26" s="19">
        <v>0</v>
      </c>
      <c r="F26" s="19">
        <v>0</v>
      </c>
      <c r="G26" s="28">
        <v>0</v>
      </c>
      <c r="H26" s="19">
        <v>0</v>
      </c>
      <c r="I26" s="19">
        <v>10</v>
      </c>
      <c r="J26" s="19">
        <v>1</v>
      </c>
      <c r="K26" s="18">
        <v>6</v>
      </c>
      <c r="L26" s="25">
        <v>0</v>
      </c>
      <c r="M26" s="19">
        <v>0</v>
      </c>
      <c r="N26" s="13">
        <f t="shared" si="0"/>
        <v>18</v>
      </c>
    </row>
    <row r="27" spans="1:14">
      <c r="A27" s="6" t="s">
        <v>44</v>
      </c>
      <c r="B27" s="1" t="s">
        <v>45</v>
      </c>
      <c r="C27" s="29">
        <v>2</v>
      </c>
      <c r="D27" s="19">
        <v>2</v>
      </c>
      <c r="E27" s="19">
        <v>0</v>
      </c>
      <c r="F27" s="19">
        <v>0</v>
      </c>
      <c r="G27" s="28">
        <v>1</v>
      </c>
      <c r="H27" s="19">
        <v>4</v>
      </c>
      <c r="I27" s="19">
        <v>0</v>
      </c>
      <c r="J27" s="19">
        <v>1</v>
      </c>
      <c r="K27" s="18">
        <v>3</v>
      </c>
      <c r="L27" s="25">
        <v>2</v>
      </c>
      <c r="M27" s="19">
        <v>0</v>
      </c>
      <c r="N27" s="13">
        <f t="shared" si="0"/>
        <v>15</v>
      </c>
    </row>
    <row r="28" spans="1:14">
      <c r="A28" s="6" t="s">
        <v>46</v>
      </c>
      <c r="B28" s="1" t="s">
        <v>47</v>
      </c>
      <c r="C28" s="29">
        <v>1772</v>
      </c>
      <c r="D28" s="19">
        <v>1370</v>
      </c>
      <c r="E28" s="19">
        <v>133</v>
      </c>
      <c r="F28" s="19">
        <v>42</v>
      </c>
      <c r="G28" s="28">
        <v>550</v>
      </c>
      <c r="H28" s="19">
        <v>1407</v>
      </c>
      <c r="I28" s="19">
        <v>883</v>
      </c>
      <c r="J28" s="19">
        <v>265</v>
      </c>
      <c r="K28" s="18">
        <v>416</v>
      </c>
      <c r="L28" s="25">
        <v>334</v>
      </c>
      <c r="M28" s="19">
        <v>0</v>
      </c>
      <c r="N28" s="13">
        <f t="shared" si="0"/>
        <v>7172</v>
      </c>
    </row>
    <row r="29" spans="1:14">
      <c r="A29" s="6" t="s">
        <v>48</v>
      </c>
      <c r="B29" s="1" t="s">
        <v>49</v>
      </c>
      <c r="C29" s="29">
        <v>72</v>
      </c>
      <c r="D29" s="19">
        <v>0</v>
      </c>
      <c r="E29" s="19">
        <v>2</v>
      </c>
      <c r="F29" s="19">
        <v>0</v>
      </c>
      <c r="G29" s="28">
        <v>151</v>
      </c>
      <c r="H29" s="19">
        <v>4</v>
      </c>
      <c r="I29" s="19">
        <v>764</v>
      </c>
      <c r="J29" s="19">
        <v>0</v>
      </c>
      <c r="K29" s="18">
        <v>0</v>
      </c>
      <c r="L29" s="25">
        <v>470</v>
      </c>
      <c r="M29" s="19">
        <v>0</v>
      </c>
      <c r="N29" s="13">
        <f t="shared" si="0"/>
        <v>1463</v>
      </c>
    </row>
    <row r="30" spans="1:14">
      <c r="A30" s="6" t="s">
        <v>50</v>
      </c>
      <c r="B30" s="1" t="s">
        <v>51</v>
      </c>
      <c r="C30" s="29"/>
      <c r="D30" s="19">
        <v>5</v>
      </c>
      <c r="E30" s="19">
        <v>0</v>
      </c>
      <c r="F30" s="19">
        <v>0</v>
      </c>
      <c r="G30" s="28">
        <v>0</v>
      </c>
      <c r="H30" s="19">
        <v>0</v>
      </c>
      <c r="I30" s="19">
        <v>0</v>
      </c>
      <c r="J30" s="19">
        <v>0</v>
      </c>
      <c r="K30" s="18">
        <v>0</v>
      </c>
      <c r="L30" s="25">
        <v>0</v>
      </c>
      <c r="M30" s="19">
        <v>0</v>
      </c>
      <c r="N30" s="13">
        <f t="shared" si="0"/>
        <v>5</v>
      </c>
    </row>
    <row r="31" spans="1:14">
      <c r="A31" s="6" t="s">
        <v>52</v>
      </c>
      <c r="B31" s="1" t="s">
        <v>53</v>
      </c>
      <c r="C31" s="29">
        <v>3</v>
      </c>
      <c r="D31" s="19">
        <v>87</v>
      </c>
      <c r="E31" s="19">
        <v>0</v>
      </c>
      <c r="F31" s="19">
        <v>0</v>
      </c>
      <c r="G31" s="28">
        <v>2</v>
      </c>
      <c r="H31" s="19">
        <v>4</v>
      </c>
      <c r="I31" s="19">
        <v>0</v>
      </c>
      <c r="J31" s="19">
        <v>7</v>
      </c>
      <c r="K31" s="18">
        <v>0</v>
      </c>
      <c r="L31" s="25">
        <v>6</v>
      </c>
      <c r="M31" s="19">
        <v>0</v>
      </c>
      <c r="N31" s="13">
        <f t="shared" si="0"/>
        <v>109</v>
      </c>
    </row>
    <row r="32" spans="1:14">
      <c r="A32" s="6" t="s">
        <v>54</v>
      </c>
      <c r="B32" s="1" t="s">
        <v>55</v>
      </c>
      <c r="C32" s="29"/>
      <c r="D32" s="19">
        <v>0</v>
      </c>
      <c r="E32" s="19">
        <v>0</v>
      </c>
      <c r="F32" s="19">
        <v>0</v>
      </c>
      <c r="G32" s="28">
        <v>0</v>
      </c>
      <c r="H32" s="19">
        <v>0</v>
      </c>
      <c r="I32" s="19">
        <v>0</v>
      </c>
      <c r="J32" s="19">
        <v>0</v>
      </c>
      <c r="K32" s="18">
        <v>0</v>
      </c>
      <c r="L32" s="25">
        <v>0</v>
      </c>
      <c r="M32" s="19">
        <v>0</v>
      </c>
      <c r="N32" s="13">
        <f t="shared" si="0"/>
        <v>0</v>
      </c>
    </row>
    <row r="33" spans="1:14">
      <c r="A33" s="6" t="s">
        <v>56</v>
      </c>
      <c r="B33" s="1" t="s">
        <v>57</v>
      </c>
      <c r="C33" s="29">
        <v>4119</v>
      </c>
      <c r="D33" s="19">
        <v>6106</v>
      </c>
      <c r="E33" s="19">
        <v>948</v>
      </c>
      <c r="F33" s="19">
        <v>576</v>
      </c>
      <c r="G33" s="28">
        <v>2002</v>
      </c>
      <c r="H33" s="19">
        <v>5732</v>
      </c>
      <c r="I33" s="19">
        <v>6753</v>
      </c>
      <c r="J33" s="19">
        <v>3039</v>
      </c>
      <c r="K33" s="18">
        <v>2077</v>
      </c>
      <c r="L33" s="25">
        <v>1590</v>
      </c>
      <c r="M33" s="19">
        <v>0</v>
      </c>
      <c r="N33" s="13">
        <f t="shared" si="0"/>
        <v>32942</v>
      </c>
    </row>
    <row r="34" spans="1:14">
      <c r="A34" s="7" t="s">
        <v>58</v>
      </c>
      <c r="B34" s="8" t="s">
        <v>59</v>
      </c>
      <c r="C34" s="29">
        <v>19150</v>
      </c>
      <c r="D34" s="20">
        <v>16969</v>
      </c>
      <c r="E34" s="19">
        <v>8138</v>
      </c>
      <c r="F34" s="19">
        <v>11199</v>
      </c>
      <c r="G34" s="28">
        <v>16658</v>
      </c>
      <c r="H34" s="19">
        <v>21195</v>
      </c>
      <c r="I34" s="19">
        <v>17343</v>
      </c>
      <c r="J34" s="21">
        <v>24619</v>
      </c>
      <c r="K34" s="18">
        <v>12931</v>
      </c>
      <c r="L34" s="26">
        <v>14721</v>
      </c>
      <c r="M34" s="21">
        <v>257</v>
      </c>
      <c r="N34" s="9">
        <f t="shared" si="0"/>
        <v>163180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DB301-349C-427A-A742-3B028172B83B}">
  <dimension ref="A1:N34"/>
  <sheetViews>
    <sheetView zoomScale="90" zoomScaleNormal="90" workbookViewId="0">
      <selection activeCell="C3" sqref="C3:C34"/>
    </sheetView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77</v>
      </c>
    </row>
    <row r="2" spans="1:14" s="3" customFormat="1" ht="30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>
      <c r="A3" s="6" t="s">
        <v>0</v>
      </c>
      <c r="B3" s="1" t="s">
        <v>1</v>
      </c>
      <c r="C3" s="18">
        <v>9545</v>
      </c>
      <c r="D3" s="19">
        <v>5151</v>
      </c>
      <c r="E3" s="19">
        <v>2704</v>
      </c>
      <c r="F3" s="19">
        <v>6598</v>
      </c>
      <c r="G3" s="19">
        <v>8467</v>
      </c>
      <c r="H3" s="19">
        <v>11739</v>
      </c>
      <c r="I3" s="19">
        <v>4461</v>
      </c>
      <c r="J3" s="19">
        <v>8375</v>
      </c>
      <c r="K3" s="18">
        <v>5963</v>
      </c>
      <c r="L3" s="25">
        <v>6188</v>
      </c>
      <c r="M3" s="19">
        <v>235</v>
      </c>
      <c r="N3" s="13">
        <f>SUM(C3:M3)</f>
        <v>69426</v>
      </c>
    </row>
    <row r="4" spans="1:14">
      <c r="A4" s="6" t="s">
        <v>2</v>
      </c>
      <c r="B4" s="1" t="s">
        <v>3</v>
      </c>
      <c r="C4" s="18">
        <v>137</v>
      </c>
      <c r="D4" s="19">
        <v>104</v>
      </c>
      <c r="E4" s="19">
        <v>9</v>
      </c>
      <c r="F4" s="19">
        <v>0</v>
      </c>
      <c r="G4" s="19">
        <v>5</v>
      </c>
      <c r="H4" s="19">
        <v>2391</v>
      </c>
      <c r="I4" s="19">
        <v>906</v>
      </c>
      <c r="J4" s="19">
        <v>47</v>
      </c>
      <c r="K4" s="18">
        <v>0</v>
      </c>
      <c r="L4" s="25">
        <v>68</v>
      </c>
      <c r="M4" s="19"/>
      <c r="N4" s="13">
        <f t="shared" ref="N4:N34" si="0">SUM(C4:M4)</f>
        <v>3667</v>
      </c>
    </row>
    <row r="5" spans="1:14">
      <c r="A5" s="6" t="s">
        <v>4</v>
      </c>
      <c r="B5" s="1" t="s">
        <v>5</v>
      </c>
      <c r="C5" s="18">
        <v>319</v>
      </c>
      <c r="D5" s="19">
        <v>466</v>
      </c>
      <c r="E5" s="19">
        <v>1178</v>
      </c>
      <c r="F5" s="19">
        <v>127</v>
      </c>
      <c r="G5" s="19">
        <v>429</v>
      </c>
      <c r="H5" s="19">
        <v>712</v>
      </c>
      <c r="I5" s="19">
        <v>556</v>
      </c>
      <c r="J5" s="19">
        <v>399</v>
      </c>
      <c r="K5" s="18">
        <v>515</v>
      </c>
      <c r="L5" s="25">
        <v>500</v>
      </c>
      <c r="M5" s="19">
        <v>10</v>
      </c>
      <c r="N5" s="13">
        <f t="shared" si="0"/>
        <v>5211</v>
      </c>
    </row>
    <row r="6" spans="1:14">
      <c r="A6" s="6" t="s">
        <v>6</v>
      </c>
      <c r="B6" s="1" t="s">
        <v>7</v>
      </c>
      <c r="C6" s="18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8">
        <v>0</v>
      </c>
      <c r="L6" s="25">
        <v>0</v>
      </c>
      <c r="M6" s="19"/>
      <c r="N6" s="13">
        <f t="shared" si="0"/>
        <v>0</v>
      </c>
    </row>
    <row r="7" spans="1:14">
      <c r="A7" s="6" t="s">
        <v>8</v>
      </c>
      <c r="B7" s="1" t="s">
        <v>9</v>
      </c>
      <c r="C7" s="18">
        <v>1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8">
        <v>0</v>
      </c>
      <c r="L7" s="25">
        <v>0</v>
      </c>
      <c r="M7" s="19"/>
      <c r="N7" s="13">
        <f t="shared" si="0"/>
        <v>1</v>
      </c>
    </row>
    <row r="8" spans="1:14">
      <c r="A8" s="6" t="s">
        <v>10</v>
      </c>
      <c r="B8" s="1" t="s">
        <v>11</v>
      </c>
      <c r="C8" s="18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8">
        <v>0</v>
      </c>
      <c r="L8" s="25">
        <v>0</v>
      </c>
      <c r="M8" s="19"/>
      <c r="N8" s="13">
        <f t="shared" si="0"/>
        <v>0</v>
      </c>
    </row>
    <row r="9" spans="1:14">
      <c r="A9" s="6" t="s">
        <v>12</v>
      </c>
      <c r="B9" s="1" t="s">
        <v>13</v>
      </c>
      <c r="C9" s="18">
        <v>4</v>
      </c>
      <c r="D9" s="19">
        <v>33</v>
      </c>
      <c r="E9" s="19">
        <v>46</v>
      </c>
      <c r="F9" s="19">
        <v>0</v>
      </c>
      <c r="G9" s="19">
        <v>13</v>
      </c>
      <c r="H9" s="19">
        <v>14</v>
      </c>
      <c r="I9" s="19">
        <v>66</v>
      </c>
      <c r="J9" s="19">
        <v>14</v>
      </c>
      <c r="K9" s="18">
        <v>18</v>
      </c>
      <c r="L9" s="25">
        <v>6</v>
      </c>
      <c r="M9" s="19"/>
      <c r="N9" s="13">
        <f t="shared" si="0"/>
        <v>214</v>
      </c>
    </row>
    <row r="10" spans="1:14">
      <c r="A10" s="6" t="s">
        <v>14</v>
      </c>
      <c r="B10" s="1" t="s">
        <v>15</v>
      </c>
      <c r="C10" s="18">
        <v>1771</v>
      </c>
      <c r="D10" s="19">
        <f>D11+D12</f>
        <v>1389</v>
      </c>
      <c r="E10" s="19">
        <v>529</v>
      </c>
      <c r="F10" s="27">
        <v>172</v>
      </c>
      <c r="G10" s="19">
        <v>1222</v>
      </c>
      <c r="H10" s="19">
        <v>2060</v>
      </c>
      <c r="I10" s="19">
        <f>I11+I12</f>
        <v>1895</v>
      </c>
      <c r="J10" s="19">
        <f t="shared" ref="J10" si="1">SUM(J11:J12)</f>
        <v>540</v>
      </c>
      <c r="K10" s="18">
        <v>735</v>
      </c>
      <c r="L10" s="25">
        <f>SUM(L11:L12)</f>
        <v>999</v>
      </c>
      <c r="M10" s="19">
        <v>5</v>
      </c>
      <c r="N10" s="13">
        <f t="shared" si="0"/>
        <v>11317</v>
      </c>
    </row>
    <row r="11" spans="1:14">
      <c r="A11" s="6" t="s">
        <v>16</v>
      </c>
      <c r="B11" s="1" t="s">
        <v>17</v>
      </c>
      <c r="C11" s="18">
        <v>1669</v>
      </c>
      <c r="D11" s="19">
        <v>1142</v>
      </c>
      <c r="E11" s="19">
        <v>380</v>
      </c>
      <c r="F11" s="19">
        <v>155</v>
      </c>
      <c r="G11" s="19">
        <v>1044</v>
      </c>
      <c r="H11" s="19">
        <v>1662</v>
      </c>
      <c r="I11" s="19">
        <v>1740</v>
      </c>
      <c r="J11" s="19">
        <v>353</v>
      </c>
      <c r="K11" s="18">
        <v>564</v>
      </c>
      <c r="L11" s="25">
        <v>313</v>
      </c>
      <c r="M11" s="19">
        <v>5</v>
      </c>
      <c r="N11" s="13">
        <f t="shared" si="0"/>
        <v>9027</v>
      </c>
    </row>
    <row r="12" spans="1:14">
      <c r="A12" s="6" t="s">
        <v>18</v>
      </c>
      <c r="B12" s="1" t="s">
        <v>19</v>
      </c>
      <c r="C12" s="18">
        <v>102</v>
      </c>
      <c r="D12" s="19">
        <v>247</v>
      </c>
      <c r="E12" s="19">
        <v>149</v>
      </c>
      <c r="F12" s="19">
        <v>17</v>
      </c>
      <c r="G12" s="19">
        <v>178</v>
      </c>
      <c r="H12" s="19">
        <v>398</v>
      </c>
      <c r="I12" s="19">
        <v>155</v>
      </c>
      <c r="J12" s="19">
        <v>187</v>
      </c>
      <c r="K12" s="18">
        <v>171</v>
      </c>
      <c r="L12" s="25">
        <v>686</v>
      </c>
      <c r="M12" s="19">
        <v>0</v>
      </c>
      <c r="N12" s="13">
        <f t="shared" si="0"/>
        <v>2290</v>
      </c>
    </row>
    <row r="13" spans="1:14">
      <c r="A13" s="6" t="s">
        <v>20</v>
      </c>
      <c r="B13" s="1" t="s">
        <v>21</v>
      </c>
      <c r="C13" s="18">
        <v>1262</v>
      </c>
      <c r="D13" s="19">
        <f>D14+D15</f>
        <v>1204</v>
      </c>
      <c r="E13" s="19">
        <v>185</v>
      </c>
      <c r="F13" s="27">
        <v>30</v>
      </c>
      <c r="G13" s="19">
        <v>1299</v>
      </c>
      <c r="H13" s="19">
        <v>3557</v>
      </c>
      <c r="I13" s="19">
        <f>I14+I15</f>
        <v>2232</v>
      </c>
      <c r="J13" s="19">
        <f t="shared" ref="J13" si="2">SUM(J14:J15)</f>
        <v>234</v>
      </c>
      <c r="K13" s="18">
        <v>342</v>
      </c>
      <c r="L13" s="25">
        <f>SUM(L14:L15)</f>
        <v>1065</v>
      </c>
      <c r="M13" s="19">
        <v>4</v>
      </c>
      <c r="N13" s="13">
        <f t="shared" si="0"/>
        <v>11414</v>
      </c>
    </row>
    <row r="14" spans="1:14">
      <c r="A14" s="6" t="s">
        <v>16</v>
      </c>
      <c r="B14" s="1" t="s">
        <v>22</v>
      </c>
      <c r="C14" s="18">
        <v>1142</v>
      </c>
      <c r="D14" s="19">
        <v>1059</v>
      </c>
      <c r="E14" s="19">
        <v>154</v>
      </c>
      <c r="F14" s="19">
        <v>20</v>
      </c>
      <c r="G14" s="19">
        <v>1049</v>
      </c>
      <c r="H14" s="19">
        <v>3125</v>
      </c>
      <c r="I14" s="19">
        <v>1834</v>
      </c>
      <c r="J14" s="19">
        <v>156</v>
      </c>
      <c r="K14" s="18">
        <v>266</v>
      </c>
      <c r="L14" s="25">
        <v>312</v>
      </c>
      <c r="M14" s="19">
        <v>4</v>
      </c>
      <c r="N14" s="13">
        <f t="shared" si="0"/>
        <v>9121</v>
      </c>
    </row>
    <row r="15" spans="1:14">
      <c r="A15" s="6" t="s">
        <v>18</v>
      </c>
      <c r="B15" s="1" t="s">
        <v>23</v>
      </c>
      <c r="C15" s="18">
        <v>120</v>
      </c>
      <c r="D15" s="19">
        <v>145</v>
      </c>
      <c r="E15" s="19">
        <v>31</v>
      </c>
      <c r="F15" s="19">
        <v>10</v>
      </c>
      <c r="G15" s="19">
        <v>250</v>
      </c>
      <c r="H15" s="19">
        <v>432</v>
      </c>
      <c r="I15" s="19">
        <v>398</v>
      </c>
      <c r="J15" s="19">
        <v>78</v>
      </c>
      <c r="K15" s="18">
        <v>76</v>
      </c>
      <c r="L15" s="25">
        <v>753</v>
      </c>
      <c r="M15" s="19">
        <v>0</v>
      </c>
      <c r="N15" s="13">
        <f t="shared" si="0"/>
        <v>2293</v>
      </c>
    </row>
    <row r="16" spans="1:14">
      <c r="A16" s="6" t="s">
        <v>24</v>
      </c>
      <c r="B16" s="1" t="s">
        <v>25</v>
      </c>
      <c r="C16" s="18">
        <v>1905</v>
      </c>
      <c r="D16" s="19">
        <f>D17+D18</f>
        <v>1414</v>
      </c>
      <c r="E16" s="19">
        <v>561</v>
      </c>
      <c r="F16" s="27">
        <v>202</v>
      </c>
      <c r="G16" s="19">
        <v>1299</v>
      </c>
      <c r="H16" s="19">
        <v>3581</v>
      </c>
      <c r="I16" s="19">
        <f>I17+I18</f>
        <v>2232</v>
      </c>
      <c r="J16" s="19">
        <f t="shared" ref="J16" si="3">SUM(J17:J18)</f>
        <v>564</v>
      </c>
      <c r="K16" s="18">
        <v>799</v>
      </c>
      <c r="L16" s="25">
        <f>SUM(L17:L18)</f>
        <v>1067</v>
      </c>
      <c r="M16" s="19">
        <v>5</v>
      </c>
      <c r="N16" s="13">
        <f t="shared" si="0"/>
        <v>13629</v>
      </c>
    </row>
    <row r="17" spans="1:14">
      <c r="A17" s="6" t="s">
        <v>16</v>
      </c>
      <c r="B17" s="1" t="s">
        <v>26</v>
      </c>
      <c r="C17" s="18">
        <v>1687</v>
      </c>
      <c r="D17" s="19">
        <v>1148</v>
      </c>
      <c r="E17" s="19">
        <v>381</v>
      </c>
      <c r="F17" s="27">
        <v>175</v>
      </c>
      <c r="G17" s="19">
        <v>1049</v>
      </c>
      <c r="H17" s="19">
        <v>3144</v>
      </c>
      <c r="I17" s="19">
        <f>I14</f>
        <v>1834</v>
      </c>
      <c r="J17" s="19">
        <v>362</v>
      </c>
      <c r="K17" s="18">
        <v>570</v>
      </c>
      <c r="L17" s="25">
        <v>314</v>
      </c>
      <c r="M17" s="19">
        <v>5</v>
      </c>
      <c r="N17" s="13">
        <f t="shared" si="0"/>
        <v>10669</v>
      </c>
    </row>
    <row r="18" spans="1:14">
      <c r="A18" s="6" t="s">
        <v>18</v>
      </c>
      <c r="B18" s="1" t="s">
        <v>27</v>
      </c>
      <c r="C18" s="18">
        <v>218</v>
      </c>
      <c r="D18" s="19">
        <v>266</v>
      </c>
      <c r="E18" s="19">
        <v>180</v>
      </c>
      <c r="F18" s="27">
        <v>27</v>
      </c>
      <c r="G18" s="19">
        <v>250</v>
      </c>
      <c r="H18" s="19">
        <v>437</v>
      </c>
      <c r="I18" s="19">
        <f>I15</f>
        <v>398</v>
      </c>
      <c r="J18" s="19">
        <v>202</v>
      </c>
      <c r="K18" s="18">
        <v>229</v>
      </c>
      <c r="L18" s="25">
        <v>753</v>
      </c>
      <c r="M18" s="19">
        <v>0</v>
      </c>
      <c r="N18" s="13">
        <f t="shared" si="0"/>
        <v>2960</v>
      </c>
    </row>
    <row r="19" spans="1:14">
      <c r="A19" s="6" t="s">
        <v>28</v>
      </c>
      <c r="B19" s="1" t="s">
        <v>29</v>
      </c>
      <c r="C19" s="18">
        <v>8938</v>
      </c>
      <c r="D19" s="19">
        <f>D20+D24+D25</f>
        <v>6651</v>
      </c>
      <c r="E19" s="19">
        <v>6757</v>
      </c>
      <c r="F19" s="27">
        <v>9961</v>
      </c>
      <c r="G19" s="19">
        <v>12088</v>
      </c>
      <c r="H19" s="22">
        <f>H20+H24+H25</f>
        <v>7112</v>
      </c>
      <c r="I19" s="19">
        <f>I20+I24+I25</f>
        <v>6919</v>
      </c>
      <c r="J19" s="19">
        <f t="shared" ref="J19" si="4">SUM(J20,J24:J25)</f>
        <v>14698</v>
      </c>
      <c r="K19" s="18">
        <v>8775</v>
      </c>
      <c r="L19" s="25">
        <f>L20+L24+L25</f>
        <v>5767</v>
      </c>
      <c r="M19" s="33">
        <v>419</v>
      </c>
      <c r="N19" s="13">
        <f t="shared" si="0"/>
        <v>88085</v>
      </c>
    </row>
    <row r="20" spans="1:14">
      <c r="A20" s="6" t="s">
        <v>30</v>
      </c>
      <c r="B20" s="1" t="s">
        <v>31</v>
      </c>
      <c r="C20" s="18">
        <v>8911</v>
      </c>
      <c r="D20" s="19">
        <f>SUM(D21:D23)</f>
        <v>6622</v>
      </c>
      <c r="E20" s="19">
        <v>6726</v>
      </c>
      <c r="F20" s="27">
        <v>9961</v>
      </c>
      <c r="G20" s="19">
        <v>12086</v>
      </c>
      <c r="H20" s="22">
        <f>H21+H22+H23</f>
        <v>7021</v>
      </c>
      <c r="I20" s="19">
        <f>I21+I22+I23</f>
        <v>6827</v>
      </c>
      <c r="J20" s="19">
        <f t="shared" ref="J20" si="5">SUM(J21:J23)</f>
        <v>14669</v>
      </c>
      <c r="K20" s="18">
        <v>8734</v>
      </c>
      <c r="L20" s="25">
        <f>SUM(L21:L23)</f>
        <v>5713</v>
      </c>
      <c r="M20" s="34">
        <v>419</v>
      </c>
      <c r="N20" s="13">
        <f t="shared" si="0"/>
        <v>87689</v>
      </c>
    </row>
    <row r="21" spans="1:14">
      <c r="A21" s="6" t="s">
        <v>32</v>
      </c>
      <c r="B21" s="1" t="s">
        <v>33</v>
      </c>
      <c r="C21" s="18">
        <v>6896</v>
      </c>
      <c r="D21" s="19">
        <v>4985</v>
      </c>
      <c r="E21" s="19">
        <v>3315</v>
      </c>
      <c r="F21" s="19">
        <v>7714</v>
      </c>
      <c r="G21" s="19">
        <v>9221</v>
      </c>
      <c r="H21" s="19">
        <v>5055</v>
      </c>
      <c r="I21" s="19">
        <v>5026</v>
      </c>
      <c r="J21" s="19">
        <v>11041</v>
      </c>
      <c r="K21" s="18">
        <v>6536</v>
      </c>
      <c r="L21" s="25">
        <v>4043</v>
      </c>
      <c r="M21" s="33">
        <v>281</v>
      </c>
      <c r="N21" s="13">
        <f t="shared" si="0"/>
        <v>64113</v>
      </c>
    </row>
    <row r="22" spans="1:14">
      <c r="A22" s="6" t="s">
        <v>34</v>
      </c>
      <c r="B22" s="1" t="s">
        <v>35</v>
      </c>
      <c r="C22" s="18">
        <v>2008</v>
      </c>
      <c r="D22" s="19">
        <v>1622</v>
      </c>
      <c r="E22" s="19">
        <v>993</v>
      </c>
      <c r="F22" s="19">
        <v>2063</v>
      </c>
      <c r="G22" s="19">
        <v>2635</v>
      </c>
      <c r="H22" s="19">
        <v>1942</v>
      </c>
      <c r="I22" s="19">
        <v>1793</v>
      </c>
      <c r="J22" s="19">
        <v>3580</v>
      </c>
      <c r="K22" s="18">
        <v>2192</v>
      </c>
      <c r="L22" s="25">
        <v>1364</v>
      </c>
      <c r="M22" s="33">
        <v>81</v>
      </c>
      <c r="N22" s="13">
        <f t="shared" si="0"/>
        <v>20273</v>
      </c>
    </row>
    <row r="23" spans="1:14">
      <c r="A23" s="6" t="s">
        <v>36</v>
      </c>
      <c r="B23" s="1" t="s">
        <v>37</v>
      </c>
      <c r="C23" s="18">
        <v>7</v>
      </c>
      <c r="D23" s="19">
        <v>15</v>
      </c>
      <c r="E23" s="19">
        <v>2418</v>
      </c>
      <c r="F23" s="19">
        <v>180</v>
      </c>
      <c r="G23" s="19">
        <v>230</v>
      </c>
      <c r="H23" s="19">
        <v>24</v>
      </c>
      <c r="I23" s="19">
        <v>8</v>
      </c>
      <c r="J23" s="19">
        <v>48</v>
      </c>
      <c r="K23" s="18">
        <v>6</v>
      </c>
      <c r="L23" s="25">
        <v>306</v>
      </c>
      <c r="M23" s="33">
        <v>57</v>
      </c>
      <c r="N23" s="13">
        <f t="shared" si="0"/>
        <v>3299</v>
      </c>
    </row>
    <row r="24" spans="1:14">
      <c r="A24" s="6" t="s">
        <v>38</v>
      </c>
      <c r="B24" s="1" t="s">
        <v>39</v>
      </c>
      <c r="C24" s="18">
        <v>27</v>
      </c>
      <c r="D24" s="19">
        <v>29</v>
      </c>
      <c r="E24" s="19">
        <v>31</v>
      </c>
      <c r="F24" s="19">
        <v>4</v>
      </c>
      <c r="G24" s="19">
        <v>2</v>
      </c>
      <c r="H24" s="19">
        <v>91</v>
      </c>
      <c r="I24" s="19">
        <v>92</v>
      </c>
      <c r="J24" s="19">
        <v>29</v>
      </c>
      <c r="K24" s="18">
        <v>41</v>
      </c>
      <c r="L24" s="25">
        <v>54</v>
      </c>
      <c r="M24" s="33"/>
      <c r="N24" s="13">
        <f t="shared" si="0"/>
        <v>400</v>
      </c>
    </row>
    <row r="25" spans="1:14">
      <c r="A25" s="6" t="s">
        <v>40</v>
      </c>
      <c r="B25" s="1" t="s">
        <v>41</v>
      </c>
      <c r="C25" s="18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8">
        <v>0</v>
      </c>
      <c r="L25" s="25">
        <v>0</v>
      </c>
      <c r="M25" s="19"/>
      <c r="N25" s="13">
        <f t="shared" si="0"/>
        <v>0</v>
      </c>
    </row>
    <row r="26" spans="1:14">
      <c r="A26" s="6" t="s">
        <v>42</v>
      </c>
      <c r="B26" s="1" t="s">
        <v>43</v>
      </c>
      <c r="C26" s="18">
        <v>1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1</v>
      </c>
      <c r="J26" s="19">
        <v>0</v>
      </c>
      <c r="K26" s="18">
        <v>6</v>
      </c>
      <c r="L26" s="25">
        <v>0</v>
      </c>
      <c r="M26" s="19"/>
      <c r="N26" s="13">
        <f t="shared" si="0"/>
        <v>8</v>
      </c>
    </row>
    <row r="27" spans="1:14">
      <c r="A27" s="6" t="s">
        <v>44</v>
      </c>
      <c r="B27" s="1" t="s">
        <v>45</v>
      </c>
      <c r="C27" s="18">
        <v>0</v>
      </c>
      <c r="D27" s="19">
        <v>2</v>
      </c>
      <c r="E27" s="19">
        <v>0</v>
      </c>
      <c r="F27" s="19">
        <v>0</v>
      </c>
      <c r="G27" s="19">
        <v>0</v>
      </c>
      <c r="H27" s="19">
        <v>4</v>
      </c>
      <c r="I27" s="19">
        <v>0</v>
      </c>
      <c r="J27" s="19">
        <v>1</v>
      </c>
      <c r="K27" s="18">
        <v>10</v>
      </c>
      <c r="L27" s="25">
        <v>2</v>
      </c>
      <c r="M27" s="19"/>
      <c r="N27" s="13">
        <f t="shared" si="0"/>
        <v>19</v>
      </c>
    </row>
    <row r="28" spans="1:14">
      <c r="A28" s="6" t="s">
        <v>46</v>
      </c>
      <c r="B28" s="1" t="s">
        <v>47</v>
      </c>
      <c r="C28" s="18">
        <v>1220</v>
      </c>
      <c r="D28" s="19">
        <v>1426</v>
      </c>
      <c r="E28" s="19">
        <v>151</v>
      </c>
      <c r="F28" s="19">
        <v>45</v>
      </c>
      <c r="G28" s="19">
        <v>302</v>
      </c>
      <c r="H28" s="19">
        <v>1308</v>
      </c>
      <c r="I28" s="19">
        <v>858</v>
      </c>
      <c r="J28" s="19">
        <v>211</v>
      </c>
      <c r="K28" s="18">
        <v>383</v>
      </c>
      <c r="L28" s="25">
        <v>303</v>
      </c>
      <c r="M28" s="19">
        <v>5</v>
      </c>
      <c r="N28" s="13">
        <f t="shared" si="0"/>
        <v>6212</v>
      </c>
    </row>
    <row r="29" spans="1:14">
      <c r="A29" s="6" t="s">
        <v>48</v>
      </c>
      <c r="B29" s="1" t="s">
        <v>49</v>
      </c>
      <c r="C29" s="18">
        <v>22</v>
      </c>
      <c r="D29" s="19">
        <v>0</v>
      </c>
      <c r="E29" s="19">
        <v>6</v>
      </c>
      <c r="F29" s="19">
        <v>0</v>
      </c>
      <c r="G29" s="19">
        <v>168</v>
      </c>
      <c r="H29" s="19">
        <v>4</v>
      </c>
      <c r="I29" s="19">
        <v>1073</v>
      </c>
      <c r="J29" s="19">
        <v>0</v>
      </c>
      <c r="K29" s="18">
        <v>0</v>
      </c>
      <c r="L29" s="25">
        <v>239</v>
      </c>
      <c r="M29" s="19"/>
      <c r="N29" s="13">
        <f t="shared" si="0"/>
        <v>1512</v>
      </c>
    </row>
    <row r="30" spans="1:14">
      <c r="A30" s="6" t="s">
        <v>50</v>
      </c>
      <c r="B30" s="1" t="s">
        <v>51</v>
      </c>
      <c r="C30" s="18">
        <v>0</v>
      </c>
      <c r="D30" s="19">
        <v>2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8">
        <v>0</v>
      </c>
      <c r="L30" s="25">
        <v>1</v>
      </c>
      <c r="M30" s="19"/>
      <c r="N30" s="13">
        <f t="shared" si="0"/>
        <v>3</v>
      </c>
    </row>
    <row r="31" spans="1:14">
      <c r="A31" s="6" t="s">
        <v>52</v>
      </c>
      <c r="B31" s="1" t="s">
        <v>53</v>
      </c>
      <c r="C31" s="18">
        <v>0</v>
      </c>
      <c r="D31" s="19">
        <v>87</v>
      </c>
      <c r="E31" s="19">
        <v>0</v>
      </c>
      <c r="F31" s="19">
        <v>0</v>
      </c>
      <c r="G31" s="19">
        <v>0</v>
      </c>
      <c r="H31" s="19">
        <v>0</v>
      </c>
      <c r="I31" s="19">
        <v>4</v>
      </c>
      <c r="J31" s="19">
        <v>1</v>
      </c>
      <c r="K31" s="18">
        <v>0</v>
      </c>
      <c r="L31" s="25">
        <v>12</v>
      </c>
      <c r="M31" s="19"/>
      <c r="N31" s="13">
        <f t="shared" si="0"/>
        <v>104</v>
      </c>
    </row>
    <row r="32" spans="1:14">
      <c r="A32" s="6" t="s">
        <v>54</v>
      </c>
      <c r="B32" s="1" t="s">
        <v>55</v>
      </c>
      <c r="C32" s="18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8">
        <v>0</v>
      </c>
      <c r="L32" s="25">
        <v>0</v>
      </c>
      <c r="M32" s="19"/>
      <c r="N32" s="13">
        <f t="shared" si="0"/>
        <v>0</v>
      </c>
    </row>
    <row r="33" spans="1:14">
      <c r="A33" s="6" t="s">
        <v>56</v>
      </c>
      <c r="B33" s="1" t="s">
        <v>57</v>
      </c>
      <c r="C33" s="18">
        <v>2232</v>
      </c>
      <c r="D33" s="19">
        <v>6189</v>
      </c>
      <c r="E33" s="19">
        <v>1167</v>
      </c>
      <c r="F33" s="19">
        <v>730</v>
      </c>
      <c r="G33" s="19">
        <v>1750</v>
      </c>
      <c r="H33" s="19">
        <v>5567</v>
      </c>
      <c r="I33" s="19">
        <v>7062</v>
      </c>
      <c r="J33" s="19">
        <v>2521</v>
      </c>
      <c r="K33" s="18">
        <v>2661</v>
      </c>
      <c r="L33" s="25">
        <v>1386</v>
      </c>
      <c r="M33" s="19"/>
      <c r="N33" s="13">
        <f t="shared" si="0"/>
        <v>31265</v>
      </c>
    </row>
    <row r="34" spans="1:14">
      <c r="A34" s="7" t="s">
        <v>58</v>
      </c>
      <c r="B34" s="8" t="s">
        <v>59</v>
      </c>
      <c r="C34" s="18">
        <v>17162</v>
      </c>
      <c r="D34" s="35">
        <v>16423</v>
      </c>
      <c r="E34" s="19">
        <v>9771</v>
      </c>
      <c r="F34" s="27">
        <v>10928</v>
      </c>
      <c r="G34" s="19">
        <v>16803</v>
      </c>
      <c r="H34" s="19">
        <v>20274</v>
      </c>
      <c r="I34" s="19">
        <v>18871</v>
      </c>
      <c r="J34" s="21">
        <v>18326</v>
      </c>
      <c r="K34" s="18">
        <v>13037</v>
      </c>
      <c r="L34" s="26">
        <v>11376</v>
      </c>
      <c r="M34" s="19">
        <v>433</v>
      </c>
      <c r="N34" s="9">
        <f t="shared" si="0"/>
        <v>153404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AC5D8-A5F7-404B-8C6C-139F3B98304D}">
  <dimension ref="A1:N34"/>
  <sheetViews>
    <sheetView zoomScale="80" zoomScaleNormal="80" workbookViewId="0">
      <selection activeCell="E3" sqref="E3:E34"/>
    </sheetView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78</v>
      </c>
    </row>
    <row r="2" spans="1:14" s="3" customFormat="1" ht="30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>
      <c r="A3" s="6" t="s">
        <v>0</v>
      </c>
      <c r="B3" s="1" t="s">
        <v>1</v>
      </c>
      <c r="C3" s="29">
        <v>27</v>
      </c>
      <c r="D3" s="32">
        <v>137</v>
      </c>
      <c r="E3" s="19">
        <v>25</v>
      </c>
      <c r="F3" s="19">
        <v>25</v>
      </c>
      <c r="G3" s="28">
        <v>103</v>
      </c>
      <c r="H3" s="19">
        <v>120</v>
      </c>
      <c r="I3" s="19">
        <v>83</v>
      </c>
      <c r="J3" s="19">
        <v>59</v>
      </c>
      <c r="K3" s="18">
        <v>51</v>
      </c>
      <c r="L3" s="25">
        <v>69</v>
      </c>
      <c r="M3" s="19">
        <v>2</v>
      </c>
      <c r="N3" s="14">
        <f>SUM(C3:M3)</f>
        <v>701</v>
      </c>
    </row>
    <row r="4" spans="1:14">
      <c r="A4" s="6" t="s">
        <v>2</v>
      </c>
      <c r="B4" s="1" t="s">
        <v>3</v>
      </c>
      <c r="C4" s="29">
        <v>1471</v>
      </c>
      <c r="D4" s="32">
        <v>1356</v>
      </c>
      <c r="E4" s="19">
        <v>92</v>
      </c>
      <c r="F4" s="19">
        <v>0</v>
      </c>
      <c r="G4" s="28">
        <v>1477</v>
      </c>
      <c r="H4" s="19">
        <v>594</v>
      </c>
      <c r="I4" s="19">
        <v>1152</v>
      </c>
      <c r="J4" s="19">
        <v>720</v>
      </c>
      <c r="K4" s="18">
        <v>0</v>
      </c>
      <c r="L4" s="25">
        <v>685</v>
      </c>
      <c r="M4" s="19">
        <v>0</v>
      </c>
      <c r="N4" s="14">
        <f t="shared" ref="N4:N34" si="0">SUM(C4:M4)</f>
        <v>7547</v>
      </c>
    </row>
    <row r="5" spans="1:14">
      <c r="A5" s="6" t="s">
        <v>4</v>
      </c>
      <c r="B5" s="1" t="s">
        <v>5</v>
      </c>
      <c r="C5" s="29">
        <v>69</v>
      </c>
      <c r="D5" s="32">
        <v>53</v>
      </c>
      <c r="E5" s="19">
        <v>52</v>
      </c>
      <c r="F5" s="19">
        <v>16</v>
      </c>
      <c r="G5" s="28">
        <v>109</v>
      </c>
      <c r="H5" s="19">
        <v>133</v>
      </c>
      <c r="I5" s="19">
        <v>83</v>
      </c>
      <c r="J5" s="19">
        <v>50</v>
      </c>
      <c r="K5" s="18">
        <v>78</v>
      </c>
      <c r="L5" s="25">
        <v>55</v>
      </c>
      <c r="M5" s="19">
        <v>2</v>
      </c>
      <c r="N5" s="14">
        <f t="shared" si="0"/>
        <v>700</v>
      </c>
    </row>
    <row r="6" spans="1:14">
      <c r="A6" s="6" t="s">
        <v>6</v>
      </c>
      <c r="B6" s="1" t="s">
        <v>7</v>
      </c>
      <c r="C6" s="29">
        <v>0</v>
      </c>
      <c r="D6" s="19">
        <v>0</v>
      </c>
      <c r="E6" s="19">
        <v>0</v>
      </c>
      <c r="F6" s="19">
        <v>0</v>
      </c>
      <c r="G6" s="28">
        <v>0</v>
      </c>
      <c r="H6" s="19">
        <v>0</v>
      </c>
      <c r="I6" s="19">
        <v>0</v>
      </c>
      <c r="J6" s="19">
        <v>0</v>
      </c>
      <c r="K6" s="18">
        <v>0</v>
      </c>
      <c r="L6" s="25">
        <v>0</v>
      </c>
      <c r="M6" s="19">
        <v>0</v>
      </c>
      <c r="N6" s="14">
        <f t="shared" si="0"/>
        <v>0</v>
      </c>
    </row>
    <row r="7" spans="1:14">
      <c r="A7" s="6" t="s">
        <v>8</v>
      </c>
      <c r="B7" s="1" t="s">
        <v>9</v>
      </c>
      <c r="C7" s="29">
        <v>0</v>
      </c>
      <c r="D7" s="19">
        <v>0</v>
      </c>
      <c r="E7" s="19">
        <v>0</v>
      </c>
      <c r="F7" s="19">
        <v>0</v>
      </c>
      <c r="G7" s="28">
        <v>0</v>
      </c>
      <c r="H7" s="19">
        <v>0</v>
      </c>
      <c r="I7" s="19">
        <v>0</v>
      </c>
      <c r="J7" s="19">
        <v>0</v>
      </c>
      <c r="K7" s="18">
        <v>0</v>
      </c>
      <c r="L7" s="25">
        <v>0</v>
      </c>
      <c r="M7" s="19">
        <v>0</v>
      </c>
      <c r="N7" s="14">
        <f t="shared" si="0"/>
        <v>0</v>
      </c>
    </row>
    <row r="8" spans="1:14">
      <c r="A8" s="6" t="s">
        <v>10</v>
      </c>
      <c r="B8" s="1" t="s">
        <v>11</v>
      </c>
      <c r="C8" s="29">
        <v>0</v>
      </c>
      <c r="D8" s="19">
        <v>0</v>
      </c>
      <c r="E8" s="19">
        <v>0</v>
      </c>
      <c r="F8" s="19">
        <v>0</v>
      </c>
      <c r="G8" s="28">
        <v>0</v>
      </c>
      <c r="H8" s="19">
        <v>0</v>
      </c>
      <c r="I8" s="19">
        <v>0</v>
      </c>
      <c r="J8" s="19">
        <v>0</v>
      </c>
      <c r="K8" s="18">
        <v>0</v>
      </c>
      <c r="L8" s="25">
        <v>0</v>
      </c>
      <c r="M8" s="19">
        <v>0</v>
      </c>
      <c r="N8" s="14">
        <f t="shared" si="0"/>
        <v>0</v>
      </c>
    </row>
    <row r="9" spans="1:14">
      <c r="A9" s="6" t="s">
        <v>12</v>
      </c>
      <c r="B9" s="1" t="s">
        <v>13</v>
      </c>
      <c r="C9" s="29"/>
      <c r="D9" s="19">
        <v>0</v>
      </c>
      <c r="E9" s="19">
        <v>0</v>
      </c>
      <c r="F9" s="19">
        <v>0</v>
      </c>
      <c r="G9" s="28">
        <v>1</v>
      </c>
      <c r="H9" s="19">
        <v>0</v>
      </c>
      <c r="I9" s="19">
        <v>2</v>
      </c>
      <c r="J9" s="19">
        <v>0</v>
      </c>
      <c r="K9" s="18">
        <v>0</v>
      </c>
      <c r="L9" s="25">
        <v>0</v>
      </c>
      <c r="M9" s="19">
        <v>0</v>
      </c>
      <c r="N9" s="14">
        <f t="shared" si="0"/>
        <v>3</v>
      </c>
    </row>
    <row r="10" spans="1:14">
      <c r="A10" s="6" t="s">
        <v>14</v>
      </c>
      <c r="B10" s="1" t="s">
        <v>15</v>
      </c>
      <c r="C10" s="29">
        <v>11</v>
      </c>
      <c r="D10" s="19">
        <f>D11+D12</f>
        <v>40</v>
      </c>
      <c r="E10" s="19">
        <v>1</v>
      </c>
      <c r="F10" s="19">
        <v>0</v>
      </c>
      <c r="G10" s="28">
        <v>12</v>
      </c>
      <c r="H10" s="19">
        <v>6</v>
      </c>
      <c r="I10" s="19">
        <f t="shared" ref="I10" si="1">I11+I12</f>
        <v>12</v>
      </c>
      <c r="J10" s="19">
        <f t="shared" ref="J10" si="2">SUM(J11:J12)</f>
        <v>4</v>
      </c>
      <c r="K10" s="18">
        <v>8</v>
      </c>
      <c r="L10" s="25">
        <f>SUM(L11:L12)</f>
        <v>2</v>
      </c>
      <c r="M10" s="19">
        <v>0</v>
      </c>
      <c r="N10" s="14">
        <f t="shared" si="0"/>
        <v>96</v>
      </c>
    </row>
    <row r="11" spans="1:14">
      <c r="A11" s="6" t="s">
        <v>16</v>
      </c>
      <c r="B11" s="1" t="s">
        <v>17</v>
      </c>
      <c r="C11" s="29">
        <v>1</v>
      </c>
      <c r="D11" s="32">
        <v>35</v>
      </c>
      <c r="E11" s="19">
        <v>0</v>
      </c>
      <c r="F11" s="19">
        <v>0</v>
      </c>
      <c r="G11" s="28">
        <v>6</v>
      </c>
      <c r="H11" s="19">
        <v>6</v>
      </c>
      <c r="I11" s="19">
        <v>11</v>
      </c>
      <c r="J11" s="19">
        <v>1</v>
      </c>
      <c r="K11" s="18">
        <v>6</v>
      </c>
      <c r="L11" s="25">
        <v>0</v>
      </c>
      <c r="M11" s="19">
        <v>0</v>
      </c>
      <c r="N11" s="14">
        <f t="shared" si="0"/>
        <v>66</v>
      </c>
    </row>
    <row r="12" spans="1:14">
      <c r="A12" s="6" t="s">
        <v>18</v>
      </c>
      <c r="B12" s="1" t="s">
        <v>19</v>
      </c>
      <c r="C12" s="29">
        <v>10</v>
      </c>
      <c r="D12" s="32">
        <v>5</v>
      </c>
      <c r="E12" s="19">
        <v>1</v>
      </c>
      <c r="F12" s="19">
        <v>0</v>
      </c>
      <c r="G12" s="28">
        <v>6</v>
      </c>
      <c r="H12" s="19">
        <v>0</v>
      </c>
      <c r="I12" s="19">
        <v>1</v>
      </c>
      <c r="J12" s="19">
        <v>3</v>
      </c>
      <c r="K12" s="18">
        <v>2</v>
      </c>
      <c r="L12" s="25">
        <v>2</v>
      </c>
      <c r="M12" s="19">
        <v>0</v>
      </c>
      <c r="N12" s="14">
        <f t="shared" si="0"/>
        <v>30</v>
      </c>
    </row>
    <row r="13" spans="1:14">
      <c r="A13" s="6" t="s">
        <v>20</v>
      </c>
      <c r="B13" s="1" t="s">
        <v>21</v>
      </c>
      <c r="C13" s="29">
        <v>47</v>
      </c>
      <c r="D13" s="19">
        <f>D14+D15</f>
        <v>12</v>
      </c>
      <c r="E13" s="19">
        <v>35</v>
      </c>
      <c r="F13" s="19">
        <v>0</v>
      </c>
      <c r="G13" s="28">
        <v>68</v>
      </c>
      <c r="H13" s="19">
        <v>218</v>
      </c>
      <c r="I13" s="19">
        <f>I14+I15</f>
        <v>160</v>
      </c>
      <c r="J13" s="19">
        <f t="shared" ref="J13" si="3">SUM(J14:J15)</f>
        <v>13</v>
      </c>
      <c r="K13" s="18">
        <v>10</v>
      </c>
      <c r="L13" s="25">
        <f>SUM(L14:L15)</f>
        <v>26</v>
      </c>
      <c r="M13" s="19">
        <v>0</v>
      </c>
      <c r="N13" s="14">
        <f t="shared" si="0"/>
        <v>589</v>
      </c>
    </row>
    <row r="14" spans="1:14">
      <c r="A14" s="6" t="s">
        <v>16</v>
      </c>
      <c r="B14" s="1" t="s">
        <v>22</v>
      </c>
      <c r="C14" s="29">
        <v>35</v>
      </c>
      <c r="D14" s="19">
        <v>2</v>
      </c>
      <c r="E14" s="19">
        <v>2</v>
      </c>
      <c r="F14" s="19">
        <v>0</v>
      </c>
      <c r="G14" s="28">
        <v>12</v>
      </c>
      <c r="H14" s="19">
        <v>199</v>
      </c>
      <c r="I14" s="19">
        <v>97</v>
      </c>
      <c r="J14" s="19">
        <v>9</v>
      </c>
      <c r="K14" s="18">
        <v>1</v>
      </c>
      <c r="L14" s="25">
        <v>12</v>
      </c>
      <c r="M14" s="19">
        <v>0</v>
      </c>
      <c r="N14" s="14">
        <f t="shared" si="0"/>
        <v>369</v>
      </c>
    </row>
    <row r="15" spans="1:14">
      <c r="A15" s="6" t="s">
        <v>18</v>
      </c>
      <c r="B15" s="1" t="s">
        <v>23</v>
      </c>
      <c r="C15" s="29">
        <v>12</v>
      </c>
      <c r="D15" s="19">
        <v>10</v>
      </c>
      <c r="E15" s="19">
        <v>33</v>
      </c>
      <c r="F15" s="19">
        <v>0</v>
      </c>
      <c r="G15" s="28">
        <v>56</v>
      </c>
      <c r="H15" s="19">
        <v>19</v>
      </c>
      <c r="I15" s="19">
        <v>63</v>
      </c>
      <c r="J15" s="19">
        <v>4</v>
      </c>
      <c r="K15" s="18">
        <v>9</v>
      </c>
      <c r="L15" s="25">
        <v>14</v>
      </c>
      <c r="M15" s="19">
        <v>0</v>
      </c>
      <c r="N15" s="14">
        <f t="shared" si="0"/>
        <v>220</v>
      </c>
    </row>
    <row r="16" spans="1:14">
      <c r="A16" s="6" t="s">
        <v>24</v>
      </c>
      <c r="B16" s="1" t="s">
        <v>25</v>
      </c>
      <c r="C16" s="29">
        <v>58</v>
      </c>
      <c r="D16" s="19">
        <f t="shared" ref="D16:D18" si="4">D10+D13</f>
        <v>52</v>
      </c>
      <c r="E16" s="19">
        <v>36</v>
      </c>
      <c r="F16" s="19">
        <v>0</v>
      </c>
      <c r="G16" s="28">
        <v>80</v>
      </c>
      <c r="H16" s="19">
        <v>224</v>
      </c>
      <c r="I16" s="19">
        <f t="shared" ref="I16" si="5">I17+I18</f>
        <v>172</v>
      </c>
      <c r="J16" s="19">
        <f t="shared" ref="J16" si="6">SUM(J17:J18)</f>
        <v>17</v>
      </c>
      <c r="K16" s="18">
        <v>18</v>
      </c>
      <c r="L16" s="25">
        <f>SUM(L17:L18)</f>
        <v>28</v>
      </c>
      <c r="M16" s="19">
        <v>0</v>
      </c>
      <c r="N16" s="14">
        <f t="shared" si="0"/>
        <v>685</v>
      </c>
    </row>
    <row r="17" spans="1:14">
      <c r="A17" s="6" t="s">
        <v>16</v>
      </c>
      <c r="B17" s="1" t="s">
        <v>26</v>
      </c>
      <c r="C17" s="29">
        <v>36</v>
      </c>
      <c r="D17" s="32">
        <f t="shared" si="4"/>
        <v>37</v>
      </c>
      <c r="E17" s="19">
        <v>2</v>
      </c>
      <c r="F17" s="19">
        <v>0</v>
      </c>
      <c r="G17" s="28">
        <v>18</v>
      </c>
      <c r="H17" s="19">
        <v>205</v>
      </c>
      <c r="I17" s="19">
        <f t="shared" ref="I17:I18" si="7">I11+I14</f>
        <v>108</v>
      </c>
      <c r="J17" s="19">
        <f t="shared" ref="J17:J18" si="8">J11+J14</f>
        <v>10</v>
      </c>
      <c r="K17" s="18">
        <v>7</v>
      </c>
      <c r="L17" s="25">
        <f t="shared" ref="L17:L18" si="9">L11+L14</f>
        <v>12</v>
      </c>
      <c r="M17" s="19">
        <v>0</v>
      </c>
      <c r="N17" s="14">
        <f t="shared" si="0"/>
        <v>435</v>
      </c>
    </row>
    <row r="18" spans="1:14">
      <c r="A18" s="6" t="s">
        <v>18</v>
      </c>
      <c r="B18" s="1" t="s">
        <v>27</v>
      </c>
      <c r="C18" s="29">
        <v>22</v>
      </c>
      <c r="D18" s="32">
        <f t="shared" si="4"/>
        <v>15</v>
      </c>
      <c r="E18" s="19">
        <v>34</v>
      </c>
      <c r="F18" s="19">
        <v>0</v>
      </c>
      <c r="G18" s="28">
        <v>62</v>
      </c>
      <c r="H18" s="19">
        <v>19</v>
      </c>
      <c r="I18" s="19">
        <f t="shared" si="7"/>
        <v>64</v>
      </c>
      <c r="J18" s="19">
        <f t="shared" si="8"/>
        <v>7</v>
      </c>
      <c r="K18" s="18">
        <v>11</v>
      </c>
      <c r="L18" s="25">
        <f t="shared" si="9"/>
        <v>16</v>
      </c>
      <c r="M18" s="19">
        <f>M15+M12</f>
        <v>0</v>
      </c>
      <c r="N18" s="14">
        <f t="shared" si="0"/>
        <v>250</v>
      </c>
    </row>
    <row r="19" spans="1:14">
      <c r="A19" s="6" t="s">
        <v>28</v>
      </c>
      <c r="B19" s="1" t="s">
        <v>29</v>
      </c>
      <c r="C19" s="29">
        <v>319</v>
      </c>
      <c r="D19" s="19">
        <f>D20+D24+D25</f>
        <v>206</v>
      </c>
      <c r="E19" s="19">
        <v>177</v>
      </c>
      <c r="F19" s="19">
        <v>269</v>
      </c>
      <c r="G19" s="28">
        <v>524</v>
      </c>
      <c r="H19" s="22">
        <f>H20+H24+H25</f>
        <v>343</v>
      </c>
      <c r="I19" s="19">
        <f t="shared" ref="I19" si="10">I20+I24+I25</f>
        <v>243</v>
      </c>
      <c r="J19" s="19">
        <f t="shared" ref="J19" si="11">SUM(J20,J24:J25)</f>
        <v>529</v>
      </c>
      <c r="K19" s="18">
        <v>293</v>
      </c>
      <c r="L19" s="25">
        <f>L20+L24+L25</f>
        <v>151</v>
      </c>
      <c r="M19" s="19">
        <f>M20+M25</f>
        <v>17</v>
      </c>
      <c r="N19" s="14">
        <f t="shared" si="0"/>
        <v>3071</v>
      </c>
    </row>
    <row r="20" spans="1:14">
      <c r="A20" s="6" t="s">
        <v>30</v>
      </c>
      <c r="B20" s="1" t="s">
        <v>31</v>
      </c>
      <c r="C20" s="29">
        <v>318</v>
      </c>
      <c r="D20" s="19">
        <f>SUM(D21:D23)</f>
        <v>206</v>
      </c>
      <c r="E20" s="19">
        <v>176</v>
      </c>
      <c r="F20" s="19">
        <v>269</v>
      </c>
      <c r="G20" s="28">
        <v>521</v>
      </c>
      <c r="H20" s="22">
        <f t="shared" ref="H20:I20" si="12">H21+H22+H23</f>
        <v>339</v>
      </c>
      <c r="I20" s="19">
        <f t="shared" si="12"/>
        <v>241</v>
      </c>
      <c r="J20" s="19">
        <f t="shared" ref="J20" si="13">SUM(J21:J23)</f>
        <v>528</v>
      </c>
      <c r="K20" s="18">
        <v>293</v>
      </c>
      <c r="L20" s="25">
        <f>SUM(L21:L23)</f>
        <v>151</v>
      </c>
      <c r="M20" s="19">
        <f>M21+M22+M23+M24</f>
        <v>17</v>
      </c>
      <c r="N20" s="14">
        <f t="shared" si="0"/>
        <v>3059</v>
      </c>
    </row>
    <row r="21" spans="1:14">
      <c r="A21" s="6" t="s">
        <v>32</v>
      </c>
      <c r="B21" s="1" t="s">
        <v>33</v>
      </c>
      <c r="C21" s="29">
        <v>307</v>
      </c>
      <c r="D21" s="19">
        <v>201</v>
      </c>
      <c r="E21" s="19">
        <v>163</v>
      </c>
      <c r="F21" s="19">
        <v>268</v>
      </c>
      <c r="G21" s="28">
        <v>493</v>
      </c>
      <c r="H21" s="19">
        <v>294</v>
      </c>
      <c r="I21" s="19">
        <v>217</v>
      </c>
      <c r="J21" s="19">
        <v>513</v>
      </c>
      <c r="K21" s="18">
        <v>284</v>
      </c>
      <c r="L21" s="25">
        <v>141</v>
      </c>
      <c r="M21" s="19">
        <v>17</v>
      </c>
      <c r="N21" s="14">
        <f t="shared" si="0"/>
        <v>2898</v>
      </c>
    </row>
    <row r="22" spans="1:14">
      <c r="A22" s="6" t="s">
        <v>34</v>
      </c>
      <c r="B22" s="1" t="s">
        <v>35</v>
      </c>
      <c r="C22" s="29">
        <v>11</v>
      </c>
      <c r="D22" s="19">
        <v>5</v>
      </c>
      <c r="E22" s="19">
        <v>8</v>
      </c>
      <c r="F22" s="19">
        <v>1</v>
      </c>
      <c r="G22" s="28">
        <v>28</v>
      </c>
      <c r="H22" s="19">
        <v>45</v>
      </c>
      <c r="I22" s="19">
        <v>24</v>
      </c>
      <c r="J22" s="19">
        <v>15</v>
      </c>
      <c r="K22" s="18">
        <v>9</v>
      </c>
      <c r="L22" s="25">
        <v>10</v>
      </c>
      <c r="M22" s="19">
        <v>0</v>
      </c>
      <c r="N22" s="14">
        <f t="shared" si="0"/>
        <v>156</v>
      </c>
    </row>
    <row r="23" spans="1:14">
      <c r="A23" s="6" t="s">
        <v>36</v>
      </c>
      <c r="B23" s="1" t="s">
        <v>37</v>
      </c>
      <c r="C23" s="29"/>
      <c r="D23" s="19">
        <v>0</v>
      </c>
      <c r="E23" s="19">
        <v>5</v>
      </c>
      <c r="F23" s="19">
        <v>0</v>
      </c>
      <c r="G23" s="28">
        <v>0</v>
      </c>
      <c r="H23" s="19">
        <v>0</v>
      </c>
      <c r="I23" s="19">
        <v>0</v>
      </c>
      <c r="J23" s="19">
        <v>0</v>
      </c>
      <c r="K23" s="18">
        <v>0</v>
      </c>
      <c r="L23" s="25">
        <v>0</v>
      </c>
      <c r="M23" s="19">
        <v>0</v>
      </c>
      <c r="N23" s="14">
        <f t="shared" si="0"/>
        <v>5</v>
      </c>
    </row>
    <row r="24" spans="1:14">
      <c r="A24" s="6" t="s">
        <v>38</v>
      </c>
      <c r="B24" s="1" t="s">
        <v>39</v>
      </c>
      <c r="C24" s="29">
        <v>1</v>
      </c>
      <c r="D24" s="19">
        <v>0</v>
      </c>
      <c r="E24" s="19">
        <v>1</v>
      </c>
      <c r="F24" s="19">
        <v>0</v>
      </c>
      <c r="G24" s="28">
        <v>3</v>
      </c>
      <c r="H24" s="19">
        <v>4</v>
      </c>
      <c r="I24" s="19">
        <v>2</v>
      </c>
      <c r="J24" s="19">
        <v>1</v>
      </c>
      <c r="K24" s="18">
        <v>0</v>
      </c>
      <c r="L24" s="25">
        <v>0</v>
      </c>
      <c r="M24" s="19">
        <v>0</v>
      </c>
      <c r="N24" s="14">
        <f t="shared" si="0"/>
        <v>12</v>
      </c>
    </row>
    <row r="25" spans="1:14">
      <c r="A25" s="6" t="s">
        <v>40</v>
      </c>
      <c r="B25" s="1" t="s">
        <v>41</v>
      </c>
      <c r="C25" s="29"/>
      <c r="D25" s="19">
        <v>0</v>
      </c>
      <c r="E25" s="19">
        <v>0</v>
      </c>
      <c r="F25" s="19">
        <v>0</v>
      </c>
      <c r="G25" s="28">
        <v>0</v>
      </c>
      <c r="H25" s="19">
        <v>0</v>
      </c>
      <c r="I25" s="19">
        <v>0</v>
      </c>
      <c r="J25" s="19">
        <v>0</v>
      </c>
      <c r="K25" s="18">
        <v>0</v>
      </c>
      <c r="L25" s="25">
        <v>0</v>
      </c>
      <c r="M25" s="19">
        <v>0</v>
      </c>
      <c r="N25" s="14">
        <f t="shared" si="0"/>
        <v>0</v>
      </c>
    </row>
    <row r="26" spans="1:14">
      <c r="A26" s="6" t="s">
        <v>42</v>
      </c>
      <c r="B26" s="1" t="s">
        <v>43</v>
      </c>
      <c r="C26" s="29"/>
      <c r="D26" s="19">
        <v>0</v>
      </c>
      <c r="E26" s="19">
        <v>0</v>
      </c>
      <c r="F26" s="19">
        <v>0</v>
      </c>
      <c r="G26" s="28">
        <v>0</v>
      </c>
      <c r="H26" s="19">
        <v>0</v>
      </c>
      <c r="I26" s="19">
        <v>0</v>
      </c>
      <c r="J26" s="19">
        <v>0</v>
      </c>
      <c r="K26" s="18">
        <v>0</v>
      </c>
      <c r="L26" s="25">
        <v>0</v>
      </c>
      <c r="M26" s="19">
        <v>0</v>
      </c>
      <c r="N26" s="14">
        <f t="shared" si="0"/>
        <v>0</v>
      </c>
    </row>
    <row r="27" spans="1:14">
      <c r="A27" s="6" t="s">
        <v>44</v>
      </c>
      <c r="B27" s="1" t="s">
        <v>45</v>
      </c>
      <c r="C27" s="29"/>
      <c r="D27" s="19">
        <v>0</v>
      </c>
      <c r="E27" s="19">
        <v>0</v>
      </c>
      <c r="F27" s="19">
        <v>0</v>
      </c>
      <c r="G27" s="28">
        <v>0</v>
      </c>
      <c r="H27" s="19">
        <v>1</v>
      </c>
      <c r="I27" s="19">
        <v>0</v>
      </c>
      <c r="J27" s="19">
        <v>0</v>
      </c>
      <c r="K27" s="18">
        <v>0</v>
      </c>
      <c r="L27" s="25">
        <v>0</v>
      </c>
      <c r="M27" s="19">
        <v>0</v>
      </c>
      <c r="N27" s="14">
        <f t="shared" si="0"/>
        <v>1</v>
      </c>
    </row>
    <row r="28" spans="1:14">
      <c r="A28" s="6" t="s">
        <v>46</v>
      </c>
      <c r="B28" s="1" t="s">
        <v>47</v>
      </c>
      <c r="C28" s="29">
        <v>6</v>
      </c>
      <c r="D28" s="19">
        <v>1</v>
      </c>
      <c r="E28" s="19">
        <v>3</v>
      </c>
      <c r="F28" s="19">
        <v>0</v>
      </c>
      <c r="G28" s="28">
        <v>18</v>
      </c>
      <c r="H28" s="19">
        <v>8</v>
      </c>
      <c r="I28" s="19">
        <v>0</v>
      </c>
      <c r="J28" s="19">
        <v>0</v>
      </c>
      <c r="K28" s="18">
        <v>8</v>
      </c>
      <c r="L28" s="25">
        <v>2</v>
      </c>
      <c r="M28" s="19">
        <v>0</v>
      </c>
      <c r="N28" s="14">
        <f t="shared" si="0"/>
        <v>46</v>
      </c>
    </row>
    <row r="29" spans="1:14">
      <c r="A29" s="6" t="s">
        <v>48</v>
      </c>
      <c r="B29" s="1" t="s">
        <v>49</v>
      </c>
      <c r="C29" s="29"/>
      <c r="D29" s="19">
        <v>0</v>
      </c>
      <c r="E29" s="19">
        <v>0</v>
      </c>
      <c r="F29" s="19">
        <v>0</v>
      </c>
      <c r="G29" s="28">
        <v>0</v>
      </c>
      <c r="H29" s="19">
        <v>0</v>
      </c>
      <c r="I29" s="19">
        <v>4</v>
      </c>
      <c r="J29" s="19">
        <v>0</v>
      </c>
      <c r="K29" s="18">
        <v>0</v>
      </c>
      <c r="L29" s="25">
        <v>0</v>
      </c>
      <c r="M29" s="19">
        <v>0</v>
      </c>
      <c r="N29" s="14">
        <f t="shared" si="0"/>
        <v>4</v>
      </c>
    </row>
    <row r="30" spans="1:14">
      <c r="A30" s="6" t="s">
        <v>50</v>
      </c>
      <c r="B30" s="1" t="s">
        <v>51</v>
      </c>
      <c r="C30" s="29"/>
      <c r="D30" s="19"/>
      <c r="E30" s="19">
        <v>0</v>
      </c>
      <c r="F30" s="19">
        <v>0</v>
      </c>
      <c r="G30" s="28">
        <v>0</v>
      </c>
      <c r="H30" s="19">
        <v>0</v>
      </c>
      <c r="I30" s="19">
        <v>0</v>
      </c>
      <c r="J30" s="19">
        <v>0</v>
      </c>
      <c r="K30" s="18">
        <v>0</v>
      </c>
      <c r="L30" s="25">
        <v>0</v>
      </c>
      <c r="M30" s="19">
        <v>0</v>
      </c>
      <c r="N30" s="14">
        <f t="shared" si="0"/>
        <v>0</v>
      </c>
    </row>
    <row r="31" spans="1:14">
      <c r="A31" s="6" t="s">
        <v>52</v>
      </c>
      <c r="B31" s="1" t="s">
        <v>53</v>
      </c>
      <c r="C31" s="29"/>
      <c r="D31" s="19"/>
      <c r="E31" s="19">
        <v>0</v>
      </c>
      <c r="F31" s="19">
        <v>0</v>
      </c>
      <c r="G31" s="28">
        <v>7</v>
      </c>
      <c r="H31" s="19">
        <v>2</v>
      </c>
      <c r="I31" s="19">
        <v>0</v>
      </c>
      <c r="J31" s="19">
        <v>0</v>
      </c>
      <c r="K31" s="18">
        <v>0</v>
      </c>
      <c r="L31" s="25">
        <v>0</v>
      </c>
      <c r="M31" s="19">
        <v>0</v>
      </c>
      <c r="N31" s="14">
        <f t="shared" si="0"/>
        <v>9</v>
      </c>
    </row>
    <row r="32" spans="1:14">
      <c r="A32" s="6" t="s">
        <v>54</v>
      </c>
      <c r="B32" s="1" t="s">
        <v>55</v>
      </c>
      <c r="C32" s="29"/>
      <c r="D32" s="19"/>
      <c r="E32" s="19">
        <v>0</v>
      </c>
      <c r="F32" s="19">
        <v>0</v>
      </c>
      <c r="G32" s="28">
        <v>0</v>
      </c>
      <c r="H32" s="19">
        <v>0</v>
      </c>
      <c r="I32" s="19">
        <v>0</v>
      </c>
      <c r="J32" s="19">
        <v>0</v>
      </c>
      <c r="K32" s="18">
        <v>0</v>
      </c>
      <c r="L32" s="25">
        <v>0</v>
      </c>
      <c r="M32" s="19">
        <v>0</v>
      </c>
      <c r="N32" s="14">
        <f t="shared" si="0"/>
        <v>0</v>
      </c>
    </row>
    <row r="33" spans="1:14">
      <c r="A33" s="6" t="s">
        <v>56</v>
      </c>
      <c r="B33" s="1" t="s">
        <v>57</v>
      </c>
      <c r="C33" s="29">
        <v>48</v>
      </c>
      <c r="D33" s="19">
        <v>104</v>
      </c>
      <c r="E33" s="19">
        <v>11</v>
      </c>
      <c r="F33" s="19">
        <v>8</v>
      </c>
      <c r="G33" s="28">
        <v>40</v>
      </c>
      <c r="H33" s="19">
        <v>128</v>
      </c>
      <c r="I33" s="19">
        <v>138</v>
      </c>
      <c r="J33" s="19">
        <v>14</v>
      </c>
      <c r="K33" s="18">
        <v>18</v>
      </c>
      <c r="L33" s="25">
        <v>25</v>
      </c>
      <c r="M33" s="19">
        <v>0</v>
      </c>
      <c r="N33" s="14">
        <f t="shared" si="0"/>
        <v>534</v>
      </c>
    </row>
    <row r="34" spans="1:14">
      <c r="A34" s="7" t="s">
        <v>58</v>
      </c>
      <c r="B34" s="8" t="s">
        <v>59</v>
      </c>
      <c r="C34" s="29">
        <f>+C3+C4+C5+C9+C10+C13+C19+C26+C27+C28+C29+C30+C31+C32+C33+C7</f>
        <v>1998</v>
      </c>
      <c r="D34" s="20">
        <f>D3+D4+D5+D6+D7+D8+D9+D16+D19+D26+D27+D28+D29+D30+D31+D32+D33</f>
        <v>1909</v>
      </c>
      <c r="E34" s="19">
        <v>396</v>
      </c>
      <c r="F34" s="19">
        <v>318</v>
      </c>
      <c r="G34" s="28">
        <v>2359</v>
      </c>
      <c r="H34" s="19">
        <v>1553</v>
      </c>
      <c r="I34" s="19">
        <f>I3+I5+I4+I6+I7+I8+I9+I16+I19+I26+I27+I28+I29+I30+I32+I31+I33</f>
        <v>1877</v>
      </c>
      <c r="J34" s="21">
        <f t="shared" ref="J34" si="14">SUM(J3:J10,J13,J19,J26:J33)</f>
        <v>1389</v>
      </c>
      <c r="K34" s="18">
        <v>466</v>
      </c>
      <c r="L34" s="26">
        <f>SUM(L3:L9)+L16+L19+SUM(L26:L33)</f>
        <v>1015</v>
      </c>
      <c r="M34" s="21">
        <f>M3+M5+M10+M13+M19+M28+M33</f>
        <v>21</v>
      </c>
      <c r="N34" s="17">
        <f t="shared" si="0"/>
        <v>13301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540E3-B800-47F3-931A-AD4A89893249}">
  <dimension ref="A1:N34"/>
  <sheetViews>
    <sheetView zoomScale="90" zoomScaleNormal="90" workbookViewId="0">
      <selection activeCell="C3" sqref="C3:C34"/>
    </sheetView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79</v>
      </c>
    </row>
    <row r="2" spans="1:14" s="3" customFormat="1" ht="30">
      <c r="A2" s="4"/>
      <c r="B2" s="5"/>
      <c r="C2" s="11" t="s">
        <v>60</v>
      </c>
      <c r="D2" s="11" t="s">
        <v>61</v>
      </c>
      <c r="E2" s="11" t="s">
        <v>62</v>
      </c>
      <c r="F2" s="11" t="s">
        <v>63</v>
      </c>
      <c r="G2" s="11" t="s">
        <v>64</v>
      </c>
      <c r="H2" s="11" t="s">
        <v>65</v>
      </c>
      <c r="I2" s="11" t="s">
        <v>66</v>
      </c>
      <c r="J2" s="11" t="s">
        <v>67</v>
      </c>
      <c r="K2" s="11" t="s">
        <v>68</v>
      </c>
      <c r="L2" s="11" t="s">
        <v>69</v>
      </c>
      <c r="M2" s="16" t="s">
        <v>71</v>
      </c>
      <c r="N2" s="12" t="s">
        <v>70</v>
      </c>
    </row>
    <row r="3" spans="1:14">
      <c r="A3" s="6" t="s">
        <v>0</v>
      </c>
      <c r="B3" s="1" t="s">
        <v>1</v>
      </c>
      <c r="C3" s="18">
        <v>149</v>
      </c>
      <c r="D3" s="19">
        <v>140</v>
      </c>
      <c r="E3" s="19">
        <v>10</v>
      </c>
      <c r="F3" s="19">
        <v>30</v>
      </c>
      <c r="G3" s="19">
        <v>99</v>
      </c>
      <c r="H3" s="19">
        <v>104</v>
      </c>
      <c r="I3" s="19">
        <v>101</v>
      </c>
      <c r="J3" s="19">
        <v>76</v>
      </c>
      <c r="K3" s="18">
        <v>28</v>
      </c>
      <c r="L3" s="25">
        <v>66</v>
      </c>
      <c r="M3" s="19"/>
      <c r="N3" s="13">
        <f t="shared" ref="N3:N34" si="0">SUM(C3:M3)</f>
        <v>803</v>
      </c>
    </row>
    <row r="4" spans="1:14">
      <c r="A4" s="6" t="s">
        <v>2</v>
      </c>
      <c r="B4" s="1" t="s">
        <v>3</v>
      </c>
      <c r="C4" s="18">
        <v>1454</v>
      </c>
      <c r="D4" s="19">
        <v>1164</v>
      </c>
      <c r="E4" s="19">
        <v>96</v>
      </c>
      <c r="F4" s="19">
        <v>0</v>
      </c>
      <c r="G4" s="19">
        <v>2047</v>
      </c>
      <c r="H4" s="19">
        <v>574</v>
      </c>
      <c r="I4" s="19">
        <v>1166</v>
      </c>
      <c r="J4" s="19">
        <v>518</v>
      </c>
      <c r="K4" s="18">
        <v>0</v>
      </c>
      <c r="L4" s="25">
        <v>432</v>
      </c>
      <c r="M4" s="19"/>
      <c r="N4" s="13">
        <f t="shared" si="0"/>
        <v>7451</v>
      </c>
    </row>
    <row r="5" spans="1:14">
      <c r="A5" s="6" t="s">
        <v>4</v>
      </c>
      <c r="B5" s="1" t="s">
        <v>5</v>
      </c>
      <c r="C5" s="18">
        <v>74</v>
      </c>
      <c r="D5" s="19">
        <v>64</v>
      </c>
      <c r="E5" s="19">
        <v>50</v>
      </c>
      <c r="F5" s="19">
        <v>16</v>
      </c>
      <c r="G5" s="19">
        <v>144</v>
      </c>
      <c r="H5" s="19">
        <v>119</v>
      </c>
      <c r="I5" s="19">
        <v>135</v>
      </c>
      <c r="J5" s="19">
        <v>80</v>
      </c>
      <c r="K5" s="18">
        <v>62</v>
      </c>
      <c r="L5" s="25">
        <v>89</v>
      </c>
      <c r="M5" s="19">
        <v>1</v>
      </c>
      <c r="N5" s="13">
        <f t="shared" si="0"/>
        <v>834</v>
      </c>
    </row>
    <row r="6" spans="1:14">
      <c r="A6" s="6" t="s">
        <v>6</v>
      </c>
      <c r="B6" s="1" t="s">
        <v>7</v>
      </c>
      <c r="C6" s="18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8">
        <v>0</v>
      </c>
      <c r="L6" s="25">
        <v>0</v>
      </c>
      <c r="M6" s="19"/>
      <c r="N6" s="13">
        <f t="shared" si="0"/>
        <v>0</v>
      </c>
    </row>
    <row r="7" spans="1:14">
      <c r="A7" s="6" t="s">
        <v>8</v>
      </c>
      <c r="B7" s="1" t="s">
        <v>9</v>
      </c>
      <c r="C7" s="18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8">
        <v>0</v>
      </c>
      <c r="L7" s="25">
        <v>0</v>
      </c>
      <c r="M7" s="19"/>
      <c r="N7" s="13">
        <f t="shared" si="0"/>
        <v>0</v>
      </c>
    </row>
    <row r="8" spans="1:14">
      <c r="A8" s="6" t="s">
        <v>10</v>
      </c>
      <c r="B8" s="1" t="s">
        <v>11</v>
      </c>
      <c r="C8" s="18">
        <v>0</v>
      </c>
      <c r="D8" s="19">
        <v>0</v>
      </c>
      <c r="E8" s="19">
        <v>0</v>
      </c>
      <c r="F8" s="19">
        <v>0</v>
      </c>
      <c r="G8" s="19">
        <v>0</v>
      </c>
      <c r="H8" s="19">
        <v>2</v>
      </c>
      <c r="I8" s="19">
        <v>0</v>
      </c>
      <c r="J8" s="19">
        <v>0</v>
      </c>
      <c r="K8" s="18">
        <v>0</v>
      </c>
      <c r="L8" s="25">
        <v>0</v>
      </c>
      <c r="M8" s="19"/>
      <c r="N8" s="13">
        <f t="shared" si="0"/>
        <v>2</v>
      </c>
    </row>
    <row r="9" spans="1:14">
      <c r="A9" s="6" t="s">
        <v>12</v>
      </c>
      <c r="B9" s="1" t="s">
        <v>13</v>
      </c>
      <c r="C9" s="18">
        <v>0</v>
      </c>
      <c r="D9" s="19">
        <v>0</v>
      </c>
      <c r="E9" s="19">
        <v>1</v>
      </c>
      <c r="F9" s="19">
        <v>0</v>
      </c>
      <c r="G9" s="19">
        <v>0</v>
      </c>
      <c r="H9" s="19">
        <v>1</v>
      </c>
      <c r="I9" s="19">
        <v>0</v>
      </c>
      <c r="J9" s="19">
        <v>0</v>
      </c>
      <c r="K9" s="18">
        <v>0</v>
      </c>
      <c r="L9" s="25">
        <v>0</v>
      </c>
      <c r="M9" s="19"/>
      <c r="N9" s="13">
        <f t="shared" si="0"/>
        <v>2</v>
      </c>
    </row>
    <row r="10" spans="1:14">
      <c r="A10" s="6" t="s">
        <v>14</v>
      </c>
      <c r="B10" s="1" t="s">
        <v>15</v>
      </c>
      <c r="C10" s="18">
        <v>8</v>
      </c>
      <c r="D10" s="19">
        <f>D11+D12</f>
        <v>44</v>
      </c>
      <c r="E10" s="19">
        <v>1</v>
      </c>
      <c r="F10" s="19">
        <v>1</v>
      </c>
      <c r="G10" s="19">
        <v>18</v>
      </c>
      <c r="H10" s="19">
        <v>17</v>
      </c>
      <c r="I10" s="19">
        <f t="shared" ref="I10" si="1">I11+I12</f>
        <v>16</v>
      </c>
      <c r="J10" s="19">
        <f t="shared" ref="J10" si="2">SUM(J11:J12)</f>
        <v>2</v>
      </c>
      <c r="K10" s="18">
        <v>8</v>
      </c>
      <c r="L10" s="25">
        <f>SUM(L11:L12)</f>
        <v>11</v>
      </c>
      <c r="M10" s="19"/>
      <c r="N10" s="13">
        <f t="shared" si="0"/>
        <v>126</v>
      </c>
    </row>
    <row r="11" spans="1:14">
      <c r="A11" s="6" t="s">
        <v>16</v>
      </c>
      <c r="B11" s="1" t="s">
        <v>17</v>
      </c>
      <c r="C11" s="18">
        <v>4</v>
      </c>
      <c r="D11" s="19">
        <v>33</v>
      </c>
      <c r="E11" s="19">
        <v>0</v>
      </c>
      <c r="F11" s="19">
        <v>1</v>
      </c>
      <c r="G11" s="19">
        <v>6</v>
      </c>
      <c r="H11" s="19">
        <v>6</v>
      </c>
      <c r="I11" s="19">
        <v>16</v>
      </c>
      <c r="J11" s="19">
        <v>1</v>
      </c>
      <c r="K11" s="18">
        <v>3</v>
      </c>
      <c r="L11" s="25">
        <v>1</v>
      </c>
      <c r="M11" s="19"/>
      <c r="N11" s="13">
        <f t="shared" si="0"/>
        <v>71</v>
      </c>
    </row>
    <row r="12" spans="1:14">
      <c r="A12" s="6" t="s">
        <v>18</v>
      </c>
      <c r="B12" s="1" t="s">
        <v>19</v>
      </c>
      <c r="C12" s="18">
        <v>4</v>
      </c>
      <c r="D12" s="19">
        <v>11</v>
      </c>
      <c r="E12" s="19">
        <v>1</v>
      </c>
      <c r="F12" s="19">
        <v>0</v>
      </c>
      <c r="G12" s="19">
        <v>12</v>
      </c>
      <c r="H12" s="19">
        <v>11</v>
      </c>
      <c r="I12" s="19">
        <v>0</v>
      </c>
      <c r="J12" s="19">
        <v>1</v>
      </c>
      <c r="K12" s="18">
        <v>5</v>
      </c>
      <c r="L12" s="25">
        <v>10</v>
      </c>
      <c r="M12" s="19"/>
      <c r="N12" s="13">
        <f t="shared" si="0"/>
        <v>55</v>
      </c>
    </row>
    <row r="13" spans="1:14">
      <c r="A13" s="6" t="s">
        <v>20</v>
      </c>
      <c r="B13" s="1" t="s">
        <v>21</v>
      </c>
      <c r="C13" s="18">
        <v>26</v>
      </c>
      <c r="D13" s="19">
        <f>D14+D15</f>
        <v>28</v>
      </c>
      <c r="E13" s="19">
        <v>27</v>
      </c>
      <c r="F13" s="19">
        <v>0</v>
      </c>
      <c r="G13" s="19">
        <v>128</v>
      </c>
      <c r="H13" s="19">
        <v>212</v>
      </c>
      <c r="I13" s="19">
        <f>I14+I15</f>
        <v>288</v>
      </c>
      <c r="J13" s="19">
        <f t="shared" ref="J13" si="3">SUM(J14:J15)</f>
        <v>10</v>
      </c>
      <c r="K13" s="18">
        <v>6</v>
      </c>
      <c r="L13" s="25">
        <f>SUM(L14:L15)</f>
        <v>18</v>
      </c>
      <c r="M13" s="19"/>
      <c r="N13" s="13">
        <f t="shared" si="0"/>
        <v>743</v>
      </c>
    </row>
    <row r="14" spans="1:14">
      <c r="A14" s="6" t="s">
        <v>16</v>
      </c>
      <c r="B14" s="1" t="s">
        <v>22</v>
      </c>
      <c r="C14" s="18">
        <v>24</v>
      </c>
      <c r="D14" s="19">
        <v>9</v>
      </c>
      <c r="E14" s="19">
        <v>4</v>
      </c>
      <c r="F14" s="19">
        <v>0</v>
      </c>
      <c r="G14" s="19">
        <v>25</v>
      </c>
      <c r="H14" s="19">
        <v>168</v>
      </c>
      <c r="I14" s="19">
        <v>231</v>
      </c>
      <c r="J14" s="19">
        <v>4</v>
      </c>
      <c r="K14" s="18">
        <v>0</v>
      </c>
      <c r="L14" s="25">
        <v>6</v>
      </c>
      <c r="M14" s="19"/>
      <c r="N14" s="13">
        <f t="shared" si="0"/>
        <v>471</v>
      </c>
    </row>
    <row r="15" spans="1:14">
      <c r="A15" s="6" t="s">
        <v>18</v>
      </c>
      <c r="B15" s="1" t="s">
        <v>23</v>
      </c>
      <c r="C15" s="18">
        <v>2</v>
      </c>
      <c r="D15" s="19">
        <v>19</v>
      </c>
      <c r="E15" s="19">
        <v>23</v>
      </c>
      <c r="F15" s="19">
        <v>0</v>
      </c>
      <c r="G15" s="19">
        <v>103</v>
      </c>
      <c r="H15" s="19">
        <v>44</v>
      </c>
      <c r="I15" s="19">
        <v>57</v>
      </c>
      <c r="J15" s="19">
        <v>6</v>
      </c>
      <c r="K15" s="18">
        <v>6</v>
      </c>
      <c r="L15" s="25">
        <v>12</v>
      </c>
      <c r="M15" s="19"/>
      <c r="N15" s="13">
        <f t="shared" si="0"/>
        <v>272</v>
      </c>
    </row>
    <row r="16" spans="1:14">
      <c r="A16" s="6" t="s">
        <v>24</v>
      </c>
      <c r="B16" s="1" t="s">
        <v>25</v>
      </c>
      <c r="C16" s="18">
        <v>34</v>
      </c>
      <c r="D16" s="19">
        <f t="shared" ref="D16:D18" si="4">D10+D13</f>
        <v>72</v>
      </c>
      <c r="E16" s="19">
        <v>28</v>
      </c>
      <c r="F16" s="19">
        <v>1</v>
      </c>
      <c r="G16" s="19">
        <v>146</v>
      </c>
      <c r="H16" s="19">
        <v>229</v>
      </c>
      <c r="I16" s="19">
        <f t="shared" ref="I16" si="5">I17+I18</f>
        <v>304</v>
      </c>
      <c r="J16" s="19">
        <f t="shared" ref="J16" si="6">SUM(J17:J18)</f>
        <v>12</v>
      </c>
      <c r="K16" s="18">
        <v>14</v>
      </c>
      <c r="L16" s="25">
        <f>SUM(L17:L18)</f>
        <v>29</v>
      </c>
      <c r="M16" s="19"/>
      <c r="N16" s="13">
        <f t="shared" si="0"/>
        <v>869</v>
      </c>
    </row>
    <row r="17" spans="1:14">
      <c r="A17" s="6" t="s">
        <v>16</v>
      </c>
      <c r="B17" s="1" t="s">
        <v>26</v>
      </c>
      <c r="C17" s="18">
        <v>28</v>
      </c>
      <c r="D17" s="19">
        <f t="shared" si="4"/>
        <v>42</v>
      </c>
      <c r="E17" s="19">
        <v>4</v>
      </c>
      <c r="F17" s="19">
        <v>1</v>
      </c>
      <c r="G17" s="19">
        <v>31</v>
      </c>
      <c r="H17" s="19">
        <v>174</v>
      </c>
      <c r="I17" s="19">
        <f t="shared" ref="I17:J18" si="7">I11+I14</f>
        <v>247</v>
      </c>
      <c r="J17" s="19">
        <f t="shared" si="7"/>
        <v>5</v>
      </c>
      <c r="K17" s="18">
        <v>3</v>
      </c>
      <c r="L17" s="25">
        <f t="shared" ref="L17:L18" si="8">L11+L14</f>
        <v>7</v>
      </c>
      <c r="M17" s="19"/>
      <c r="N17" s="13">
        <f t="shared" si="0"/>
        <v>542</v>
      </c>
    </row>
    <row r="18" spans="1:14">
      <c r="A18" s="6" t="s">
        <v>18</v>
      </c>
      <c r="B18" s="1" t="s">
        <v>27</v>
      </c>
      <c r="C18" s="18">
        <v>6</v>
      </c>
      <c r="D18" s="19">
        <f t="shared" si="4"/>
        <v>30</v>
      </c>
      <c r="E18" s="19">
        <v>24</v>
      </c>
      <c r="F18" s="19">
        <v>0</v>
      </c>
      <c r="G18" s="19">
        <v>115</v>
      </c>
      <c r="H18" s="19">
        <v>55</v>
      </c>
      <c r="I18" s="19">
        <f t="shared" si="7"/>
        <v>57</v>
      </c>
      <c r="J18" s="19">
        <f t="shared" si="7"/>
        <v>7</v>
      </c>
      <c r="K18" s="18">
        <v>11</v>
      </c>
      <c r="L18" s="25">
        <f t="shared" si="8"/>
        <v>22</v>
      </c>
      <c r="M18" s="19"/>
      <c r="N18" s="13">
        <f t="shared" si="0"/>
        <v>327</v>
      </c>
    </row>
    <row r="19" spans="1:14">
      <c r="A19" s="6" t="s">
        <v>28</v>
      </c>
      <c r="B19" s="1" t="s">
        <v>29</v>
      </c>
      <c r="C19" s="18">
        <v>284</v>
      </c>
      <c r="D19" s="19">
        <f>D20+D24+D25</f>
        <v>204</v>
      </c>
      <c r="E19" s="19">
        <v>197</v>
      </c>
      <c r="F19" s="19">
        <v>275</v>
      </c>
      <c r="G19" s="19">
        <v>664</v>
      </c>
      <c r="H19" s="22">
        <f>H20+H24+H25</f>
        <v>275</v>
      </c>
      <c r="I19" s="19">
        <f t="shared" ref="I19" si="9">I20+I24+I25</f>
        <v>214</v>
      </c>
      <c r="J19" s="19">
        <f t="shared" ref="J19" si="10">SUM(J20,J24:J25)</f>
        <v>397</v>
      </c>
      <c r="K19" s="18">
        <v>273</v>
      </c>
      <c r="L19" s="25">
        <f>L20+L24+L25</f>
        <v>227</v>
      </c>
      <c r="M19" s="19">
        <v>5</v>
      </c>
      <c r="N19" s="13">
        <f t="shared" si="0"/>
        <v>3015</v>
      </c>
    </row>
    <row r="20" spans="1:14">
      <c r="A20" s="6" t="s">
        <v>30</v>
      </c>
      <c r="B20" s="1" t="s">
        <v>31</v>
      </c>
      <c r="C20" s="18">
        <v>284</v>
      </c>
      <c r="D20" s="19">
        <f>SUM(D21:D23)</f>
        <v>204</v>
      </c>
      <c r="E20" s="19">
        <v>197</v>
      </c>
      <c r="F20" s="19">
        <v>265</v>
      </c>
      <c r="G20" s="19">
        <v>663</v>
      </c>
      <c r="H20" s="22">
        <f t="shared" ref="H20:I20" si="11">H21+H22+H23</f>
        <v>270</v>
      </c>
      <c r="I20" s="19">
        <f t="shared" si="11"/>
        <v>214</v>
      </c>
      <c r="J20" s="19">
        <f t="shared" ref="J20" si="12">SUM(J21:J23)</f>
        <v>396</v>
      </c>
      <c r="K20" s="18">
        <v>272</v>
      </c>
      <c r="L20" s="25">
        <f>SUM(L21:L23)</f>
        <v>227</v>
      </c>
      <c r="M20" s="19">
        <v>5</v>
      </c>
      <c r="N20" s="13">
        <f t="shared" si="0"/>
        <v>2997</v>
      </c>
    </row>
    <row r="21" spans="1:14">
      <c r="A21" s="6" t="s">
        <v>32</v>
      </c>
      <c r="B21" s="1" t="s">
        <v>33</v>
      </c>
      <c r="C21" s="18">
        <v>268</v>
      </c>
      <c r="D21" s="19">
        <v>192</v>
      </c>
      <c r="E21" s="19">
        <v>185</v>
      </c>
      <c r="F21" s="19">
        <v>265</v>
      </c>
      <c r="G21" s="19">
        <v>620</v>
      </c>
      <c r="H21" s="19">
        <v>263</v>
      </c>
      <c r="I21" s="19">
        <v>202</v>
      </c>
      <c r="J21" s="19">
        <v>380</v>
      </c>
      <c r="K21" s="18">
        <v>263</v>
      </c>
      <c r="L21" s="25">
        <v>218</v>
      </c>
      <c r="M21" s="19">
        <v>5</v>
      </c>
      <c r="N21" s="13">
        <f t="shared" si="0"/>
        <v>2861</v>
      </c>
    </row>
    <row r="22" spans="1:14">
      <c r="A22" s="6" t="s">
        <v>34</v>
      </c>
      <c r="B22" s="1" t="s">
        <v>35</v>
      </c>
      <c r="C22" s="18">
        <v>16</v>
      </c>
      <c r="D22" s="19">
        <v>12</v>
      </c>
      <c r="E22" s="19">
        <v>7</v>
      </c>
      <c r="F22" s="19">
        <v>10</v>
      </c>
      <c r="G22" s="19">
        <v>43</v>
      </c>
      <c r="H22" s="19">
        <v>5</v>
      </c>
      <c r="I22" s="19">
        <v>12</v>
      </c>
      <c r="J22" s="19">
        <v>16</v>
      </c>
      <c r="K22" s="18">
        <v>9</v>
      </c>
      <c r="L22" s="25">
        <v>6</v>
      </c>
      <c r="M22" s="19"/>
      <c r="N22" s="13">
        <f t="shared" si="0"/>
        <v>136</v>
      </c>
    </row>
    <row r="23" spans="1:14">
      <c r="A23" s="6" t="s">
        <v>36</v>
      </c>
      <c r="B23" s="1" t="s">
        <v>37</v>
      </c>
      <c r="C23" s="18">
        <v>0</v>
      </c>
      <c r="D23" s="19">
        <v>0</v>
      </c>
      <c r="E23" s="19">
        <v>5</v>
      </c>
      <c r="F23" s="19">
        <v>0</v>
      </c>
      <c r="G23" s="19">
        <v>0</v>
      </c>
      <c r="H23" s="19">
        <v>2</v>
      </c>
      <c r="I23" s="19">
        <v>0</v>
      </c>
      <c r="J23" s="19">
        <v>0</v>
      </c>
      <c r="K23" s="18">
        <v>0</v>
      </c>
      <c r="L23" s="25">
        <v>3</v>
      </c>
      <c r="M23" s="19"/>
      <c r="N23" s="13">
        <f t="shared" si="0"/>
        <v>10</v>
      </c>
    </row>
    <row r="24" spans="1:14">
      <c r="A24" s="6" t="s">
        <v>38</v>
      </c>
      <c r="B24" s="1" t="s">
        <v>39</v>
      </c>
      <c r="C24" s="18">
        <v>0</v>
      </c>
      <c r="D24" s="19">
        <v>0</v>
      </c>
      <c r="E24" s="19">
        <v>0</v>
      </c>
      <c r="F24" s="19">
        <v>0</v>
      </c>
      <c r="G24" s="19">
        <v>1</v>
      </c>
      <c r="H24" s="19">
        <v>5</v>
      </c>
      <c r="I24" s="19">
        <v>0</v>
      </c>
      <c r="J24" s="19">
        <v>1</v>
      </c>
      <c r="K24" s="18">
        <v>1</v>
      </c>
      <c r="L24" s="25">
        <v>0</v>
      </c>
      <c r="M24" s="19"/>
      <c r="N24" s="13">
        <f t="shared" si="0"/>
        <v>8</v>
      </c>
    </row>
    <row r="25" spans="1:14">
      <c r="A25" s="6" t="s">
        <v>40</v>
      </c>
      <c r="B25" s="1" t="s">
        <v>41</v>
      </c>
      <c r="C25" s="18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8">
        <v>0</v>
      </c>
      <c r="L25" s="25">
        <v>0</v>
      </c>
      <c r="M25" s="19"/>
      <c r="N25" s="13">
        <f t="shared" si="0"/>
        <v>0</v>
      </c>
    </row>
    <row r="26" spans="1:14">
      <c r="A26" s="6" t="s">
        <v>42</v>
      </c>
      <c r="B26" s="1" t="s">
        <v>43</v>
      </c>
      <c r="C26" s="18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8">
        <v>0</v>
      </c>
      <c r="L26" s="25">
        <v>0</v>
      </c>
      <c r="M26" s="19"/>
      <c r="N26" s="13">
        <f t="shared" si="0"/>
        <v>0</v>
      </c>
    </row>
    <row r="27" spans="1:14">
      <c r="A27" s="6" t="s">
        <v>44</v>
      </c>
      <c r="B27" s="1" t="s">
        <v>45</v>
      </c>
      <c r="C27" s="18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3</v>
      </c>
      <c r="J27" s="19">
        <v>0</v>
      </c>
      <c r="K27" s="18">
        <v>0</v>
      </c>
      <c r="L27" s="25">
        <v>0</v>
      </c>
      <c r="M27" s="19"/>
      <c r="N27" s="13">
        <f t="shared" si="0"/>
        <v>3</v>
      </c>
    </row>
    <row r="28" spans="1:14">
      <c r="A28" s="6" t="s">
        <v>46</v>
      </c>
      <c r="B28" s="1" t="s">
        <v>47</v>
      </c>
      <c r="C28" s="18">
        <v>0</v>
      </c>
      <c r="D28" s="19">
        <v>9</v>
      </c>
      <c r="E28" s="19">
        <v>2</v>
      </c>
      <c r="F28" s="19">
        <v>0</v>
      </c>
      <c r="G28" s="19">
        <v>69</v>
      </c>
      <c r="H28" s="19">
        <v>7</v>
      </c>
      <c r="I28" s="19">
        <v>2</v>
      </c>
      <c r="J28" s="19">
        <v>0</v>
      </c>
      <c r="K28" s="18">
        <v>6</v>
      </c>
      <c r="L28" s="25">
        <v>0</v>
      </c>
      <c r="M28" s="19"/>
      <c r="N28" s="13">
        <f t="shared" si="0"/>
        <v>95</v>
      </c>
    </row>
    <row r="29" spans="1:14">
      <c r="A29" s="6" t="s">
        <v>48</v>
      </c>
      <c r="B29" s="1" t="s">
        <v>49</v>
      </c>
      <c r="C29" s="18">
        <v>0</v>
      </c>
      <c r="D29" s="19">
        <v>0</v>
      </c>
      <c r="E29" s="19">
        <v>0</v>
      </c>
      <c r="F29" s="19">
        <v>0</v>
      </c>
      <c r="G29" s="19">
        <v>0</v>
      </c>
      <c r="H29" s="19">
        <v>0</v>
      </c>
      <c r="I29" s="19">
        <v>0</v>
      </c>
      <c r="J29" s="19">
        <v>0</v>
      </c>
      <c r="K29" s="18">
        <v>0</v>
      </c>
      <c r="L29" s="25">
        <v>0</v>
      </c>
      <c r="M29" s="19"/>
      <c r="N29" s="13">
        <f t="shared" si="0"/>
        <v>0</v>
      </c>
    </row>
    <row r="30" spans="1:14">
      <c r="A30" s="6" t="s">
        <v>50</v>
      </c>
      <c r="B30" s="1" t="s">
        <v>51</v>
      </c>
      <c r="C30" s="18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8">
        <v>0</v>
      </c>
      <c r="L30" s="25">
        <v>0</v>
      </c>
      <c r="M30" s="19"/>
      <c r="N30" s="13">
        <f t="shared" si="0"/>
        <v>0</v>
      </c>
    </row>
    <row r="31" spans="1:14">
      <c r="A31" s="6" t="s">
        <v>52</v>
      </c>
      <c r="B31" s="1" t="s">
        <v>53</v>
      </c>
      <c r="C31" s="18">
        <v>0</v>
      </c>
      <c r="D31" s="19">
        <v>0</v>
      </c>
      <c r="E31" s="19">
        <v>0</v>
      </c>
      <c r="F31" s="19">
        <v>0</v>
      </c>
      <c r="G31" s="19">
        <v>7</v>
      </c>
      <c r="H31" s="19">
        <v>1</v>
      </c>
      <c r="I31" s="19">
        <v>0</v>
      </c>
      <c r="J31" s="19">
        <v>0</v>
      </c>
      <c r="K31" s="18">
        <v>0</v>
      </c>
      <c r="L31" s="25">
        <v>0</v>
      </c>
      <c r="M31" s="19"/>
      <c r="N31" s="13">
        <f t="shared" si="0"/>
        <v>8</v>
      </c>
    </row>
    <row r="32" spans="1:14">
      <c r="A32" s="6" t="s">
        <v>54</v>
      </c>
      <c r="B32" s="1" t="s">
        <v>55</v>
      </c>
      <c r="C32" s="18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8">
        <v>0</v>
      </c>
      <c r="L32" s="25">
        <v>0</v>
      </c>
      <c r="M32" s="19"/>
      <c r="N32" s="13">
        <f t="shared" si="0"/>
        <v>0</v>
      </c>
    </row>
    <row r="33" spans="1:14">
      <c r="A33" s="6" t="s">
        <v>56</v>
      </c>
      <c r="B33" s="1" t="s">
        <v>57</v>
      </c>
      <c r="C33" s="18">
        <v>75</v>
      </c>
      <c r="D33" s="19">
        <v>125</v>
      </c>
      <c r="E33" s="19">
        <v>40</v>
      </c>
      <c r="F33" s="19">
        <v>25</v>
      </c>
      <c r="G33" s="19">
        <v>49</v>
      </c>
      <c r="H33" s="19">
        <v>196</v>
      </c>
      <c r="I33" s="19">
        <v>129</v>
      </c>
      <c r="J33" s="19">
        <v>21</v>
      </c>
      <c r="K33" s="18">
        <v>39</v>
      </c>
      <c r="L33" s="25">
        <v>26</v>
      </c>
      <c r="M33" s="19"/>
      <c r="N33" s="13">
        <f t="shared" si="0"/>
        <v>725</v>
      </c>
    </row>
    <row r="34" spans="1:14">
      <c r="A34" s="7" t="s">
        <v>58</v>
      </c>
      <c r="B34" s="8" t="s">
        <v>59</v>
      </c>
      <c r="C34" s="18">
        <v>2070</v>
      </c>
      <c r="D34" s="20">
        <f>D3+D4+D5+D6+D7+D8+D9+D16+D19+D26+D27+D28+D29+D30+D31+D32+D33</f>
        <v>1778</v>
      </c>
      <c r="E34" s="19">
        <v>424</v>
      </c>
      <c r="F34" s="19">
        <v>347</v>
      </c>
      <c r="G34" s="19">
        <v>3225</v>
      </c>
      <c r="H34" s="19">
        <v>1508</v>
      </c>
      <c r="I34" s="19">
        <f>I3+I5+I4+I6+I7+I8+I9+I16+I19+I26+I27+I28+I29+I30+I32+I31+I33</f>
        <v>2054</v>
      </c>
      <c r="J34" s="21">
        <f t="shared" ref="J34" si="13">SUM(J3:J10,J13,J19,J26:J33)</f>
        <v>1104</v>
      </c>
      <c r="K34" s="18">
        <v>422</v>
      </c>
      <c r="L34" s="26">
        <f>SUM(L3:L9)+L16+L19+SUM(L26:L33)</f>
        <v>869</v>
      </c>
      <c r="M34" s="19">
        <v>6</v>
      </c>
      <c r="N34" s="9">
        <f t="shared" si="0"/>
        <v>13807</v>
      </c>
    </row>
  </sheetData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BPPxx</vt:lpstr>
      <vt:lpstr>BPPxx-1</vt:lpstr>
      <vt:lpstr>BISxx</vt:lpstr>
      <vt:lpstr>BISxx-1</vt:lpstr>
      <vt:lpstr>Broj_dogovorixx</vt:lpstr>
      <vt:lpstr>Broj_dogovorixx-1</vt:lpstr>
      <vt:lpstr>Broj_stetixx</vt:lpstr>
      <vt:lpstr>Broj_stetixx-1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Nikola Stojanov</cp:lastModifiedBy>
  <cp:lastPrinted>2023-06-19T12:00:56Z</cp:lastPrinted>
  <dcterms:created xsi:type="dcterms:W3CDTF">2023-05-25T11:39:44Z</dcterms:created>
  <dcterms:modified xsi:type="dcterms:W3CDTF">2025-11-11T12:32:51Z</dcterms:modified>
</cp:coreProperties>
</file>