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ноември\неживот\"/>
    </mc:Choice>
  </mc:AlternateContent>
  <xr:revisionPtr revIDLastSave="0" documentId="13_ncr:1_{41BC2B9C-6513-473F-8C02-7ED1CB8EB91C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8" l="1"/>
  <c r="H19" i="8" s="1"/>
  <c r="H20" i="4"/>
  <c r="H19" i="4"/>
  <c r="L20" i="8" l="1"/>
  <c r="J20" i="8"/>
  <c r="I20" i="8"/>
  <c r="I19" i="8" s="1"/>
  <c r="L19" i="8"/>
  <c r="J19" i="8"/>
  <c r="L18" i="8"/>
  <c r="J18" i="8"/>
  <c r="I18" i="8"/>
  <c r="L17" i="8"/>
  <c r="L16" i="8" s="1"/>
  <c r="L34" i="8" s="1"/>
  <c r="J17" i="8"/>
  <c r="J16" i="8" s="1"/>
  <c r="I17" i="8"/>
  <c r="I16" i="8" s="1"/>
  <c r="I34" i="8" s="1"/>
  <c r="L13" i="8"/>
  <c r="J13" i="8"/>
  <c r="I13" i="8"/>
  <c r="L10" i="8"/>
  <c r="J10" i="8"/>
  <c r="J34" i="8" s="1"/>
  <c r="I10" i="8"/>
  <c r="D20" i="8"/>
  <c r="D19" i="8" s="1"/>
  <c r="D18" i="8"/>
  <c r="D17" i="8"/>
  <c r="D13" i="8"/>
  <c r="D10" i="8"/>
  <c r="D16" i="8" s="1"/>
  <c r="D34" i="8" s="1"/>
  <c r="M34" i="7"/>
  <c r="M20" i="7"/>
  <c r="L20" i="7"/>
  <c r="L19" i="7" s="1"/>
  <c r="J20" i="7"/>
  <c r="I20" i="7"/>
  <c r="M19" i="7"/>
  <c r="J19" i="7"/>
  <c r="I19" i="7"/>
  <c r="I18" i="7"/>
  <c r="I17" i="7"/>
  <c r="M16" i="7"/>
  <c r="L16" i="7"/>
  <c r="J16" i="7"/>
  <c r="I16" i="7"/>
  <c r="M13" i="7"/>
  <c r="L13" i="7"/>
  <c r="J13" i="7"/>
  <c r="I13" i="7"/>
  <c r="M10" i="7"/>
  <c r="L10" i="7"/>
  <c r="J10" i="7"/>
  <c r="I10" i="7"/>
  <c r="H20" i="7"/>
  <c r="H19" i="7" s="1"/>
  <c r="M20" i="6"/>
  <c r="L20" i="6"/>
  <c r="J20" i="6"/>
  <c r="J19" i="6" s="1"/>
  <c r="I20" i="6"/>
  <c r="M19" i="6"/>
  <c r="M34" i="6" s="1"/>
  <c r="L19" i="6"/>
  <c r="I19" i="6"/>
  <c r="L18" i="6"/>
  <c r="J18" i="6"/>
  <c r="I18" i="6"/>
  <c r="L17" i="6"/>
  <c r="J17" i="6"/>
  <c r="I17" i="6"/>
  <c r="I16" i="6" s="1"/>
  <c r="I34" i="6" s="1"/>
  <c r="L16" i="6"/>
  <c r="L34" i="6" s="1"/>
  <c r="J16" i="6"/>
  <c r="L13" i="6"/>
  <c r="J13" i="6"/>
  <c r="I13" i="6"/>
  <c r="L10" i="6"/>
  <c r="J10" i="6"/>
  <c r="J34" i="6" s="1"/>
  <c r="I10" i="6"/>
  <c r="D34" i="6"/>
  <c r="H20" i="6"/>
  <c r="H19" i="6" s="1"/>
  <c r="M20" i="5"/>
  <c r="L20" i="5"/>
  <c r="L19" i="5" s="1"/>
  <c r="J20" i="5"/>
  <c r="I20" i="5"/>
  <c r="M19" i="5"/>
  <c r="J19" i="5"/>
  <c r="J34" i="5" s="1"/>
  <c r="I19" i="5"/>
  <c r="L18" i="5"/>
  <c r="J18" i="5"/>
  <c r="I18" i="5"/>
  <c r="M17" i="5"/>
  <c r="L17" i="5"/>
  <c r="L16" i="5" s="1"/>
  <c r="L34" i="5" s="1"/>
  <c r="J17" i="5"/>
  <c r="I17" i="5"/>
  <c r="I16" i="5" s="1"/>
  <c r="I34" i="5" s="1"/>
  <c r="J16" i="5"/>
  <c r="M13" i="5"/>
  <c r="L13" i="5"/>
  <c r="J13" i="5"/>
  <c r="I13" i="5"/>
  <c r="M10" i="5"/>
  <c r="M16" i="5" s="1"/>
  <c r="M34" i="5" s="1"/>
  <c r="L10" i="5"/>
  <c r="J10" i="5"/>
  <c r="I10" i="5"/>
  <c r="D34" i="5"/>
  <c r="H20" i="5"/>
  <c r="H19" i="5" s="1"/>
  <c r="D20" i="4" l="1"/>
  <c r="D19" i="4" s="1"/>
  <c r="D18" i="4"/>
  <c r="D17" i="4"/>
  <c r="D13" i="4"/>
  <c r="D10" i="4"/>
  <c r="D16" i="4" s="1"/>
  <c r="D20" i="3"/>
  <c r="D19" i="3" s="1"/>
  <c r="D18" i="3"/>
  <c r="D17" i="3"/>
  <c r="D16" i="3"/>
  <c r="D13" i="3"/>
  <c r="D10" i="3"/>
  <c r="D20" i="2"/>
  <c r="D19" i="2"/>
  <c r="D18" i="2"/>
  <c r="D17" i="2"/>
  <c r="D13" i="2"/>
  <c r="D10" i="2"/>
  <c r="D16" i="2" s="1"/>
  <c r="D34" i="2" s="1"/>
  <c r="D34" i="4" l="1"/>
  <c r="L20" i="4" l="1"/>
  <c r="L19" i="4" s="1"/>
  <c r="L18" i="4"/>
  <c r="L17" i="4"/>
  <c r="L16" i="4"/>
  <c r="L34" i="4" s="1"/>
  <c r="L13" i="4"/>
  <c r="L10" i="4"/>
  <c r="L20" i="3"/>
  <c r="L19" i="3" s="1"/>
  <c r="L16" i="3"/>
  <c r="L13" i="3"/>
  <c r="L10" i="3"/>
  <c r="L20" i="2"/>
  <c r="L19" i="2"/>
  <c r="L18" i="2"/>
  <c r="L17" i="2"/>
  <c r="L16" i="2"/>
  <c r="L34" i="2" s="1"/>
  <c r="L13" i="2"/>
  <c r="L10" i="2"/>
  <c r="L20" i="1"/>
  <c r="L19" i="1"/>
  <c r="L18" i="1"/>
  <c r="L17" i="1"/>
  <c r="L16" i="1" s="1"/>
  <c r="L34" i="1" s="1"/>
  <c r="L13" i="1"/>
  <c r="L10" i="1"/>
  <c r="M20" i="4" l="1"/>
  <c r="M19" i="4"/>
  <c r="M34" i="4" s="1"/>
  <c r="M18" i="4"/>
  <c r="M20" i="3"/>
  <c r="M19" i="3" s="1"/>
  <c r="M18" i="3"/>
  <c r="M16" i="3" s="1"/>
  <c r="M13" i="3"/>
  <c r="M10" i="3"/>
  <c r="M20" i="2"/>
  <c r="M19" i="2" s="1"/>
  <c r="M34" i="2" s="1"/>
  <c r="M18" i="2"/>
  <c r="M20" i="1"/>
  <c r="M19" i="1"/>
  <c r="M18" i="1"/>
  <c r="M17" i="1"/>
  <c r="M16" i="1"/>
  <c r="M34" i="1" s="1"/>
  <c r="M13" i="1"/>
  <c r="M10" i="1"/>
  <c r="J20" i="4" l="1"/>
  <c r="J19" i="4"/>
  <c r="J18" i="4"/>
  <c r="J17" i="4"/>
  <c r="J16" i="4" s="1"/>
  <c r="J13" i="4"/>
  <c r="J10" i="4"/>
  <c r="J34" i="4" s="1"/>
  <c r="J20" i="3"/>
  <c r="J19" i="3"/>
  <c r="J16" i="3"/>
  <c r="J13" i="3"/>
  <c r="J10" i="3"/>
  <c r="J20" i="2"/>
  <c r="J19" i="2"/>
  <c r="J18" i="2"/>
  <c r="J17" i="2"/>
  <c r="J16" i="2" s="1"/>
  <c r="J13" i="2"/>
  <c r="J34" i="2" s="1"/>
  <c r="J10" i="2"/>
  <c r="J20" i="1"/>
  <c r="J19" i="1" s="1"/>
  <c r="J18" i="1"/>
  <c r="J17" i="1"/>
  <c r="J16" i="1" s="1"/>
  <c r="J13" i="1"/>
  <c r="J10" i="1"/>
  <c r="J34" i="1" s="1"/>
  <c r="H20" i="3" l="1"/>
  <c r="H19" i="3" s="1"/>
  <c r="H20" i="2"/>
  <c r="H19" i="2" s="1"/>
  <c r="H20" i="1"/>
  <c r="H19" i="1" s="1"/>
  <c r="I20" i="4" l="1"/>
  <c r="I19" i="4" s="1"/>
  <c r="I18" i="4"/>
  <c r="I17" i="4"/>
  <c r="I16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7" i="2"/>
  <c r="I16" i="2"/>
  <c r="I13" i="2"/>
  <c r="I10" i="2"/>
  <c r="I20" i="1"/>
  <c r="I19" i="1"/>
  <c r="I18" i="1"/>
  <c r="I17" i="1"/>
  <c r="I16" i="1"/>
  <c r="I34" i="1" s="1"/>
  <c r="I13" i="1"/>
  <c r="I10" i="1"/>
  <c r="I34" i="4" l="1"/>
  <c r="I34" i="2"/>
  <c r="C34" i="4" l="1"/>
  <c r="C34" i="2"/>
  <c r="C34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<sst xmlns="http://schemas.openxmlformats.org/spreadsheetml/2006/main" count="616" uniqueCount="80">
  <si>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</si>
  <si>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</si>
  <si>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</si>
  <si>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</si>
  <si>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</si>
  <si>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</si>
  <si>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</si>
  <si>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</si>
  <si>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</si>
  <si>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</si>
  <si>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</si>
  <si>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</si>
  <si>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</si>
  <si>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</si>
  <si>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</si>
  <si>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</si>
  <si>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</si>
  <si>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</si>
  <si>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</si>
  <si>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</si>
  <si>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</si>
  <si>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</si>
  <si>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</si>
  <si>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</si>
  <si>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</si>
  <si>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</si>
  <si>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</si>
  <si>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</si>
  <si>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</si>
  <si>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</si>
  <si>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</si>
  <si>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</si>
  <si>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</si>
  <si>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</si>
  <si>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</si>
  <si>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</si>
  <si>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</si>
  <si>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</si>
  <si>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</si>
  <si>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</si>
  <si>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</si>
  <si>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</si>
  <si>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</si>
  <si>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</si>
  <si>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</si>
  <si>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</si>
  <si>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</si>
  <si>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</si>
  <si>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</si>
  <si>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</si>
  <si>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</si>
  <si>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</si>
  <si>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</si>
  <si>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</si>
  <si>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</si>
  <si>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</si>
  <si>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</si>
  <si>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</si>
  <si>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</si>
  <si>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</si>
  <si>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</si>
  <si>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</si>
  <si>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</si>
  <si>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</si>
  <si>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</si>
  <si>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</si>
  <si>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</si>
  <si>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</si>
  <si>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</si>
  <si>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</si>
  <si>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</si>
  <si>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</si>
  <si>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Бруто полисирана премија, во илјади денари, ноември 2025 година</t>
  </si>
  <si>
    <t>Бруто полисирана премија, во илјади денари,ноември 2024 година</t>
  </si>
  <si>
    <t>Бруто исплатени штети, во илјади денари, ноември 2025 година</t>
  </si>
  <si>
    <t>Бруто исплатени штети, во илјади денари,ноември 2024 година</t>
  </si>
  <si>
    <t>Број на склучени договори ноември 2025 година</t>
  </si>
  <si>
    <t>Број на склучени договориноември 2024 година</t>
  </si>
  <si>
    <t>Број на ликвидирани штети ноември 2025 година</t>
  </si>
  <si>
    <t>Број на ликвидирани штети ноември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</si>
</sst>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  <numFmt numFmtId="167" formatCode="[$-1081A]#,##0;\-#,##0"/>
  </numFmts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7"/>
      <color rgb="FF000000"/>
      <name val="Arial"/>
    </font>
    <font>
      <sz val="10"/>
      <name val="Calibri"/>
      <family val="2"/>
      <scheme val="minor"/>
    </font>
    <font>
      <b/>
      <sz val="10"/>
      <name val="Calibri"/>
      <family val="2"/>
      <charset val="204"/>
      <scheme val="minor"/>
    </font>
    <font>
      <sz val="10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43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164" fontId="4" fillId="3" borderId="1" xfId="30" applyNumberFormat="1" applyFont="1" applyFill="1" applyBorder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167" fontId="19" fillId="0" borderId="12" xfId="0" applyNumberFormat="1" applyFont="1" applyBorder="1" applyAlignment="1">
      <alignment horizontal="right" vertical="top" wrapText="1" readingOrder="1"/>
    </xf>
    <xf numFmtId="165" fontId="7" fillId="3" borderId="1" xfId="4" applyFont="1" applyFill="1" applyBorder="1" applyAlignment="1">
      <alignment vertical="center" wrapText="1"/>
    </xf>
    <xf numFmtId="165" fontId="4" fillId="3" borderId="1" xfId="4" applyFont="1" applyFill="1" applyBorder="1" applyAlignment="1">
      <alignment vertical="center" wrapText="1"/>
    </xf>
    <xf numFmtId="3" fontId="20" fillId="0" borderId="1" xfId="0" applyNumberFormat="1" applyFont="1" applyBorder="1" applyAlignment="1">
      <alignment vertical="center" wrapText="1"/>
    </xf>
    <xf numFmtId="0" fontId="20" fillId="7" borderId="1" xfId="0" applyFont="1" applyFill="1" applyBorder="1" applyAlignment="1">
      <alignment vertical="center" wrapText="1"/>
    </xf>
    <xf numFmtId="3" fontId="20" fillId="7" borderId="1" xfId="0" applyNumberFormat="1" applyFont="1" applyFill="1" applyBorder="1" applyAlignment="1">
      <alignment vertical="center" wrapText="1"/>
    </xf>
    <xf numFmtId="3" fontId="21" fillId="7" borderId="1" xfId="0" applyNumberFormat="1" applyFont="1" applyFill="1" applyBorder="1" applyAlignment="1">
      <alignment vertical="center" wrapText="1"/>
    </xf>
    <xf numFmtId="3" fontId="22" fillId="3" borderId="1" xfId="0" applyNumberFormat="1" applyFont="1" applyFill="1" applyBorder="1" applyAlignment="1">
      <alignment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topLeftCell="A10" zoomScale="80" zoomScaleNormal="80" workbookViewId="0">
      <selection activeCell="G3" sqref="G3:G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72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0">
        <v>12309</v>
      </c>
      <c r="D3" s="38">
        <v>6700</v>
      </c>
      <c r="E3" s="19">
        <v>1661</v>
      </c>
      <c r="F3" s="19">
        <v>3897.855</v>
      </c>
      <c r="G3" s="31">
        <v>12091.53</v>
      </c>
      <c r="H3" s="19">
        <v>7020.5909999999922</v>
      </c>
      <c r="I3" s="19">
        <v>5526.8190000000004</v>
      </c>
      <c r="J3" s="19">
        <v>5025</v>
      </c>
      <c r="K3" s="18">
        <v>3388</v>
      </c>
      <c r="L3" s="23">
        <v>6374.68</v>
      </c>
      <c r="M3" s="19">
        <v>0</v>
      </c>
      <c r="N3" s="13">
        <f>SUM(C3:M3)</f>
        <v>63994.474999999999</v>
      </c>
    </row>
    <row r="4" spans="1:14">
      <c r="A4" s="6" t="s">
        <v>2</v>
      </c>
      <c r="B4" s="1" t="s">
        <v>3</v>
      </c>
      <c r="C4" s="30">
        <v>2554</v>
      </c>
      <c r="D4" s="38">
        <v>15500</v>
      </c>
      <c r="E4" s="19">
        <v>100</v>
      </c>
      <c r="F4" s="19">
        <v>0</v>
      </c>
      <c r="G4" s="31">
        <v>21824.720000000001</v>
      </c>
      <c r="H4" s="19">
        <v>7510.9819999999963</v>
      </c>
      <c r="I4" s="19">
        <v>7710.2879999999996</v>
      </c>
      <c r="J4" s="19">
        <v>10139</v>
      </c>
      <c r="K4" s="18">
        <v>0</v>
      </c>
      <c r="L4" s="23">
        <v>2630.44</v>
      </c>
      <c r="M4" s="19">
        <v>0</v>
      </c>
      <c r="N4" s="13">
        <f t="shared" ref="N4:N34" si="0">SUM(C4:M4)</f>
        <v>67969.429999999993</v>
      </c>
    </row>
    <row r="5" spans="1:14">
      <c r="A5" s="6" t="s">
        <v>4</v>
      </c>
      <c r="B5" s="1" t="s">
        <v>5</v>
      </c>
      <c r="C5" s="30">
        <v>11088</v>
      </c>
      <c r="D5" s="38">
        <v>12835</v>
      </c>
      <c r="E5" s="19">
        <v>8114</v>
      </c>
      <c r="F5" s="19">
        <v>3495.2959999999998</v>
      </c>
      <c r="G5" s="31">
        <v>14885.97</v>
      </c>
      <c r="H5" s="19">
        <v>21950.972000000002</v>
      </c>
      <c r="I5" s="19">
        <v>15156.882</v>
      </c>
      <c r="J5" s="19">
        <v>11773</v>
      </c>
      <c r="K5" s="18">
        <v>11191</v>
      </c>
      <c r="L5" s="23">
        <v>12448.95</v>
      </c>
      <c r="M5" s="19">
        <v>0</v>
      </c>
      <c r="N5" s="13">
        <f t="shared" si="0"/>
        <v>122939.07</v>
      </c>
    </row>
    <row r="6" spans="1:14">
      <c r="A6" s="6" t="s">
        <v>6</v>
      </c>
      <c r="B6" s="1" t="s">
        <v>7</v>
      </c>
      <c r="C6" s="30">
        <v>0</v>
      </c>
      <c r="D6" s="39">
        <v>0</v>
      </c>
      <c r="E6" s="19">
        <v>0</v>
      </c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0">
        <v>0</v>
      </c>
      <c r="D7" s="39">
        <v>0</v>
      </c>
      <c r="E7" s="19">
        <v>0</v>
      </c>
      <c r="F7" s="19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9">
        <v>0</v>
      </c>
      <c r="D8" s="39">
        <v>0</v>
      </c>
      <c r="E8" s="19">
        <v>0</v>
      </c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29</v>
      </c>
      <c r="L8" s="23">
        <v>69.52</v>
      </c>
      <c r="M8" s="19">
        <v>0</v>
      </c>
      <c r="N8" s="13">
        <f t="shared" si="0"/>
        <v>98.52</v>
      </c>
    </row>
    <row r="9" spans="1:14">
      <c r="A9" s="6" t="s">
        <v>12</v>
      </c>
      <c r="B9" s="1" t="s">
        <v>13</v>
      </c>
      <c r="C9" s="30">
        <v>334</v>
      </c>
      <c r="D9" s="39">
        <v>391</v>
      </c>
      <c r="E9" s="19">
        <v>1811</v>
      </c>
      <c r="F9" s="19">
        <v>0</v>
      </c>
      <c r="G9" s="31">
        <v>1857.96</v>
      </c>
      <c r="H9" s="19">
        <v>1530.9589999999998</v>
      </c>
      <c r="I9" s="19">
        <v>2143.2800000000002</v>
      </c>
      <c r="J9" s="19">
        <v>1486</v>
      </c>
      <c r="K9" s="18">
        <v>229</v>
      </c>
      <c r="L9" s="23">
        <v>283.52</v>
      </c>
      <c r="M9" s="19">
        <v>0</v>
      </c>
      <c r="N9" s="13">
        <f t="shared" si="0"/>
        <v>10066.719000000001</v>
      </c>
    </row>
    <row r="10" spans="1:14">
      <c r="A10" s="6" t="s">
        <v>14</v>
      </c>
      <c r="B10" s="1" t="s">
        <v>15</v>
      </c>
      <c r="C10" s="30">
        <v>6027</v>
      </c>
      <c r="D10" s="40">
        <v>6088</v>
      </c>
      <c r="E10" s="19">
        <v>5591</v>
      </c>
      <c r="F10" s="19">
        <v>361.279</v>
      </c>
      <c r="G10" s="31">
        <v>24419.88</v>
      </c>
      <c r="H10" s="19">
        <v>8567.8093300000037</v>
      </c>
      <c r="I10" s="19">
        <f>I11+I12</f>
        <v>5337.1909140864673</v>
      </c>
      <c r="J10" s="19">
        <f t="shared" ref="J10" si="1">SUM(J11:J12)</f>
        <v>4098</v>
      </c>
      <c r="K10" s="18">
        <v>7101</v>
      </c>
      <c r="L10" s="23">
        <f>SUM(L11:L12)</f>
        <v>6891.37</v>
      </c>
      <c r="M10" s="19">
        <f>M11+M12</f>
        <v>0</v>
      </c>
      <c r="N10" s="13">
        <f t="shared" si="0"/>
        <v>74482.529244086472</v>
      </c>
    </row>
    <row r="11" spans="1:14">
      <c r="A11" s="6" t="s">
        <v>16</v>
      </c>
      <c r="B11" s="1" t="s">
        <v>17</v>
      </c>
      <c r="C11" s="30">
        <v>2767</v>
      </c>
      <c r="D11" s="38">
        <v>1766</v>
      </c>
      <c r="E11" s="19">
        <v>948</v>
      </c>
      <c r="F11" s="19">
        <v>192.09700000000001</v>
      </c>
      <c r="G11" s="31">
        <v>1599.66</v>
      </c>
      <c r="H11" s="19">
        <v>2922.7212199999994</v>
      </c>
      <c r="I11" s="19">
        <v>873.31263243282842</v>
      </c>
      <c r="J11" s="19">
        <v>882</v>
      </c>
      <c r="K11" s="18">
        <v>1393</v>
      </c>
      <c r="L11" s="23">
        <v>603.04</v>
      </c>
      <c r="M11" s="19">
        <v>0</v>
      </c>
      <c r="N11" s="13">
        <f t="shared" si="0"/>
        <v>13946.830852432828</v>
      </c>
    </row>
    <row r="12" spans="1:14">
      <c r="A12" s="6" t="s">
        <v>18</v>
      </c>
      <c r="B12" s="1" t="s">
        <v>19</v>
      </c>
      <c r="C12" s="30">
        <v>3260</v>
      </c>
      <c r="D12" s="38">
        <v>4322</v>
      </c>
      <c r="E12" s="19">
        <v>4643</v>
      </c>
      <c r="F12" s="19">
        <v>169.18199999999999</v>
      </c>
      <c r="G12" s="31">
        <v>22820.22</v>
      </c>
      <c r="H12" s="19">
        <v>5645.0881099999824</v>
      </c>
      <c r="I12" s="19">
        <v>4463.8782816536386</v>
      </c>
      <c r="J12" s="19">
        <v>3216</v>
      </c>
      <c r="K12" s="18">
        <v>5708</v>
      </c>
      <c r="L12" s="23">
        <v>6288.33</v>
      </c>
      <c r="M12" s="19">
        <v>0</v>
      </c>
      <c r="N12" s="13">
        <f t="shared" si="0"/>
        <v>60535.698391653626</v>
      </c>
    </row>
    <row r="13" spans="1:14">
      <c r="A13" s="6" t="s">
        <v>20</v>
      </c>
      <c r="B13" s="1" t="s">
        <v>21</v>
      </c>
      <c r="C13" s="30">
        <v>4562</v>
      </c>
      <c r="D13" s="40">
        <v>3762</v>
      </c>
      <c r="E13" s="19">
        <v>4770</v>
      </c>
      <c r="F13" s="19">
        <v>151.542</v>
      </c>
      <c r="G13" s="31">
        <v>65382.93</v>
      </c>
      <c r="H13" s="19">
        <v>9504.4924600000231</v>
      </c>
      <c r="I13" s="19">
        <f>I14+I15</f>
        <v>9374.7390859135339</v>
      </c>
      <c r="J13" s="19">
        <f t="shared" ref="J13" si="2">SUM(J14:J15)</f>
        <v>2977</v>
      </c>
      <c r="K13" s="18">
        <v>4595.0159999999996</v>
      </c>
      <c r="L13" s="23">
        <f>SUM(L14:L15)</f>
        <v>7231.5599999999995</v>
      </c>
      <c r="M13" s="19">
        <f>M14+M15</f>
        <v>0</v>
      </c>
      <c r="N13" s="13">
        <f t="shared" si="0"/>
        <v>112311.27954591355</v>
      </c>
    </row>
    <row r="14" spans="1:14">
      <c r="A14" s="6" t="s">
        <v>16</v>
      </c>
      <c r="B14" s="1" t="s">
        <v>22</v>
      </c>
      <c r="C14" s="30">
        <v>2322</v>
      </c>
      <c r="D14" s="40">
        <v>1723</v>
      </c>
      <c r="E14" s="19">
        <v>255</v>
      </c>
      <c r="F14" s="19">
        <v>94.596000000000004</v>
      </c>
      <c r="G14" s="31">
        <v>2610.2199999999998</v>
      </c>
      <c r="H14" s="19">
        <v>5495.7434000000067</v>
      </c>
      <c r="I14" s="19">
        <v>3510.4553675671714</v>
      </c>
      <c r="J14" s="19">
        <v>310</v>
      </c>
      <c r="K14" s="18">
        <v>205</v>
      </c>
      <c r="L14" s="23">
        <v>803.57</v>
      </c>
      <c r="M14" s="19">
        <v>0</v>
      </c>
      <c r="N14" s="13">
        <f t="shared" si="0"/>
        <v>17329.584767567176</v>
      </c>
    </row>
    <row r="15" spans="1:14">
      <c r="A15" s="6" t="s">
        <v>18</v>
      </c>
      <c r="B15" s="1" t="s">
        <v>23</v>
      </c>
      <c r="C15" s="30">
        <v>2240</v>
      </c>
      <c r="D15" s="40">
        <v>2039</v>
      </c>
      <c r="E15" s="19">
        <v>4515</v>
      </c>
      <c r="F15" s="19">
        <v>56.945999999999998</v>
      </c>
      <c r="G15" s="31">
        <v>62772.71</v>
      </c>
      <c r="H15" s="19">
        <v>4008.7490600000037</v>
      </c>
      <c r="I15" s="19">
        <v>5864.2837183463616</v>
      </c>
      <c r="J15" s="19">
        <v>2667</v>
      </c>
      <c r="K15" s="18">
        <v>4390.0159999999996</v>
      </c>
      <c r="L15" s="23">
        <v>6427.99</v>
      </c>
      <c r="M15" s="19">
        <v>0</v>
      </c>
      <c r="N15" s="13">
        <f t="shared" si="0"/>
        <v>94981.694778346369</v>
      </c>
    </row>
    <row r="16" spans="1:14">
      <c r="A16" s="6" t="s">
        <v>24</v>
      </c>
      <c r="B16" s="1" t="s">
        <v>25</v>
      </c>
      <c r="C16" s="30">
        <v>10589</v>
      </c>
      <c r="D16" s="40">
        <v>9850</v>
      </c>
      <c r="E16" s="19">
        <v>10361</v>
      </c>
      <c r="F16" s="19">
        <v>512.82100000000003</v>
      </c>
      <c r="G16" s="31">
        <v>89802.81</v>
      </c>
      <c r="H16" s="19">
        <v>18072.301789999998</v>
      </c>
      <c r="I16" s="19">
        <f>I17+I18</f>
        <v>14711.93</v>
      </c>
      <c r="J16" s="19">
        <f t="shared" ref="J16" si="3">SUM(J17:J18)</f>
        <v>7075</v>
      </c>
      <c r="K16" s="18">
        <v>11696.016</v>
      </c>
      <c r="L16" s="23">
        <f>SUM(L17:L18)</f>
        <v>14122.93</v>
      </c>
      <c r="M16" s="19">
        <f>M10+M13</f>
        <v>0</v>
      </c>
      <c r="N16" s="13">
        <f t="shared" si="0"/>
        <v>186793.80878999998</v>
      </c>
    </row>
    <row r="17" spans="1:14">
      <c r="A17" s="6" t="s">
        <v>16</v>
      </c>
      <c r="B17" s="1" t="s">
        <v>26</v>
      </c>
      <c r="C17" s="30">
        <v>5089</v>
      </c>
      <c r="D17" s="38">
        <v>3489</v>
      </c>
      <c r="E17" s="19">
        <v>1203</v>
      </c>
      <c r="F17" s="19">
        <v>286.69299999999998</v>
      </c>
      <c r="G17" s="31">
        <v>4209.88</v>
      </c>
      <c r="H17" s="19">
        <v>8418.4646200000134</v>
      </c>
      <c r="I17" s="19">
        <f>I11+I14</f>
        <v>4383.768</v>
      </c>
      <c r="J17" s="19">
        <f t="shared" ref="J17:J18" si="4">J11+J14</f>
        <v>1192</v>
      </c>
      <c r="K17" s="18">
        <v>1598</v>
      </c>
      <c r="L17" s="23">
        <f t="shared" ref="L17:L18" si="5">L11+L14</f>
        <v>1406.6100000000001</v>
      </c>
      <c r="M17" s="19">
        <f>M11+M14</f>
        <v>0</v>
      </c>
      <c r="N17" s="13">
        <f t="shared" si="0"/>
        <v>31276.415620000014</v>
      </c>
    </row>
    <row r="18" spans="1:14">
      <c r="A18" s="6" t="s">
        <v>18</v>
      </c>
      <c r="B18" s="1" t="s">
        <v>27</v>
      </c>
      <c r="C18" s="30">
        <v>5500</v>
      </c>
      <c r="D18" s="38">
        <v>6361</v>
      </c>
      <c r="E18" s="19">
        <v>9158</v>
      </c>
      <c r="F18" s="19">
        <v>226.12799999999999</v>
      </c>
      <c r="G18" s="31">
        <v>85592.93</v>
      </c>
      <c r="H18" s="19">
        <v>9653.8371700000207</v>
      </c>
      <c r="I18" s="19">
        <f>I12+I15</f>
        <v>10328.162</v>
      </c>
      <c r="J18" s="19">
        <f t="shared" si="4"/>
        <v>5883</v>
      </c>
      <c r="K18" s="18">
        <v>10098.016</v>
      </c>
      <c r="L18" s="23">
        <f t="shared" si="5"/>
        <v>12716.32</v>
      </c>
      <c r="M18" s="19">
        <f>M12+M15</f>
        <v>0</v>
      </c>
      <c r="N18" s="13">
        <f t="shared" si="0"/>
        <v>155517.39317</v>
      </c>
    </row>
    <row r="19" spans="1:14">
      <c r="A19" s="6" t="s">
        <v>28</v>
      </c>
      <c r="B19" s="1" t="s">
        <v>29</v>
      </c>
      <c r="C19" s="30">
        <v>52826</v>
      </c>
      <c r="D19" s="40">
        <v>36291</v>
      </c>
      <c r="E19" s="19">
        <v>30589</v>
      </c>
      <c r="F19" s="19">
        <v>56361.131070017465</v>
      </c>
      <c r="G19" s="31">
        <v>63630.559999999998</v>
      </c>
      <c r="H19" s="22">
        <f>H20+H24+H25</f>
        <v>40812.303000000014</v>
      </c>
      <c r="I19" s="19">
        <f t="shared" ref="I19" si="6">I20+I24+I25</f>
        <v>36876.832000000002</v>
      </c>
      <c r="J19" s="19">
        <f t="shared" ref="J19" si="7">SUM(J20,J24:J25)</f>
        <v>84994</v>
      </c>
      <c r="K19" s="18">
        <v>48105</v>
      </c>
      <c r="L19" s="23">
        <f>L20+L24+L25</f>
        <v>28602.150000000005</v>
      </c>
      <c r="M19" s="33">
        <f>M20+M25</f>
        <v>120.565</v>
      </c>
      <c r="N19" s="13">
        <f t="shared" si="0"/>
        <v>479208.5410700175</v>
      </c>
    </row>
    <row r="20" spans="1:14">
      <c r="A20" s="6" t="s">
        <v>30</v>
      </c>
      <c r="B20" s="1" t="s">
        <v>31</v>
      </c>
      <c r="C20" s="30">
        <v>52313</v>
      </c>
      <c r="D20" s="40">
        <v>35195</v>
      </c>
      <c r="E20" s="19">
        <v>29953</v>
      </c>
      <c r="F20" s="19">
        <v>56361.131070017465</v>
      </c>
      <c r="G20" s="31">
        <v>61579.83</v>
      </c>
      <c r="H20" s="22">
        <f t="shared" ref="H20" si="8">H21+H22+H23</f>
        <v>38749.363000000019</v>
      </c>
      <c r="I20" s="19">
        <f t="shared" ref="I20" si="9">I21+I22+I23</f>
        <v>35410.853999999999</v>
      </c>
      <c r="J20" s="19">
        <f t="shared" ref="J20" si="10">SUM(J21:J23)</f>
        <v>84068</v>
      </c>
      <c r="K20" s="18">
        <v>47579</v>
      </c>
      <c r="L20" s="23">
        <f>SUM(L21:L23)</f>
        <v>28139.570000000003</v>
      </c>
      <c r="M20" s="34">
        <f>M21+M22+M23+M24</f>
        <v>120.565</v>
      </c>
      <c r="N20" s="13">
        <f t="shared" si="0"/>
        <v>469469.3130700175</v>
      </c>
    </row>
    <row r="21" spans="1:14">
      <c r="A21" s="6" t="s">
        <v>32</v>
      </c>
      <c r="B21" s="1" t="s">
        <v>33</v>
      </c>
      <c r="C21" s="30">
        <v>41654</v>
      </c>
      <c r="D21" s="40">
        <v>26849</v>
      </c>
      <c r="E21" s="19">
        <v>19791</v>
      </c>
      <c r="F21" s="19">
        <v>43433.909780017733</v>
      </c>
      <c r="G21" s="31">
        <v>48370.25</v>
      </c>
      <c r="H21" s="19">
        <v>29180.79800000001</v>
      </c>
      <c r="I21" s="19">
        <v>26561.932000000001</v>
      </c>
      <c r="J21" s="19">
        <v>65859</v>
      </c>
      <c r="K21" s="18">
        <v>37960</v>
      </c>
      <c r="L21" s="23">
        <v>21529.65</v>
      </c>
      <c r="M21" s="33">
        <v>0</v>
      </c>
      <c r="N21" s="13">
        <f t="shared" si="0"/>
        <v>361189.5397800178</v>
      </c>
    </row>
    <row r="22" spans="1:14">
      <c r="A22" s="6" t="s">
        <v>34</v>
      </c>
      <c r="B22" s="1" t="s">
        <v>35</v>
      </c>
      <c r="C22" s="30">
        <v>10610</v>
      </c>
      <c r="D22" s="40">
        <v>8286</v>
      </c>
      <c r="E22" s="19">
        <v>5341</v>
      </c>
      <c r="F22" s="19">
        <v>10763.851000000001</v>
      </c>
      <c r="G22" s="31">
        <v>13081.6</v>
      </c>
      <c r="H22" s="19">
        <v>9441.1390000000101</v>
      </c>
      <c r="I22" s="19">
        <v>8798.7559999999994</v>
      </c>
      <c r="J22" s="19">
        <v>17987</v>
      </c>
      <c r="K22" s="18">
        <v>9613</v>
      </c>
      <c r="L22" s="23">
        <v>5993.52</v>
      </c>
      <c r="M22" s="33">
        <v>120.565</v>
      </c>
      <c r="N22" s="13">
        <f t="shared" si="0"/>
        <v>100036.43100000001</v>
      </c>
    </row>
    <row r="23" spans="1:14">
      <c r="A23" s="6" t="s">
        <v>36</v>
      </c>
      <c r="B23" s="1" t="s">
        <v>37</v>
      </c>
      <c r="C23" s="30">
        <v>49</v>
      </c>
      <c r="D23" s="39">
        <v>61</v>
      </c>
      <c r="E23" s="19">
        <v>4821</v>
      </c>
      <c r="F23" s="19">
        <v>2047.9802899997271</v>
      </c>
      <c r="G23" s="31">
        <v>127.98</v>
      </c>
      <c r="H23" s="19">
        <v>127.42599999999993</v>
      </c>
      <c r="I23" s="19">
        <v>50.165999999999997</v>
      </c>
      <c r="J23" s="19">
        <v>222</v>
      </c>
      <c r="K23" s="18">
        <v>6</v>
      </c>
      <c r="L23" s="23">
        <v>616.4</v>
      </c>
      <c r="M23" s="33">
        <v>0</v>
      </c>
      <c r="N23" s="13">
        <f t="shared" si="0"/>
        <v>8128.9522899997255</v>
      </c>
    </row>
    <row r="24" spans="1:14">
      <c r="A24" s="6" t="s">
        <v>38</v>
      </c>
      <c r="B24" s="1" t="s">
        <v>39</v>
      </c>
      <c r="C24" s="30">
        <v>513</v>
      </c>
      <c r="D24" s="40">
        <v>1095</v>
      </c>
      <c r="E24" s="19">
        <v>636</v>
      </c>
      <c r="F24" s="19">
        <v>115.39</v>
      </c>
      <c r="G24" s="31">
        <v>2050.7399999999998</v>
      </c>
      <c r="H24" s="19">
        <v>2062.9399999999978</v>
      </c>
      <c r="I24" s="19">
        <v>1465.9780000000001</v>
      </c>
      <c r="J24" s="19">
        <v>926</v>
      </c>
      <c r="K24" s="18">
        <v>526</v>
      </c>
      <c r="L24" s="23">
        <v>462.58</v>
      </c>
      <c r="M24" s="33">
        <v>0</v>
      </c>
      <c r="N24" s="13">
        <f t="shared" si="0"/>
        <v>9853.627999999997</v>
      </c>
    </row>
    <row r="25" spans="1:14">
      <c r="A25" s="6" t="s">
        <v>40</v>
      </c>
      <c r="B25" s="1" t="s">
        <v>41</v>
      </c>
      <c r="C25" s="30"/>
      <c r="D25" s="3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0">
        <v>0</v>
      </c>
      <c r="D26" s="39">
        <v>0</v>
      </c>
      <c r="E26" s="19">
        <v>0</v>
      </c>
      <c r="F26" s="19">
        <v>0</v>
      </c>
      <c r="G26" s="31">
        <v>3.75</v>
      </c>
      <c r="H26" s="19">
        <v>0</v>
      </c>
      <c r="I26" s="19">
        <v>21.283000000000001</v>
      </c>
      <c r="J26" s="19">
        <v>0</v>
      </c>
      <c r="K26" s="18">
        <v>178</v>
      </c>
      <c r="L26" s="23">
        <v>0</v>
      </c>
      <c r="M26" s="19">
        <v>0</v>
      </c>
      <c r="N26" s="13">
        <f t="shared" si="0"/>
        <v>203.03300000000002</v>
      </c>
    </row>
    <row r="27" spans="1:14">
      <c r="A27" s="6" t="s">
        <v>44</v>
      </c>
      <c r="B27" s="1" t="s">
        <v>45</v>
      </c>
      <c r="C27" s="30">
        <v>0</v>
      </c>
      <c r="D27" s="39">
        <v>11</v>
      </c>
      <c r="E27" s="19">
        <v>0</v>
      </c>
      <c r="F27" s="19">
        <v>0</v>
      </c>
      <c r="G27" s="31">
        <v>0</v>
      </c>
      <c r="H27" s="19">
        <v>8.293999999999869</v>
      </c>
      <c r="I27" s="19">
        <v>0</v>
      </c>
      <c r="J27" s="19">
        <v>-4</v>
      </c>
      <c r="K27" s="18">
        <v>16</v>
      </c>
      <c r="L27" s="23">
        <v>14.91</v>
      </c>
      <c r="M27" s="19">
        <v>0</v>
      </c>
      <c r="N27" s="13">
        <f t="shared" si="0"/>
        <v>46.203999999999866</v>
      </c>
    </row>
    <row r="28" spans="1:14">
      <c r="A28" s="6" t="s">
        <v>46</v>
      </c>
      <c r="B28" s="1" t="s">
        <v>47</v>
      </c>
      <c r="C28" s="30">
        <v>1970</v>
      </c>
      <c r="D28" s="40">
        <v>2121</v>
      </c>
      <c r="E28" s="19">
        <v>370</v>
      </c>
      <c r="F28" s="19">
        <v>145.029</v>
      </c>
      <c r="G28" s="31">
        <v>10712.54</v>
      </c>
      <c r="H28" s="19">
        <v>1122.4882099999959</v>
      </c>
      <c r="I28" s="19">
        <v>3474.2634400000006</v>
      </c>
      <c r="J28" s="19">
        <v>3127</v>
      </c>
      <c r="K28" s="18">
        <v>1533.7</v>
      </c>
      <c r="L28" s="23">
        <v>894.11</v>
      </c>
      <c r="M28" s="19">
        <v>0</v>
      </c>
      <c r="N28" s="13">
        <f t="shared" si="0"/>
        <v>25470.130650000003</v>
      </c>
    </row>
    <row r="29" spans="1:14">
      <c r="A29" s="6" t="s">
        <v>48</v>
      </c>
      <c r="B29" s="1" t="s">
        <v>49</v>
      </c>
      <c r="C29" s="30">
        <v>1112</v>
      </c>
      <c r="D29" s="39">
        <v>0</v>
      </c>
      <c r="E29" s="19">
        <v>3</v>
      </c>
      <c r="F29" s="19">
        <v>0</v>
      </c>
      <c r="G29" s="31">
        <v>1417.51</v>
      </c>
      <c r="H29" s="19">
        <v>3499.0409999999983</v>
      </c>
      <c r="I29" s="19">
        <v>2950.203</v>
      </c>
      <c r="J29" s="19">
        <v>0</v>
      </c>
      <c r="K29" s="18">
        <v>0</v>
      </c>
      <c r="L29" s="23">
        <v>15631.76</v>
      </c>
      <c r="M29" s="19">
        <v>0</v>
      </c>
      <c r="N29" s="13">
        <f t="shared" si="0"/>
        <v>24613.513999999999</v>
      </c>
    </row>
    <row r="30" spans="1:14">
      <c r="A30" s="6" t="s">
        <v>50</v>
      </c>
      <c r="B30" s="1" t="s">
        <v>51</v>
      </c>
      <c r="C30" s="30"/>
      <c r="D30" s="39">
        <v>48</v>
      </c>
      <c r="E30" s="19">
        <v>0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36.9</v>
      </c>
      <c r="M30" s="19">
        <v>0</v>
      </c>
      <c r="N30" s="13">
        <f t="shared" si="0"/>
        <v>84.9</v>
      </c>
    </row>
    <row r="31" spans="1:14">
      <c r="A31" s="6" t="s">
        <v>52</v>
      </c>
      <c r="B31" s="1" t="s">
        <v>53</v>
      </c>
      <c r="C31" s="30">
        <v>73</v>
      </c>
      <c r="D31" s="39">
        <v>16</v>
      </c>
      <c r="E31" s="19">
        <v>0</v>
      </c>
      <c r="F31" s="19">
        <v>0</v>
      </c>
      <c r="G31" s="31">
        <v>332.56</v>
      </c>
      <c r="H31" s="19">
        <v>337.4389999999994</v>
      </c>
      <c r="I31" s="19">
        <v>1137.338</v>
      </c>
      <c r="J31" s="19">
        <v>0</v>
      </c>
      <c r="K31" s="18">
        <v>0</v>
      </c>
      <c r="L31" s="23">
        <v>1004.18</v>
      </c>
      <c r="M31" s="19">
        <v>0</v>
      </c>
      <c r="N31" s="13">
        <f t="shared" si="0"/>
        <v>2900.5169999999994</v>
      </c>
    </row>
    <row r="32" spans="1:14">
      <c r="A32" s="6" t="s">
        <v>54</v>
      </c>
      <c r="B32" s="1" t="s">
        <v>55</v>
      </c>
      <c r="C32" s="30">
        <v>0</v>
      </c>
      <c r="D32" s="39">
        <v>0</v>
      </c>
      <c r="E32" s="19">
        <v>0</v>
      </c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0">
        <v>1523</v>
      </c>
      <c r="D33" s="40">
        <v>2931</v>
      </c>
      <c r="E33" s="19">
        <v>700</v>
      </c>
      <c r="F33" s="19">
        <v>624.84266999985925</v>
      </c>
      <c r="G33" s="31">
        <v>1256.9100000000001</v>
      </c>
      <c r="H33" s="19">
        <v>2841.2799999999988</v>
      </c>
      <c r="I33" s="19">
        <v>3579.6770000000001</v>
      </c>
      <c r="J33" s="19">
        <v>1731</v>
      </c>
      <c r="K33" s="18">
        <v>1217</v>
      </c>
      <c r="L33" s="23">
        <v>1531.12</v>
      </c>
      <c r="M33" s="19">
        <v>0</v>
      </c>
      <c r="N33" s="13">
        <f t="shared" si="0"/>
        <v>17935.829669999857</v>
      </c>
    </row>
    <row r="34" spans="1:14">
      <c r="A34" s="7" t="s">
        <v>58</v>
      </c>
      <c r="B34" s="8" t="s">
        <v>59</v>
      </c>
      <c r="C34" s="29">
        <f>+C3+C4+C5+C9+C10+C13+C19+C26+C27+C28+C29+C30+C31+C32+C33+C7</f>
        <v>94378</v>
      </c>
      <c r="D34" s="41">
        <v>86693</v>
      </c>
      <c r="E34" s="19">
        <v>53709</v>
      </c>
      <c r="F34" s="19">
        <v>65036.974740017329</v>
      </c>
      <c r="G34" s="31">
        <v>217816.8</v>
      </c>
      <c r="H34" s="19">
        <v>104706.65100000007</v>
      </c>
      <c r="I34" s="19">
        <f>I3+I5+I4+I6+I7+I8+I9+I16+I19+I26+I27+I28+I29+I30+I32+I31+I33</f>
        <v>93288.795439999987</v>
      </c>
      <c r="J34" s="21">
        <f>SUM(J3:J10,J13,J19,J26:J33)</f>
        <v>125346</v>
      </c>
      <c r="K34" s="18">
        <v>77582.716</v>
      </c>
      <c r="L34" s="24">
        <f>SUM(L3:L9)+L16+L19+SUM(L26:L33)</f>
        <v>83645.17</v>
      </c>
      <c r="M34" s="21">
        <f>M3+M5+M16+M20+M28+M33</f>
        <v>120.565</v>
      </c>
      <c r="N34" s="9">
        <f t="shared" si="0"/>
        <v>1002323.6721800173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topLeftCell="C1" zoomScale="90" zoomScaleNormal="9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73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14789</v>
      </c>
      <c r="D3" s="19">
        <v>6078</v>
      </c>
      <c r="E3" s="19">
        <v>3791</v>
      </c>
      <c r="F3" s="19">
        <v>2550.5059999999999</v>
      </c>
      <c r="G3" s="19">
        <v>15015.87</v>
      </c>
      <c r="H3" s="19">
        <v>6652.2039999999997</v>
      </c>
      <c r="I3" s="19">
        <v>5379.5420000000004</v>
      </c>
      <c r="J3" s="19">
        <v>5645</v>
      </c>
      <c r="K3" s="18">
        <v>4052</v>
      </c>
      <c r="L3" s="23">
        <v>5314.92</v>
      </c>
      <c r="M3" s="19">
        <v>58.777000000000001</v>
      </c>
      <c r="N3" s="13">
        <f t="shared" ref="N3:N34" si="0">SUM(C3:M3)</f>
        <v>69326.819000000003</v>
      </c>
    </row>
    <row r="4" spans="1:14">
      <c r="A4" s="6" t="s">
        <v>2</v>
      </c>
      <c r="B4" s="1" t="s">
        <v>3</v>
      </c>
      <c r="C4" s="18">
        <v>3582</v>
      </c>
      <c r="D4" s="19">
        <v>48743</v>
      </c>
      <c r="E4" s="19">
        <v>732</v>
      </c>
      <c r="F4" s="19">
        <v>0</v>
      </c>
      <c r="G4" s="19">
        <v>6163.77</v>
      </c>
      <c r="H4" s="19">
        <v>12947.218000000019</v>
      </c>
      <c r="I4" s="19">
        <v>15695.862999999999</v>
      </c>
      <c r="J4" s="19">
        <v>10701</v>
      </c>
      <c r="K4" s="18">
        <v>0</v>
      </c>
      <c r="L4" s="23">
        <v>4371.47</v>
      </c>
      <c r="M4" s="42"/>
      <c r="N4" s="13">
        <f t="shared" si="0"/>
        <v>102936.32100000003</v>
      </c>
    </row>
    <row r="5" spans="1:14">
      <c r="A5" s="6" t="s">
        <v>4</v>
      </c>
      <c r="B5" s="1" t="s">
        <v>5</v>
      </c>
      <c r="C5" s="18">
        <v>8333</v>
      </c>
      <c r="D5" s="19">
        <v>10458</v>
      </c>
      <c r="E5" s="19">
        <v>8216</v>
      </c>
      <c r="F5" s="19">
        <v>2974.511</v>
      </c>
      <c r="G5" s="19">
        <v>14923.4</v>
      </c>
      <c r="H5" s="19">
        <v>18824.492000000002</v>
      </c>
      <c r="I5" s="19">
        <v>15260.652</v>
      </c>
      <c r="J5" s="19">
        <v>9586</v>
      </c>
      <c r="K5" s="18">
        <v>10204</v>
      </c>
      <c r="L5" s="23">
        <v>14050.43</v>
      </c>
      <c r="M5" s="19">
        <v>387.26499999999999</v>
      </c>
      <c r="N5" s="13">
        <f t="shared" si="0"/>
        <v>113217.75000000001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2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165.57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42"/>
      <c r="N7" s="13">
        <f t="shared" si="0"/>
        <v>165.57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29</v>
      </c>
      <c r="L8" s="23">
        <v>73.38</v>
      </c>
      <c r="M8" s="42"/>
      <c r="N8" s="13">
        <f t="shared" si="0"/>
        <v>102.38</v>
      </c>
    </row>
    <row r="9" spans="1:14">
      <c r="A9" s="6" t="s">
        <v>12</v>
      </c>
      <c r="B9" s="1" t="s">
        <v>13</v>
      </c>
      <c r="C9" s="18">
        <v>1200</v>
      </c>
      <c r="D9" s="19">
        <v>376</v>
      </c>
      <c r="E9" s="19">
        <v>1551</v>
      </c>
      <c r="F9" s="19">
        <v>0</v>
      </c>
      <c r="G9" s="19">
        <v>1759.27</v>
      </c>
      <c r="H9" s="19">
        <v>461.31400000000031</v>
      </c>
      <c r="I9" s="19">
        <v>818.70399999999995</v>
      </c>
      <c r="J9" s="19">
        <v>1963</v>
      </c>
      <c r="K9" s="18">
        <v>233</v>
      </c>
      <c r="L9" s="23">
        <v>18.03</v>
      </c>
      <c r="M9" s="42"/>
      <c r="N9" s="13">
        <f t="shared" si="0"/>
        <v>8380.3180000000011</v>
      </c>
    </row>
    <row r="10" spans="1:14">
      <c r="A10" s="6" t="s">
        <v>14</v>
      </c>
      <c r="B10" s="1" t="s">
        <v>15</v>
      </c>
      <c r="C10" s="18">
        <v>5502</v>
      </c>
      <c r="D10" s="19">
        <v>6407</v>
      </c>
      <c r="E10" s="19">
        <v>2152</v>
      </c>
      <c r="F10" s="27">
        <v>248.12799999999999</v>
      </c>
      <c r="G10" s="19">
        <v>19088.41</v>
      </c>
      <c r="H10" s="19">
        <v>7550.3854299999912</v>
      </c>
      <c r="I10" s="19">
        <f>I11+I12</f>
        <v>9442.7823173685465</v>
      </c>
      <c r="J10" s="19">
        <f t="shared" ref="J10" si="1">SUM(J11:J12)</f>
        <v>4378</v>
      </c>
      <c r="K10" s="18">
        <v>5362</v>
      </c>
      <c r="L10" s="23">
        <f>SUM(L11:L12)</f>
        <v>8001.32</v>
      </c>
      <c r="M10" s="19">
        <f>M11+M12</f>
        <v>12.298999999999999</v>
      </c>
      <c r="N10" s="13">
        <f t="shared" si="0"/>
        <v>68144.324747368548</v>
      </c>
    </row>
    <row r="11" spans="1:14">
      <c r="A11" s="6" t="s">
        <v>16</v>
      </c>
      <c r="B11" s="1" t="s">
        <v>17</v>
      </c>
      <c r="C11" s="18">
        <v>3161</v>
      </c>
      <c r="D11" s="19">
        <v>1686</v>
      </c>
      <c r="E11" s="19">
        <v>801</v>
      </c>
      <c r="F11" s="19">
        <v>88.846999999999994</v>
      </c>
      <c r="G11" s="19">
        <v>1559.01</v>
      </c>
      <c r="H11" s="19">
        <v>2682.8964499999997</v>
      </c>
      <c r="I11" s="19">
        <v>806.6317553894994</v>
      </c>
      <c r="J11" s="19">
        <v>708</v>
      </c>
      <c r="K11" s="18">
        <v>1122</v>
      </c>
      <c r="L11" s="23">
        <v>553.70000000000005</v>
      </c>
      <c r="M11" s="19">
        <v>12.298999999999999</v>
      </c>
      <c r="N11" s="13">
        <f t="shared" si="0"/>
        <v>13181.3842053895</v>
      </c>
    </row>
    <row r="12" spans="1:14">
      <c r="A12" s="6" t="s">
        <v>18</v>
      </c>
      <c r="B12" s="1" t="s">
        <v>19</v>
      </c>
      <c r="C12" s="18">
        <v>2341</v>
      </c>
      <c r="D12" s="19">
        <v>4721</v>
      </c>
      <c r="E12" s="19">
        <v>1351</v>
      </c>
      <c r="F12" s="19">
        <v>159.28100000000001</v>
      </c>
      <c r="G12" s="19">
        <v>17529.41</v>
      </c>
      <c r="H12" s="19">
        <v>4867.4889800000019</v>
      </c>
      <c r="I12" s="19">
        <v>8636.1505619790478</v>
      </c>
      <c r="J12" s="19">
        <v>3670</v>
      </c>
      <c r="K12" s="18">
        <v>4240</v>
      </c>
      <c r="L12" s="23">
        <v>7447.62</v>
      </c>
      <c r="M12" s="19">
        <v>0</v>
      </c>
      <c r="N12" s="13">
        <f t="shared" si="0"/>
        <v>54962.950541979051</v>
      </c>
    </row>
    <row r="13" spans="1:14">
      <c r="A13" s="6" t="s">
        <v>20</v>
      </c>
      <c r="B13" s="1" t="s">
        <v>21</v>
      </c>
      <c r="C13" s="18">
        <v>3840</v>
      </c>
      <c r="D13" s="19">
        <v>5529</v>
      </c>
      <c r="E13" s="19">
        <v>1121</v>
      </c>
      <c r="F13" s="27">
        <v>39.423000000000002</v>
      </c>
      <c r="G13" s="19">
        <v>42098.27</v>
      </c>
      <c r="H13" s="19">
        <v>7933.4268600000032</v>
      </c>
      <c r="I13" s="19">
        <f>I14+I15</f>
        <v>14215.074682631452</v>
      </c>
      <c r="J13" s="19">
        <f t="shared" ref="J13" si="2">SUM(J14:J15)</f>
        <v>4011</v>
      </c>
      <c r="K13" s="18">
        <v>3410.4279999999999</v>
      </c>
      <c r="L13" s="23">
        <f>SUM(L14:L15)</f>
        <v>7337.4400000000005</v>
      </c>
      <c r="M13" s="19">
        <f>M14+M15</f>
        <v>1.3069999999999999</v>
      </c>
      <c r="N13" s="13">
        <f t="shared" si="0"/>
        <v>89536.369542631466</v>
      </c>
    </row>
    <row r="14" spans="1:14">
      <c r="A14" s="6" t="s">
        <v>16</v>
      </c>
      <c r="B14" s="1" t="s">
        <v>22</v>
      </c>
      <c r="C14" s="18">
        <v>1314</v>
      </c>
      <c r="D14" s="19">
        <v>1618</v>
      </c>
      <c r="E14" s="19">
        <v>182</v>
      </c>
      <c r="F14" s="19">
        <v>25.381</v>
      </c>
      <c r="G14" s="19">
        <v>2632.56</v>
      </c>
      <c r="H14" s="19">
        <v>4713.5382499999978</v>
      </c>
      <c r="I14" s="19">
        <v>2995.4522446105007</v>
      </c>
      <c r="J14" s="19">
        <v>269</v>
      </c>
      <c r="K14" s="18">
        <v>190</v>
      </c>
      <c r="L14" s="23">
        <v>659.84</v>
      </c>
      <c r="M14" s="19">
        <v>1.3069999999999999</v>
      </c>
      <c r="N14" s="13">
        <f t="shared" si="0"/>
        <v>14601.078494610498</v>
      </c>
    </row>
    <row r="15" spans="1:14">
      <c r="A15" s="6" t="s">
        <v>18</v>
      </c>
      <c r="B15" s="1" t="s">
        <v>23</v>
      </c>
      <c r="C15" s="18">
        <v>2526</v>
      </c>
      <c r="D15" s="19">
        <v>3911</v>
      </c>
      <c r="E15" s="19">
        <v>939</v>
      </c>
      <c r="F15" s="19">
        <v>14.042</v>
      </c>
      <c r="G15" s="19">
        <v>39465.71</v>
      </c>
      <c r="H15" s="19">
        <v>3219.8886099999945</v>
      </c>
      <c r="I15" s="19">
        <v>11219.622438020951</v>
      </c>
      <c r="J15" s="19">
        <v>3742</v>
      </c>
      <c r="K15" s="18">
        <v>3220.4279999999999</v>
      </c>
      <c r="L15" s="23">
        <v>6677.6</v>
      </c>
      <c r="M15" s="19">
        <v>0</v>
      </c>
      <c r="N15" s="13">
        <f t="shared" si="0"/>
        <v>74935.291048020954</v>
      </c>
    </row>
    <row r="16" spans="1:14">
      <c r="A16" s="6" t="s">
        <v>24</v>
      </c>
      <c r="B16" s="1" t="s">
        <v>25</v>
      </c>
      <c r="C16" s="18">
        <v>9342</v>
      </c>
      <c r="D16" s="19">
        <v>11936</v>
      </c>
      <c r="E16" s="19">
        <v>3273</v>
      </c>
      <c r="F16" s="27">
        <v>287.55099999999999</v>
      </c>
      <c r="G16" s="19">
        <v>61186.69</v>
      </c>
      <c r="H16" s="19">
        <v>15483.812290000002</v>
      </c>
      <c r="I16" s="19">
        <f t="shared" ref="I16" si="3">I17+I18</f>
        <v>23657.857</v>
      </c>
      <c r="J16" s="19">
        <f t="shared" ref="J16" si="4">SUM(J17:J18)</f>
        <v>8389</v>
      </c>
      <c r="K16" s="18">
        <v>8772.4279999999999</v>
      </c>
      <c r="L16" s="23">
        <f>SUM(L17:L18)</f>
        <v>15338.760000000002</v>
      </c>
      <c r="M16" s="19">
        <f>M10+M13</f>
        <v>13.606</v>
      </c>
      <c r="N16" s="13">
        <f t="shared" si="0"/>
        <v>157680.70429000005</v>
      </c>
    </row>
    <row r="17" spans="1:14">
      <c r="A17" s="6" t="s">
        <v>16</v>
      </c>
      <c r="B17" s="1" t="s">
        <v>26</v>
      </c>
      <c r="C17" s="18">
        <v>4475</v>
      </c>
      <c r="D17" s="19">
        <v>3304</v>
      </c>
      <c r="E17" s="19">
        <v>983</v>
      </c>
      <c r="F17" s="27">
        <v>114.22799999999999</v>
      </c>
      <c r="G17" s="19">
        <v>4191.57</v>
      </c>
      <c r="H17" s="19">
        <v>7396.4346999999834</v>
      </c>
      <c r="I17" s="19">
        <f>I11+I14</f>
        <v>3802.0839999999998</v>
      </c>
      <c r="J17" s="19">
        <f t="shared" ref="J17:J18" si="5">J11+J14</f>
        <v>977</v>
      </c>
      <c r="K17" s="18">
        <v>1312</v>
      </c>
      <c r="L17" s="23">
        <f t="shared" ref="L17:L18" si="6">L11+L14</f>
        <v>1213.54</v>
      </c>
      <c r="M17" s="19">
        <f>M11+M14</f>
        <v>13.606</v>
      </c>
      <c r="N17" s="13">
        <f t="shared" si="0"/>
        <v>27782.462699999982</v>
      </c>
    </row>
    <row r="18" spans="1:14">
      <c r="A18" s="6" t="s">
        <v>18</v>
      </c>
      <c r="B18" s="1" t="s">
        <v>27</v>
      </c>
      <c r="C18" s="18">
        <v>4867</v>
      </c>
      <c r="D18" s="19">
        <v>8632</v>
      </c>
      <c r="E18" s="19">
        <v>2290</v>
      </c>
      <c r="F18" s="27">
        <v>173.32300000000001</v>
      </c>
      <c r="G18" s="19">
        <v>56995.12</v>
      </c>
      <c r="H18" s="19">
        <v>8087.3775899999891</v>
      </c>
      <c r="I18" s="19">
        <f>I12+I15</f>
        <v>19855.773000000001</v>
      </c>
      <c r="J18" s="19">
        <f t="shared" si="5"/>
        <v>7412</v>
      </c>
      <c r="K18" s="18">
        <v>7460.4279999999999</v>
      </c>
      <c r="L18" s="23">
        <f t="shared" si="6"/>
        <v>14125.220000000001</v>
      </c>
      <c r="M18" s="19">
        <v>0</v>
      </c>
      <c r="N18" s="13">
        <f t="shared" si="0"/>
        <v>129898.24158999999</v>
      </c>
    </row>
    <row r="19" spans="1:14">
      <c r="A19" s="6" t="s">
        <v>28</v>
      </c>
      <c r="B19" s="1" t="s">
        <v>29</v>
      </c>
      <c r="C19" s="18">
        <v>47398</v>
      </c>
      <c r="D19" s="19">
        <v>35458</v>
      </c>
      <c r="E19" s="19">
        <v>26471</v>
      </c>
      <c r="F19" s="27">
        <v>52428.721670024875</v>
      </c>
      <c r="G19" s="19">
        <v>64805.42</v>
      </c>
      <c r="H19" s="22">
        <f>H20+H24+H25</f>
        <v>39743.440000000031</v>
      </c>
      <c r="I19" s="19">
        <f t="shared" ref="I19" si="7">I20+I24+I25</f>
        <v>35534.920999999995</v>
      </c>
      <c r="J19" s="19">
        <f t="shared" ref="J19" si="8">SUM(J20,J24:J25)</f>
        <v>77166</v>
      </c>
      <c r="K19" s="18">
        <v>43564</v>
      </c>
      <c r="L19" s="23">
        <f>L20+L24+L25</f>
        <v>30088.140000000003</v>
      </c>
      <c r="M19" s="33">
        <f>M20+M25</f>
        <v>1588.002</v>
      </c>
      <c r="N19" s="13">
        <f t="shared" si="0"/>
        <v>454245.64467002486</v>
      </c>
    </row>
    <row r="20" spans="1:14">
      <c r="A20" s="6" t="s">
        <v>30</v>
      </c>
      <c r="B20" s="1" t="s">
        <v>31</v>
      </c>
      <c r="C20" s="18">
        <v>46994</v>
      </c>
      <c r="D20" s="19">
        <v>34592</v>
      </c>
      <c r="E20" s="19">
        <v>26220</v>
      </c>
      <c r="F20" s="27">
        <v>52428.721670024875</v>
      </c>
      <c r="G20" s="19">
        <v>63131.41</v>
      </c>
      <c r="H20" s="22">
        <f t="shared" ref="H20" si="9">H21+H22+H23</f>
        <v>38188.995000000032</v>
      </c>
      <c r="I20" s="19">
        <f>I21+I22+I23</f>
        <v>34011.951999999997</v>
      </c>
      <c r="J20" s="19">
        <f t="shared" ref="J20" si="10">SUM(J21:J23)</f>
        <v>76558</v>
      </c>
      <c r="K20" s="18">
        <v>43083</v>
      </c>
      <c r="L20" s="23">
        <f>SUM(L21:L23)</f>
        <v>29189.74</v>
      </c>
      <c r="M20" s="34">
        <f>M21+M22+M23+M24</f>
        <v>1588.002</v>
      </c>
      <c r="N20" s="13">
        <f t="shared" si="0"/>
        <v>445985.8206700249</v>
      </c>
    </row>
    <row r="21" spans="1:14">
      <c r="A21" s="6" t="s">
        <v>32</v>
      </c>
      <c r="B21" s="1" t="s">
        <v>33</v>
      </c>
      <c r="C21" s="18">
        <v>38063</v>
      </c>
      <c r="D21" s="19">
        <v>26511</v>
      </c>
      <c r="E21" s="19">
        <v>16994</v>
      </c>
      <c r="F21" s="19">
        <v>42655.444670024874</v>
      </c>
      <c r="G21" s="19">
        <v>49630.84</v>
      </c>
      <c r="H21" s="19">
        <v>28986.884000000035</v>
      </c>
      <c r="I21" s="19">
        <v>25832.205000000002</v>
      </c>
      <c r="J21" s="19">
        <v>60862</v>
      </c>
      <c r="K21" s="18">
        <v>34741</v>
      </c>
      <c r="L21" s="23">
        <v>21773.27</v>
      </c>
      <c r="M21" s="33">
        <v>1180.2170000000001</v>
      </c>
      <c r="N21" s="13">
        <f t="shared" si="0"/>
        <v>347229.86067002494</v>
      </c>
    </row>
    <row r="22" spans="1:14">
      <c r="A22" s="6" t="s">
        <v>34</v>
      </c>
      <c r="B22" s="1" t="s">
        <v>35</v>
      </c>
      <c r="C22" s="18">
        <v>8909</v>
      </c>
      <c r="D22" s="19">
        <v>8057</v>
      </c>
      <c r="E22" s="19">
        <v>4219</v>
      </c>
      <c r="F22" s="19">
        <v>8661.4660000000003</v>
      </c>
      <c r="G22" s="19">
        <v>12714.97</v>
      </c>
      <c r="H22" s="19">
        <v>9109.8669999999984</v>
      </c>
      <c r="I22" s="19">
        <v>8110.8670000000002</v>
      </c>
      <c r="J22" s="19">
        <v>15553</v>
      </c>
      <c r="K22" s="18">
        <v>8286</v>
      </c>
      <c r="L22" s="23">
        <v>6782.14</v>
      </c>
      <c r="M22" s="33">
        <v>287.25099999999998</v>
      </c>
      <c r="N22" s="13">
        <f t="shared" si="0"/>
        <v>90690.561000000002</v>
      </c>
    </row>
    <row r="23" spans="1:14">
      <c r="A23" s="6" t="s">
        <v>36</v>
      </c>
      <c r="B23" s="1" t="s">
        <v>37</v>
      </c>
      <c r="C23" s="18">
        <v>22</v>
      </c>
      <c r="D23" s="19">
        <v>24</v>
      </c>
      <c r="E23" s="19">
        <v>5007</v>
      </c>
      <c r="F23" s="19">
        <v>1081.0650000000001</v>
      </c>
      <c r="G23" s="19">
        <v>785.6</v>
      </c>
      <c r="H23" s="19">
        <v>92.244000000000085</v>
      </c>
      <c r="I23" s="19">
        <v>68.88</v>
      </c>
      <c r="J23" s="19">
        <v>143</v>
      </c>
      <c r="K23" s="18">
        <v>56</v>
      </c>
      <c r="L23" s="23">
        <v>634.33000000000004</v>
      </c>
      <c r="M23" s="33">
        <v>87.33</v>
      </c>
      <c r="N23" s="13">
        <f t="shared" si="0"/>
        <v>8001.4490000000005</v>
      </c>
    </row>
    <row r="24" spans="1:14">
      <c r="A24" s="6" t="s">
        <v>38</v>
      </c>
      <c r="B24" s="1" t="s">
        <v>39</v>
      </c>
      <c r="C24" s="18">
        <v>404</v>
      </c>
      <c r="D24" s="19">
        <v>866</v>
      </c>
      <c r="E24" s="19">
        <v>251</v>
      </c>
      <c r="F24" s="19">
        <v>30.745999999999999</v>
      </c>
      <c r="G24" s="19">
        <v>1674.01</v>
      </c>
      <c r="H24" s="19">
        <v>1554.4449999999997</v>
      </c>
      <c r="I24" s="19">
        <v>1522.9690000000001</v>
      </c>
      <c r="J24" s="19">
        <v>608</v>
      </c>
      <c r="K24" s="18">
        <v>481</v>
      </c>
      <c r="L24" s="23">
        <v>898.4</v>
      </c>
      <c r="M24" s="33">
        <v>33.204000000000001</v>
      </c>
      <c r="N24" s="13">
        <f t="shared" si="0"/>
        <v>8323.7739999999994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2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5</v>
      </c>
      <c r="E26" s="19">
        <v>0</v>
      </c>
      <c r="F26" s="19">
        <v>0</v>
      </c>
      <c r="G26" s="19">
        <v>525.15</v>
      </c>
      <c r="H26" s="19">
        <v>0</v>
      </c>
      <c r="I26" s="19">
        <v>0</v>
      </c>
      <c r="J26" s="19">
        <v>0</v>
      </c>
      <c r="K26" s="18">
        <v>21</v>
      </c>
      <c r="L26" s="23">
        <v>0</v>
      </c>
      <c r="M26" s="42"/>
      <c r="N26" s="13">
        <f t="shared" si="0"/>
        <v>551.15</v>
      </c>
    </row>
    <row r="27" spans="1:14">
      <c r="A27" s="6" t="s">
        <v>44</v>
      </c>
      <c r="B27" s="1" t="s">
        <v>45</v>
      </c>
      <c r="C27" s="18">
        <v>1</v>
      </c>
      <c r="D27" s="19">
        <v>12</v>
      </c>
      <c r="E27" s="19">
        <v>0</v>
      </c>
      <c r="F27" s="19">
        <v>0</v>
      </c>
      <c r="G27" s="19">
        <v>11.22</v>
      </c>
      <c r="H27" s="19">
        <v>22.992999999999938</v>
      </c>
      <c r="I27" s="19">
        <v>0</v>
      </c>
      <c r="J27" s="19">
        <v>4</v>
      </c>
      <c r="K27" s="18">
        <v>11</v>
      </c>
      <c r="L27" s="23">
        <v>6.15</v>
      </c>
      <c r="M27" s="42"/>
      <c r="N27" s="13">
        <f t="shared" si="0"/>
        <v>68.362999999999943</v>
      </c>
    </row>
    <row r="28" spans="1:14">
      <c r="A28" s="6" t="s">
        <v>46</v>
      </c>
      <c r="B28" s="1" t="s">
        <v>47</v>
      </c>
      <c r="C28" s="18">
        <v>1162</v>
      </c>
      <c r="D28" s="19">
        <v>2351</v>
      </c>
      <c r="E28" s="19">
        <v>1480</v>
      </c>
      <c r="F28" s="19">
        <v>9.5389999999999997</v>
      </c>
      <c r="G28" s="19">
        <v>4121.4399999999996</v>
      </c>
      <c r="H28" s="19">
        <v>1195.6937099999977</v>
      </c>
      <c r="I28" s="19">
        <v>2504.2449999999999</v>
      </c>
      <c r="J28" s="19">
        <v>2906</v>
      </c>
      <c r="K28" s="18">
        <v>3693</v>
      </c>
      <c r="L28" s="23">
        <v>1247.33</v>
      </c>
      <c r="M28" s="19">
        <v>0.36</v>
      </c>
      <c r="N28" s="13">
        <f t="shared" si="0"/>
        <v>20670.607709999997</v>
      </c>
    </row>
    <row r="29" spans="1:14">
      <c r="A29" s="6" t="s">
        <v>48</v>
      </c>
      <c r="B29" s="1" t="s">
        <v>49</v>
      </c>
      <c r="C29" s="18">
        <v>544</v>
      </c>
      <c r="D29" s="19"/>
      <c r="E29" s="19">
        <v>269</v>
      </c>
      <c r="F29" s="19">
        <v>0</v>
      </c>
      <c r="G29" s="19">
        <v>1508.62</v>
      </c>
      <c r="H29" s="19">
        <v>106.94800000000032</v>
      </c>
      <c r="I29" s="19">
        <v>4469.8760000000002</v>
      </c>
      <c r="J29" s="19">
        <v>0</v>
      </c>
      <c r="K29" s="18">
        <v>0</v>
      </c>
      <c r="L29" s="23">
        <v>9888.1200000000008</v>
      </c>
      <c r="M29" s="42"/>
      <c r="N29" s="13">
        <f t="shared" si="0"/>
        <v>16786.564000000002</v>
      </c>
    </row>
    <row r="30" spans="1:14">
      <c r="A30" s="6" t="s">
        <v>50</v>
      </c>
      <c r="B30" s="1" t="s">
        <v>51</v>
      </c>
      <c r="C30" s="18">
        <v>0</v>
      </c>
      <c r="D30" s="19">
        <v>13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2"/>
      <c r="N30" s="13">
        <f t="shared" si="0"/>
        <v>13</v>
      </c>
    </row>
    <row r="31" spans="1:14">
      <c r="A31" s="6" t="s">
        <v>52</v>
      </c>
      <c r="B31" s="1" t="s">
        <v>53</v>
      </c>
      <c r="C31" s="18">
        <v>77</v>
      </c>
      <c r="D31" s="19">
        <v>18</v>
      </c>
      <c r="E31" s="19">
        <v>0</v>
      </c>
      <c r="F31" s="19">
        <v>0</v>
      </c>
      <c r="G31" s="19">
        <v>425.04</v>
      </c>
      <c r="H31" s="19">
        <v>217.61099999999988</v>
      </c>
      <c r="I31" s="19">
        <v>4265.4170000000004</v>
      </c>
      <c r="J31" s="19">
        <v>72</v>
      </c>
      <c r="K31" s="18">
        <v>0</v>
      </c>
      <c r="L31" s="23">
        <v>154.01</v>
      </c>
      <c r="M31" s="42"/>
      <c r="N31" s="13">
        <f t="shared" si="0"/>
        <v>5229.0780000000004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2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1253</v>
      </c>
      <c r="D33" s="19">
        <v>2644</v>
      </c>
      <c r="E33" s="19">
        <v>546</v>
      </c>
      <c r="F33" s="19">
        <v>156.67696000016014</v>
      </c>
      <c r="G33" s="19">
        <v>1248.1199999999999</v>
      </c>
      <c r="H33" s="19">
        <v>2758.3250000000007</v>
      </c>
      <c r="I33" s="19">
        <v>3491.1390000000001</v>
      </c>
      <c r="J33" s="19">
        <v>1510</v>
      </c>
      <c r="K33" s="18">
        <v>1640</v>
      </c>
      <c r="L33" s="23">
        <v>1099</v>
      </c>
      <c r="M33" s="19">
        <v>7.42</v>
      </c>
      <c r="N33" s="13">
        <f t="shared" si="0"/>
        <v>16353.68096000016</v>
      </c>
    </row>
    <row r="34" spans="1:14">
      <c r="A34" s="7" t="s">
        <v>58</v>
      </c>
      <c r="B34" s="8" t="s">
        <v>59</v>
      </c>
      <c r="C34" s="18">
        <v>87681</v>
      </c>
      <c r="D34" s="20">
        <f>D3+D4+D5+D6+D7+D8+D9+D16+D19+D26+D27+D28+D29+D30+D31+D32+D33</f>
        <v>118092</v>
      </c>
      <c r="E34" s="19">
        <v>46329</v>
      </c>
      <c r="F34" s="27">
        <v>58407.505630025029</v>
      </c>
      <c r="G34" s="19">
        <v>171859.6</v>
      </c>
      <c r="H34" s="19">
        <v>98414.050999999978</v>
      </c>
      <c r="I34" s="19">
        <f>I3+I5+I4+I6+I7+I8+I9+I16+I19+I26+I27+I28+I29+I30+I32+I31+I33</f>
        <v>111078.21599999999</v>
      </c>
      <c r="J34" s="21">
        <f>SUM(J3:J10,J13,J19,J26:J33)</f>
        <v>117942</v>
      </c>
      <c r="K34" s="18">
        <v>72219.428</v>
      </c>
      <c r="L34" s="24">
        <f>SUM(L3:L9)+L16+L19+SUM(L26:L33)</f>
        <v>81649.740000000005</v>
      </c>
      <c r="M34" s="19">
        <f>M3+M5+M16+M19+M28+M33</f>
        <v>2055.4299999999998</v>
      </c>
      <c r="N34" s="9">
        <f t="shared" si="0"/>
        <v>965727.97063002503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topLeftCell="A10" zoomScale="80" zoomScaleNormal="80" workbookViewId="0">
      <selection activeCell="M33" sqref="M33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3082</v>
      </c>
      <c r="D3" s="32">
        <v>3663</v>
      </c>
      <c r="E3" s="19">
        <v>746</v>
      </c>
      <c r="F3" s="19">
        <v>805.351</v>
      </c>
      <c r="G3" s="31">
        <v>4393.8599999999997</v>
      </c>
      <c r="H3" s="19">
        <v>1550.2699999999995</v>
      </c>
      <c r="I3" s="19">
        <v>3027.2359999999999</v>
      </c>
      <c r="J3" s="19">
        <v>2187</v>
      </c>
      <c r="K3" s="18">
        <v>1246</v>
      </c>
      <c r="L3" s="23">
        <v>1895.42</v>
      </c>
      <c r="M3" s="19">
        <v>0</v>
      </c>
      <c r="N3" s="13">
        <f>SUM(C3:M3)</f>
        <v>22596.137000000002</v>
      </c>
    </row>
    <row r="4" spans="1:14">
      <c r="A4" s="6" t="s">
        <v>2</v>
      </c>
      <c r="B4" s="1" t="s">
        <v>3</v>
      </c>
      <c r="C4" s="29">
        <v>15898</v>
      </c>
      <c r="D4" s="32">
        <v>9872</v>
      </c>
      <c r="E4" s="19">
        <v>534</v>
      </c>
      <c r="F4" s="19">
        <v>0</v>
      </c>
      <c r="G4" s="31">
        <v>12573.22</v>
      </c>
      <c r="H4" s="19">
        <v>10192.934000000003</v>
      </c>
      <c r="I4" s="19">
        <v>11602.612999999999</v>
      </c>
      <c r="J4" s="19">
        <v>11713</v>
      </c>
      <c r="K4" s="18">
        <v>0</v>
      </c>
      <c r="L4" s="23">
        <v>8564.11</v>
      </c>
      <c r="M4" s="19">
        <v>0</v>
      </c>
      <c r="N4" s="13">
        <f t="shared" ref="N4:N34" si="0">SUM(C4:M4)</f>
        <v>80949.876999999993</v>
      </c>
    </row>
    <row r="5" spans="1:14">
      <c r="A5" s="6" t="s">
        <v>4</v>
      </c>
      <c r="B5" s="1" t="s">
        <v>5</v>
      </c>
      <c r="C5" s="29">
        <v>3984</v>
      </c>
      <c r="D5" s="32">
        <v>9267</v>
      </c>
      <c r="E5" s="19">
        <v>2831</v>
      </c>
      <c r="F5" s="19">
        <v>2184.1970000000001</v>
      </c>
      <c r="G5" s="31">
        <v>7619.11</v>
      </c>
      <c r="H5" s="19">
        <v>10652.767999999982</v>
      </c>
      <c r="I5" s="19">
        <v>8568.5949999999993</v>
      </c>
      <c r="J5" s="19">
        <v>4011</v>
      </c>
      <c r="K5" s="18">
        <v>6479</v>
      </c>
      <c r="L5" s="23">
        <v>3946.49</v>
      </c>
      <c r="M5" s="19">
        <v>221.84200000000001</v>
      </c>
      <c r="N5" s="13">
        <f t="shared" si="0"/>
        <v>59765.001999999979</v>
      </c>
    </row>
    <row r="6" spans="1:14">
      <c r="A6" s="6" t="s">
        <v>6</v>
      </c>
      <c r="B6" s="1" t="s">
        <v>7</v>
      </c>
      <c r="C6" s="29">
        <v>0</v>
      </c>
      <c r="D6" s="19">
        <v>0</v>
      </c>
      <c r="E6" s="19">
        <v>0</v>
      </c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9">
        <v>0</v>
      </c>
      <c r="D7" s="19">
        <v>0</v>
      </c>
      <c r="E7" s="19">
        <v>0</v>
      </c>
      <c r="F7" s="19">
        <v>0</v>
      </c>
      <c r="G7" s="31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9">
        <v>0</v>
      </c>
      <c r="D8" s="19">
        <v>0</v>
      </c>
      <c r="E8" s="19">
        <v>0</v>
      </c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9">
        <v>0</v>
      </c>
      <c r="D9" s="19">
        <v>0</v>
      </c>
      <c r="E9" s="19">
        <v>0</v>
      </c>
      <c r="F9" s="19">
        <v>0</v>
      </c>
      <c r="G9" s="31">
        <v>0.08</v>
      </c>
      <c r="H9" s="19">
        <v>0</v>
      </c>
      <c r="I9" s="19">
        <v>0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0.08</v>
      </c>
    </row>
    <row r="10" spans="1:14">
      <c r="A10" s="6" t="s">
        <v>14</v>
      </c>
      <c r="B10" s="1" t="s">
        <v>15</v>
      </c>
      <c r="C10" s="29">
        <v>170</v>
      </c>
      <c r="D10" s="19">
        <f>D11+D12</f>
        <v>1149</v>
      </c>
      <c r="E10" s="19">
        <v>121</v>
      </c>
      <c r="F10" s="19">
        <v>0</v>
      </c>
      <c r="G10" s="31">
        <v>726.73</v>
      </c>
      <c r="H10" s="19">
        <v>11104.30799999999</v>
      </c>
      <c r="I10" s="19">
        <f t="shared" ref="I10" si="1">I11+I12</f>
        <v>185.376</v>
      </c>
      <c r="J10" s="19">
        <f t="shared" ref="J10" si="2">SUM(J11:J12)</f>
        <v>0</v>
      </c>
      <c r="K10" s="18">
        <v>402</v>
      </c>
      <c r="L10" s="23">
        <f>SUM(L11:L12)</f>
        <v>910.24</v>
      </c>
      <c r="M10" s="19">
        <v>0</v>
      </c>
      <c r="N10" s="13">
        <f t="shared" si="0"/>
        <v>14768.65399999999</v>
      </c>
    </row>
    <row r="11" spans="1:14">
      <c r="A11" s="6" t="s">
        <v>16</v>
      </c>
      <c r="B11" s="1" t="s">
        <v>17</v>
      </c>
      <c r="C11" s="29"/>
      <c r="D11" s="32">
        <v>1104</v>
      </c>
      <c r="E11" s="19">
        <v>81</v>
      </c>
      <c r="F11" s="19">
        <v>0</v>
      </c>
      <c r="G11" s="31">
        <v>27.9</v>
      </c>
      <c r="H11" s="19">
        <v>76.354000000000269</v>
      </c>
      <c r="I11" s="19">
        <v>142.876</v>
      </c>
      <c r="J11" s="19">
        <v>0</v>
      </c>
      <c r="K11" s="18">
        <v>252</v>
      </c>
      <c r="L11" s="23">
        <v>0</v>
      </c>
      <c r="M11" s="19">
        <v>0</v>
      </c>
      <c r="N11" s="13">
        <f t="shared" si="0"/>
        <v>1684.1300000000003</v>
      </c>
    </row>
    <row r="12" spans="1:14">
      <c r="A12" s="6" t="s">
        <v>18</v>
      </c>
      <c r="B12" s="1" t="s">
        <v>19</v>
      </c>
      <c r="C12" s="29">
        <v>170</v>
      </c>
      <c r="D12" s="32">
        <v>45</v>
      </c>
      <c r="E12" s="19">
        <v>40</v>
      </c>
      <c r="F12" s="19">
        <v>0</v>
      </c>
      <c r="G12" s="31">
        <v>698.83</v>
      </c>
      <c r="H12" s="19">
        <v>11027.953999999998</v>
      </c>
      <c r="I12" s="19">
        <v>42.5</v>
      </c>
      <c r="J12" s="19">
        <v>0</v>
      </c>
      <c r="K12" s="18">
        <v>150</v>
      </c>
      <c r="L12" s="23">
        <v>910.24</v>
      </c>
      <c r="M12" s="19">
        <v>0</v>
      </c>
      <c r="N12" s="13">
        <f t="shared" si="0"/>
        <v>13084.523999999998</v>
      </c>
    </row>
    <row r="13" spans="1:14">
      <c r="A13" s="6" t="s">
        <v>20</v>
      </c>
      <c r="B13" s="1" t="s">
        <v>21</v>
      </c>
      <c r="C13" s="29">
        <v>826</v>
      </c>
      <c r="D13" s="19">
        <f>D14+D15</f>
        <v>427</v>
      </c>
      <c r="E13" s="19">
        <v>6060</v>
      </c>
      <c r="F13" s="19">
        <v>13.814</v>
      </c>
      <c r="G13" s="31">
        <v>11966.68</v>
      </c>
      <c r="H13" s="19">
        <v>3224.0479999999952</v>
      </c>
      <c r="I13" s="19">
        <f>I14+I15</f>
        <v>2068.58</v>
      </c>
      <c r="J13" s="19">
        <f t="shared" ref="J13" si="3">SUM(J14:J15)</f>
        <v>3171</v>
      </c>
      <c r="K13" s="18">
        <v>332</v>
      </c>
      <c r="L13" s="23">
        <f>SUM(L14:L15)</f>
        <v>104.65</v>
      </c>
      <c r="M13" s="19">
        <v>0</v>
      </c>
      <c r="N13" s="13">
        <f t="shared" si="0"/>
        <v>28193.771999999997</v>
      </c>
    </row>
    <row r="14" spans="1:14">
      <c r="A14" s="6" t="s">
        <v>16</v>
      </c>
      <c r="B14" s="1" t="s">
        <v>22</v>
      </c>
      <c r="C14" s="29">
        <v>497</v>
      </c>
      <c r="D14" s="19">
        <v>179</v>
      </c>
      <c r="E14" s="19">
        <v>5475</v>
      </c>
      <c r="F14" s="19">
        <v>13.814</v>
      </c>
      <c r="G14" s="31">
        <v>393.13</v>
      </c>
      <c r="H14" s="19">
        <v>2844.8550000000023</v>
      </c>
      <c r="I14" s="19">
        <v>1284.5160000000001</v>
      </c>
      <c r="J14" s="19">
        <v>342</v>
      </c>
      <c r="K14" s="18">
        <v>9</v>
      </c>
      <c r="L14" s="23">
        <v>74.92</v>
      </c>
      <c r="M14" s="19">
        <v>0</v>
      </c>
      <c r="N14" s="13">
        <f t="shared" si="0"/>
        <v>11113.235000000002</v>
      </c>
    </row>
    <row r="15" spans="1:14">
      <c r="A15" s="6" t="s">
        <v>18</v>
      </c>
      <c r="B15" s="1" t="s">
        <v>23</v>
      </c>
      <c r="C15" s="29">
        <v>329</v>
      </c>
      <c r="D15" s="19">
        <v>248</v>
      </c>
      <c r="E15" s="19">
        <v>585</v>
      </c>
      <c r="F15" s="19">
        <v>0</v>
      </c>
      <c r="G15" s="31">
        <v>11573.55</v>
      </c>
      <c r="H15" s="19">
        <v>379.19300000000658</v>
      </c>
      <c r="I15" s="19">
        <v>784.06399999999996</v>
      </c>
      <c r="J15" s="19">
        <v>2829</v>
      </c>
      <c r="K15" s="18">
        <v>323</v>
      </c>
      <c r="L15" s="23">
        <v>29.73</v>
      </c>
      <c r="M15" s="19">
        <v>0</v>
      </c>
      <c r="N15" s="13">
        <f t="shared" si="0"/>
        <v>17080.537000000008</v>
      </c>
    </row>
    <row r="16" spans="1:14">
      <c r="A16" s="6" t="s">
        <v>24</v>
      </c>
      <c r="B16" s="1" t="s">
        <v>25</v>
      </c>
      <c r="C16" s="29">
        <v>996</v>
      </c>
      <c r="D16" s="19">
        <f t="shared" ref="D16:D18" si="4">D10+D13</f>
        <v>1576</v>
      </c>
      <c r="E16" s="19">
        <v>6181</v>
      </c>
      <c r="F16" s="19">
        <v>13.814</v>
      </c>
      <c r="G16" s="31">
        <v>12693.41</v>
      </c>
      <c r="H16" s="19">
        <v>14328.355999999985</v>
      </c>
      <c r="I16" s="19">
        <f t="shared" ref="I16" si="5">I17+I18</f>
        <v>2253.9560000000001</v>
      </c>
      <c r="J16" s="19">
        <f t="shared" ref="J16" si="6">SUM(J17:J18)</f>
        <v>3171</v>
      </c>
      <c r="K16" s="18">
        <v>734</v>
      </c>
      <c r="L16" s="23">
        <f>SUM(L17:L18)</f>
        <v>1014.89</v>
      </c>
      <c r="M16" s="19">
        <v>0</v>
      </c>
      <c r="N16" s="13">
        <f t="shared" si="0"/>
        <v>42962.425999999985</v>
      </c>
    </row>
    <row r="17" spans="1:14">
      <c r="A17" s="6" t="s">
        <v>16</v>
      </c>
      <c r="B17" s="1" t="s">
        <v>26</v>
      </c>
      <c r="C17" s="29">
        <v>497</v>
      </c>
      <c r="D17" s="32">
        <f t="shared" si="4"/>
        <v>1283</v>
      </c>
      <c r="E17" s="19">
        <v>5556</v>
      </c>
      <c r="F17" s="19">
        <v>13.814</v>
      </c>
      <c r="G17" s="31">
        <v>421.03</v>
      </c>
      <c r="H17" s="19">
        <v>2921.208999999988</v>
      </c>
      <c r="I17" s="19">
        <f t="shared" ref="I17:J18" si="7">I11+I14</f>
        <v>1427.3920000000001</v>
      </c>
      <c r="J17" s="19">
        <f t="shared" si="7"/>
        <v>342</v>
      </c>
      <c r="K17" s="18">
        <v>261</v>
      </c>
      <c r="L17" s="23">
        <f>L11+L14</f>
        <v>74.92</v>
      </c>
      <c r="M17" s="19">
        <v>0</v>
      </c>
      <c r="N17" s="13">
        <f t="shared" si="0"/>
        <v>12797.364999999989</v>
      </c>
    </row>
    <row r="18" spans="1:14">
      <c r="A18" s="6" t="s">
        <v>18</v>
      </c>
      <c r="B18" s="1" t="s">
        <v>27</v>
      </c>
      <c r="C18" s="29">
        <v>499</v>
      </c>
      <c r="D18" s="32">
        <f t="shared" si="4"/>
        <v>293</v>
      </c>
      <c r="E18" s="19">
        <v>625</v>
      </c>
      <c r="F18" s="19">
        <v>0</v>
      </c>
      <c r="G18" s="31">
        <v>12272.38</v>
      </c>
      <c r="H18" s="19">
        <v>11407.146999999997</v>
      </c>
      <c r="I18" s="19">
        <f t="shared" si="7"/>
        <v>826.56399999999996</v>
      </c>
      <c r="J18" s="19">
        <f t="shared" si="7"/>
        <v>2829</v>
      </c>
      <c r="K18" s="18">
        <v>473</v>
      </c>
      <c r="L18" s="23">
        <f>L12+L15</f>
        <v>939.97</v>
      </c>
      <c r="M18" s="19">
        <f>M15+M12</f>
        <v>0</v>
      </c>
      <c r="N18" s="13">
        <f t="shared" si="0"/>
        <v>30165.060999999994</v>
      </c>
    </row>
    <row r="19" spans="1:14">
      <c r="A19" s="6" t="s">
        <v>28</v>
      </c>
      <c r="B19" s="1" t="s">
        <v>29</v>
      </c>
      <c r="C19" s="29">
        <v>24221</v>
      </c>
      <c r="D19" s="19">
        <f>D20+D24+D25</f>
        <v>21897</v>
      </c>
      <c r="E19" s="19">
        <v>11117</v>
      </c>
      <c r="F19" s="19">
        <v>16185.505269999992</v>
      </c>
      <c r="G19" s="31">
        <v>37785.31</v>
      </c>
      <c r="H19" s="22">
        <f>H20+H24+H25</f>
        <v>19084.888619999976</v>
      </c>
      <c r="I19" s="19">
        <f t="shared" ref="I19" si="8">I20+I24+I25</f>
        <v>13050.653699999999</v>
      </c>
      <c r="J19" s="19">
        <f t="shared" ref="J19" si="9">SUM(J20,J24:J25)</f>
        <v>26876</v>
      </c>
      <c r="K19" s="18">
        <v>19878</v>
      </c>
      <c r="L19" s="23">
        <f>L20+L24+L25</f>
        <v>19459.27</v>
      </c>
      <c r="M19" s="19">
        <f>M20+M25</f>
        <v>1473.5139999999999</v>
      </c>
      <c r="N19" s="13">
        <f t="shared" si="0"/>
        <v>211028.14158999996</v>
      </c>
    </row>
    <row r="20" spans="1:14">
      <c r="A20" s="6" t="s">
        <v>30</v>
      </c>
      <c r="B20" s="1" t="s">
        <v>31</v>
      </c>
      <c r="C20" s="29">
        <v>24101</v>
      </c>
      <c r="D20" s="19">
        <f>SUM(D21:D23)</f>
        <v>21897</v>
      </c>
      <c r="E20" s="19">
        <v>11117</v>
      </c>
      <c r="F20" s="19">
        <v>16185.505269999992</v>
      </c>
      <c r="G20" s="31">
        <v>37785.68</v>
      </c>
      <c r="H20" s="22">
        <f>H21+H22+H23</f>
        <v>18846.506619999978</v>
      </c>
      <c r="I20" s="19">
        <f>I21+I22+I23</f>
        <v>12978.653699999999</v>
      </c>
      <c r="J20" s="19">
        <f t="shared" ref="J20" si="10">SUM(J21:J23)</f>
        <v>26769</v>
      </c>
      <c r="K20" s="18">
        <v>19878</v>
      </c>
      <c r="L20" s="23">
        <f>SUM(L21:L23)</f>
        <v>17964.86</v>
      </c>
      <c r="M20" s="19">
        <f>M21+M22+M23+M24</f>
        <v>1473.5139999999999</v>
      </c>
      <c r="N20" s="13">
        <f t="shared" si="0"/>
        <v>208996.71958999996</v>
      </c>
    </row>
    <row r="21" spans="1:14">
      <c r="A21" s="6" t="s">
        <v>32</v>
      </c>
      <c r="B21" s="1" t="s">
        <v>33</v>
      </c>
      <c r="C21" s="29">
        <v>22756</v>
      </c>
      <c r="D21" s="19">
        <v>20593</v>
      </c>
      <c r="E21" s="19">
        <v>8752</v>
      </c>
      <c r="F21" s="19">
        <v>15933.908289999992</v>
      </c>
      <c r="G21" s="31">
        <v>32494.49</v>
      </c>
      <c r="H21" s="19">
        <v>13916.469999999972</v>
      </c>
      <c r="I21" s="19">
        <v>11406.721089999999</v>
      </c>
      <c r="J21" s="19">
        <v>22186</v>
      </c>
      <c r="K21" s="18">
        <v>15735</v>
      </c>
      <c r="L21" s="23">
        <v>13990.62</v>
      </c>
      <c r="M21" s="19">
        <v>1473.5139999999999</v>
      </c>
      <c r="N21" s="13">
        <f t="shared" si="0"/>
        <v>179237.72337999995</v>
      </c>
    </row>
    <row r="22" spans="1:14">
      <c r="A22" s="6" t="s">
        <v>34</v>
      </c>
      <c r="B22" s="1" t="s">
        <v>35</v>
      </c>
      <c r="C22" s="29">
        <v>1345</v>
      </c>
      <c r="D22" s="19">
        <v>1304</v>
      </c>
      <c r="E22" s="19">
        <v>2364</v>
      </c>
      <c r="F22" s="19">
        <v>251.59698000000103</v>
      </c>
      <c r="G22" s="31">
        <v>5291.23</v>
      </c>
      <c r="H22" s="19">
        <v>4930.0366200000071</v>
      </c>
      <c r="I22" s="19">
        <v>1571.9326099999998</v>
      </c>
      <c r="J22" s="19">
        <v>4583</v>
      </c>
      <c r="K22" s="18">
        <v>4143</v>
      </c>
      <c r="L22" s="23">
        <v>3974.24</v>
      </c>
      <c r="M22" s="19">
        <v>0</v>
      </c>
      <c r="N22" s="13">
        <f t="shared" si="0"/>
        <v>29758.036210000006</v>
      </c>
    </row>
    <row r="23" spans="1:14">
      <c r="A23" s="6" t="s">
        <v>36</v>
      </c>
      <c r="B23" s="1" t="s">
        <v>37</v>
      </c>
      <c r="C23" s="29"/>
      <c r="D23" s="19">
        <v>0</v>
      </c>
      <c r="E23" s="19">
        <v>1</v>
      </c>
      <c r="F23" s="19">
        <v>0</v>
      </c>
      <c r="G23" s="31">
        <v>-0.05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0.95</v>
      </c>
    </row>
    <row r="24" spans="1:14">
      <c r="A24" s="6" t="s">
        <v>38</v>
      </c>
      <c r="B24" s="1" t="s">
        <v>39</v>
      </c>
      <c r="C24" s="29">
        <v>120</v>
      </c>
      <c r="D24" s="19">
        <v>0</v>
      </c>
      <c r="E24" s="19">
        <v>0</v>
      </c>
      <c r="F24" s="19">
        <v>0</v>
      </c>
      <c r="G24" s="31">
        <v>-0.37</v>
      </c>
      <c r="H24" s="19">
        <v>238.38199999999961</v>
      </c>
      <c r="I24" s="19">
        <v>72</v>
      </c>
      <c r="J24" s="19">
        <v>107</v>
      </c>
      <c r="K24" s="18">
        <v>0</v>
      </c>
      <c r="L24" s="23">
        <v>1494.41</v>
      </c>
      <c r="M24" s="19">
        <v>0</v>
      </c>
      <c r="N24" s="13">
        <f t="shared" si="0"/>
        <v>2031.4219999999996</v>
      </c>
    </row>
    <row r="25" spans="1:14">
      <c r="A25" s="6" t="s">
        <v>40</v>
      </c>
      <c r="B25" s="1" t="s">
        <v>41</v>
      </c>
      <c r="C25" s="29">
        <v>0</v>
      </c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9"/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9"/>
      <c r="D27" s="19">
        <v>0</v>
      </c>
      <c r="E27" s="19">
        <v>0</v>
      </c>
      <c r="F27" s="19">
        <v>0</v>
      </c>
      <c r="G27" s="31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>
      <c r="A28" s="6" t="s">
        <v>46</v>
      </c>
      <c r="B28" s="1" t="s">
        <v>47</v>
      </c>
      <c r="C28" s="29">
        <v>33</v>
      </c>
      <c r="D28" s="19">
        <v>2196</v>
      </c>
      <c r="E28" s="19">
        <v>3</v>
      </c>
      <c r="F28" s="19">
        <v>0</v>
      </c>
      <c r="G28" s="31">
        <v>346.58</v>
      </c>
      <c r="H28" s="19">
        <v>64.919999999999845</v>
      </c>
      <c r="I28" s="19">
        <v>73.712999999999994</v>
      </c>
      <c r="J28" s="19">
        <v>0</v>
      </c>
      <c r="K28" s="18">
        <v>93</v>
      </c>
      <c r="L28" s="23">
        <v>0</v>
      </c>
      <c r="M28" s="19">
        <v>0</v>
      </c>
      <c r="N28" s="13">
        <f t="shared" si="0"/>
        <v>2810.2130000000002</v>
      </c>
    </row>
    <row r="29" spans="1:14">
      <c r="A29" s="6" t="s">
        <v>48</v>
      </c>
      <c r="B29" s="1" t="s">
        <v>49</v>
      </c>
      <c r="C29" s="29">
        <v>0</v>
      </c>
      <c r="D29" s="19">
        <v>0</v>
      </c>
      <c r="E29" s="19">
        <v>0</v>
      </c>
      <c r="F29" s="19">
        <v>0</v>
      </c>
      <c r="G29" s="31">
        <v>28.44</v>
      </c>
      <c r="H29" s="19">
        <v>0</v>
      </c>
      <c r="I29" s="19">
        <v>20.777999999999999</v>
      </c>
      <c r="J29" s="19">
        <v>0</v>
      </c>
      <c r="K29" s="18">
        <v>0</v>
      </c>
      <c r="L29" s="23">
        <v>25.93</v>
      </c>
      <c r="M29" s="19">
        <v>0</v>
      </c>
      <c r="N29" s="13">
        <f t="shared" si="0"/>
        <v>75.147999999999996</v>
      </c>
    </row>
    <row r="30" spans="1:14">
      <c r="A30" s="6" t="s">
        <v>50</v>
      </c>
      <c r="B30" s="1" t="s">
        <v>51</v>
      </c>
      <c r="C30" s="29"/>
      <c r="D30" s="19">
        <v>0</v>
      </c>
      <c r="E30" s="19">
        <v>0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9"/>
      <c r="D31" s="19">
        <v>0</v>
      </c>
      <c r="E31" s="19">
        <v>0</v>
      </c>
      <c r="F31" s="19">
        <v>0</v>
      </c>
      <c r="G31" s="31">
        <v>0.67</v>
      </c>
      <c r="H31" s="19">
        <v>264.96000000000004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265.63000000000005</v>
      </c>
    </row>
    <row r="32" spans="1:14">
      <c r="A32" s="6" t="s">
        <v>54</v>
      </c>
      <c r="B32" s="1" t="s">
        <v>55</v>
      </c>
      <c r="C32" s="29"/>
      <c r="D32" s="19">
        <v>0</v>
      </c>
      <c r="E32" s="19">
        <v>0</v>
      </c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9">
        <v>1019</v>
      </c>
      <c r="D33" s="19">
        <v>1443</v>
      </c>
      <c r="E33" s="19">
        <v>695</v>
      </c>
      <c r="F33" s="19">
        <v>78.746979999999752</v>
      </c>
      <c r="G33" s="31">
        <v>98.21</v>
      </c>
      <c r="H33" s="19">
        <v>1463.7887500000011</v>
      </c>
      <c r="I33" s="19">
        <v>2768.0215700000012</v>
      </c>
      <c r="J33" s="19">
        <v>2276</v>
      </c>
      <c r="K33" s="18">
        <v>209</v>
      </c>
      <c r="L33" s="23">
        <v>203.2</v>
      </c>
      <c r="M33" s="36">
        <v>105</v>
      </c>
      <c r="N33" s="13">
        <f t="shared" si="0"/>
        <v>10358.967300000002</v>
      </c>
    </row>
    <row r="34" spans="1:14">
      <c r="A34" s="7" t="s">
        <v>58</v>
      </c>
      <c r="B34" s="8" t="s">
        <v>59</v>
      </c>
      <c r="C34" s="29">
        <f>+C3+C4+C5+C9+C10+C13+C19+C26+C27+C28+C29+C30+C31+C32+C33+C7</f>
        <v>49233</v>
      </c>
      <c r="D34" s="20">
        <f>D3+D4+D5+D6+D7+D8+D9+D16+D19+D26+D27+D28+D29+D30+D31+D32+D33</f>
        <v>49914</v>
      </c>
      <c r="E34" s="19">
        <v>22107</v>
      </c>
      <c r="F34" s="19">
        <v>19267.614249999991</v>
      </c>
      <c r="G34" s="31">
        <v>75538.880000000005</v>
      </c>
      <c r="H34" s="19">
        <v>57602.885370000033</v>
      </c>
      <c r="I34" s="19">
        <f>I3+I5+I4+I6+I7+I8+I9+I16+I19+I26+I27+I28+I29+I30+I32+I31+I33</f>
        <v>41365.566269999996</v>
      </c>
      <c r="J34" s="21">
        <f t="shared" ref="J34" si="11">SUM(J3:J10,J13,J19,J26:J33)</f>
        <v>50234</v>
      </c>
      <c r="K34" s="18">
        <v>28639</v>
      </c>
      <c r="L34" s="24">
        <f>SUM(L3:L9)+L16+L19+SUM(L26:L33)</f>
        <v>35109.31</v>
      </c>
      <c r="M34" s="37">
        <f>M3+M4+M5++M19++M33</f>
        <v>1800.356</v>
      </c>
      <c r="N34" s="9">
        <f t="shared" si="0"/>
        <v>430811.61189000006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topLeftCell="B2" zoomScale="80" zoomScaleNormal="8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5892</v>
      </c>
      <c r="D3" s="19">
        <v>4497</v>
      </c>
      <c r="E3" s="19">
        <v>352</v>
      </c>
      <c r="F3" s="19">
        <v>293.18200000000002</v>
      </c>
      <c r="G3" s="19">
        <v>4795.43</v>
      </c>
      <c r="H3" s="19">
        <v>3320.2789999999968</v>
      </c>
      <c r="I3" s="19">
        <v>3318.6280000000002</v>
      </c>
      <c r="J3" s="19">
        <v>2956</v>
      </c>
      <c r="K3" s="18">
        <v>1089</v>
      </c>
      <c r="L3" s="23">
        <v>1844.99</v>
      </c>
      <c r="M3" s="42"/>
      <c r="N3" s="13">
        <f>SUM(C3:M3)</f>
        <v>28358.508999999998</v>
      </c>
    </row>
    <row r="4" spans="1:14">
      <c r="A4" s="6" t="s">
        <v>2</v>
      </c>
      <c r="B4" s="1" t="s">
        <v>3</v>
      </c>
      <c r="C4" s="18">
        <v>13222</v>
      </c>
      <c r="D4" s="19">
        <v>22500</v>
      </c>
      <c r="E4" s="19">
        <v>915</v>
      </c>
      <c r="F4" s="19">
        <v>0</v>
      </c>
      <c r="G4" s="19">
        <v>17623.23</v>
      </c>
      <c r="H4" s="19">
        <v>10548.205000000002</v>
      </c>
      <c r="I4" s="19">
        <v>13368.404</v>
      </c>
      <c r="J4" s="19">
        <v>4916</v>
      </c>
      <c r="K4" s="18">
        <v>0</v>
      </c>
      <c r="L4" s="23">
        <v>5216.4799999999996</v>
      </c>
      <c r="M4" s="42"/>
      <c r="N4" s="13">
        <f t="shared" ref="N4:N34" si="0">SUM(C4:M4)</f>
        <v>88309.318999999989</v>
      </c>
    </row>
    <row r="5" spans="1:14">
      <c r="A5" s="6" t="s">
        <v>4</v>
      </c>
      <c r="B5" s="1" t="s">
        <v>5</v>
      </c>
      <c r="C5" s="18">
        <v>5010</v>
      </c>
      <c r="D5" s="19">
        <v>10179</v>
      </c>
      <c r="E5" s="19">
        <v>2338</v>
      </c>
      <c r="F5" s="19">
        <v>1055.1079999999999</v>
      </c>
      <c r="G5" s="19">
        <v>6981.32</v>
      </c>
      <c r="H5" s="19">
        <v>11663.22099999999</v>
      </c>
      <c r="I5" s="19">
        <v>9285.4779999999992</v>
      </c>
      <c r="J5" s="19">
        <v>6040</v>
      </c>
      <c r="K5" s="18">
        <v>5505</v>
      </c>
      <c r="L5" s="23">
        <v>12060.97</v>
      </c>
      <c r="M5" s="42"/>
      <c r="N5" s="13">
        <f t="shared" si="0"/>
        <v>70118.096999999994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2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33.134</v>
      </c>
      <c r="J7" s="19">
        <v>0</v>
      </c>
      <c r="K7" s="18">
        <v>0</v>
      </c>
      <c r="L7" s="23">
        <v>0</v>
      </c>
      <c r="M7" s="42"/>
      <c r="N7" s="13">
        <f t="shared" si="0"/>
        <v>33.134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42"/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33</v>
      </c>
      <c r="E9" s="19">
        <v>4</v>
      </c>
      <c r="F9" s="19">
        <v>0</v>
      </c>
      <c r="G9" s="19">
        <v>45.11</v>
      </c>
      <c r="H9" s="19">
        <v>0</v>
      </c>
      <c r="I9" s="19">
        <v>0</v>
      </c>
      <c r="J9" s="19">
        <v>34</v>
      </c>
      <c r="K9" s="18">
        <v>0</v>
      </c>
      <c r="L9" s="23">
        <v>0</v>
      </c>
      <c r="M9" s="42"/>
      <c r="N9" s="13">
        <f t="shared" si="0"/>
        <v>116.11</v>
      </c>
    </row>
    <row r="10" spans="1:14">
      <c r="A10" s="6" t="s">
        <v>14</v>
      </c>
      <c r="B10" s="1" t="s">
        <v>15</v>
      </c>
      <c r="C10" s="18">
        <v>666</v>
      </c>
      <c r="D10" s="19">
        <v>2376</v>
      </c>
      <c r="E10" s="19">
        <v>17</v>
      </c>
      <c r="F10" s="19">
        <v>69</v>
      </c>
      <c r="G10" s="19">
        <v>1847.53</v>
      </c>
      <c r="H10" s="19">
        <v>24878.583999999995</v>
      </c>
      <c r="I10" s="19">
        <f t="shared" ref="I10" si="1">I11+I12</f>
        <v>744.71100000000001</v>
      </c>
      <c r="J10" s="19">
        <f t="shared" ref="J10" si="2">SUM(J11:J12)</f>
        <v>3228</v>
      </c>
      <c r="K10" s="18">
        <v>1424</v>
      </c>
      <c r="L10" s="23">
        <f>SUM(L11:L12)</f>
        <v>122.25</v>
      </c>
      <c r="M10" s="42"/>
      <c r="N10" s="13">
        <f t="shared" si="0"/>
        <v>35373.074999999997</v>
      </c>
    </row>
    <row r="11" spans="1:14">
      <c r="A11" s="6" t="s">
        <v>16</v>
      </c>
      <c r="B11" s="1" t="s">
        <v>17</v>
      </c>
      <c r="C11" s="18">
        <v>0</v>
      </c>
      <c r="D11" s="19">
        <v>2091</v>
      </c>
      <c r="E11" s="19">
        <v>15</v>
      </c>
      <c r="F11" s="19">
        <v>69</v>
      </c>
      <c r="G11" s="19">
        <v>41.48</v>
      </c>
      <c r="H11" s="19">
        <v>104.8700000000008</v>
      </c>
      <c r="I11" s="19">
        <v>328.07799999999997</v>
      </c>
      <c r="J11" s="19">
        <v>13</v>
      </c>
      <c r="K11" s="18">
        <v>52</v>
      </c>
      <c r="L11" s="23">
        <v>0</v>
      </c>
      <c r="M11" s="42"/>
      <c r="N11" s="13">
        <f t="shared" si="0"/>
        <v>2714.4280000000008</v>
      </c>
    </row>
    <row r="12" spans="1:14">
      <c r="A12" s="6" t="s">
        <v>18</v>
      </c>
      <c r="B12" s="1" t="s">
        <v>19</v>
      </c>
      <c r="C12" s="18">
        <v>666</v>
      </c>
      <c r="D12" s="19">
        <v>285</v>
      </c>
      <c r="E12" s="19">
        <v>2</v>
      </c>
      <c r="F12" s="19">
        <v>0</v>
      </c>
      <c r="G12" s="19">
        <v>1806.05</v>
      </c>
      <c r="H12" s="19">
        <v>24773.713999999993</v>
      </c>
      <c r="I12" s="19">
        <v>416.63299999999998</v>
      </c>
      <c r="J12" s="19">
        <v>3215</v>
      </c>
      <c r="K12" s="18">
        <v>1372</v>
      </c>
      <c r="L12" s="23">
        <v>122.25</v>
      </c>
      <c r="M12" s="42"/>
      <c r="N12" s="13">
        <f t="shared" si="0"/>
        <v>32658.646999999994</v>
      </c>
    </row>
    <row r="13" spans="1:14">
      <c r="A13" s="6" t="s">
        <v>20</v>
      </c>
      <c r="B13" s="1" t="s">
        <v>21</v>
      </c>
      <c r="C13" s="18">
        <v>700</v>
      </c>
      <c r="D13" s="19">
        <v>183</v>
      </c>
      <c r="E13" s="19">
        <v>10343</v>
      </c>
      <c r="F13" s="19">
        <v>95.347999999999999</v>
      </c>
      <c r="G13" s="19">
        <v>3806.05</v>
      </c>
      <c r="H13" s="19">
        <v>4621.3190000000068</v>
      </c>
      <c r="I13" s="19">
        <f>I14+I15</f>
        <v>10283.944</v>
      </c>
      <c r="J13" s="19">
        <f t="shared" ref="J13" si="3">SUM(J14:J15)</f>
        <v>1918</v>
      </c>
      <c r="K13" s="18">
        <v>33</v>
      </c>
      <c r="L13" s="23">
        <f>SUM(L14:L15)</f>
        <v>265.52</v>
      </c>
      <c r="M13" s="42"/>
      <c r="N13" s="13">
        <f t="shared" si="0"/>
        <v>32249.181000000008</v>
      </c>
    </row>
    <row r="14" spans="1:14">
      <c r="A14" s="6" t="s">
        <v>16</v>
      </c>
      <c r="B14" s="1" t="s">
        <v>22</v>
      </c>
      <c r="C14" s="18">
        <v>578</v>
      </c>
      <c r="D14" s="19">
        <v>42</v>
      </c>
      <c r="E14" s="19">
        <v>9423</v>
      </c>
      <c r="F14" s="19">
        <v>95</v>
      </c>
      <c r="G14" s="19">
        <v>365.95</v>
      </c>
      <c r="H14" s="19">
        <v>2521.4449999999997</v>
      </c>
      <c r="I14" s="19">
        <v>8411.7150000000001</v>
      </c>
      <c r="J14" s="19">
        <v>365</v>
      </c>
      <c r="K14" s="18">
        <v>5</v>
      </c>
      <c r="L14" s="23">
        <v>43.77</v>
      </c>
      <c r="M14" s="42"/>
      <c r="N14" s="13">
        <f t="shared" si="0"/>
        <v>21850.880000000001</v>
      </c>
    </row>
    <row r="15" spans="1:14">
      <c r="A15" s="6" t="s">
        <v>18</v>
      </c>
      <c r="B15" s="1" t="s">
        <v>23</v>
      </c>
      <c r="C15" s="18">
        <v>122</v>
      </c>
      <c r="D15" s="19">
        <v>141</v>
      </c>
      <c r="E15" s="19">
        <v>920</v>
      </c>
      <c r="F15" s="19">
        <v>0</v>
      </c>
      <c r="G15" s="19">
        <v>3440.1</v>
      </c>
      <c r="H15" s="19">
        <v>2099.873999999998</v>
      </c>
      <c r="I15" s="19">
        <v>1872.229</v>
      </c>
      <c r="J15" s="19">
        <v>1553</v>
      </c>
      <c r="K15" s="18">
        <v>28</v>
      </c>
      <c r="L15" s="23">
        <v>221.75</v>
      </c>
      <c r="M15" s="42"/>
      <c r="N15" s="13">
        <f t="shared" si="0"/>
        <v>10397.952999999998</v>
      </c>
    </row>
    <row r="16" spans="1:14">
      <c r="A16" s="6" t="s">
        <v>24</v>
      </c>
      <c r="B16" s="1" t="s">
        <v>25</v>
      </c>
      <c r="C16" s="18">
        <v>1366</v>
      </c>
      <c r="D16" s="19">
        <v>2559</v>
      </c>
      <c r="E16" s="19">
        <v>10360</v>
      </c>
      <c r="F16" s="19">
        <v>164</v>
      </c>
      <c r="G16" s="19">
        <v>5653.58</v>
      </c>
      <c r="H16" s="19">
        <v>29499.902999999977</v>
      </c>
      <c r="I16" s="19">
        <f>I17+I18</f>
        <v>11028.654999999999</v>
      </c>
      <c r="J16" s="19">
        <f t="shared" ref="J16" si="4">SUM(J17:J18)</f>
        <v>5146</v>
      </c>
      <c r="K16" s="18">
        <v>1457</v>
      </c>
      <c r="L16" s="23">
        <f>SUM(L17:L18)</f>
        <v>387.77</v>
      </c>
      <c r="M16" s="42"/>
      <c r="N16" s="13">
        <f t="shared" si="0"/>
        <v>67621.907999999981</v>
      </c>
    </row>
    <row r="17" spans="1:14">
      <c r="A17" s="6" t="s">
        <v>16</v>
      </c>
      <c r="B17" s="1" t="s">
        <v>26</v>
      </c>
      <c r="C17" s="18">
        <v>578</v>
      </c>
      <c r="D17" s="19">
        <v>2133</v>
      </c>
      <c r="E17" s="19">
        <v>9438</v>
      </c>
      <c r="F17" s="19">
        <v>164</v>
      </c>
      <c r="G17" s="19">
        <v>407.43</v>
      </c>
      <c r="H17" s="19">
        <v>2626.3150000000023</v>
      </c>
      <c r="I17" s="19">
        <f t="shared" ref="I17:J18" si="5">I11+I14</f>
        <v>8739.7929999999997</v>
      </c>
      <c r="J17" s="19">
        <f t="shared" si="5"/>
        <v>378</v>
      </c>
      <c r="K17" s="18">
        <v>57</v>
      </c>
      <c r="L17" s="23">
        <f t="shared" ref="L17:L18" si="6">L11+L14</f>
        <v>43.77</v>
      </c>
      <c r="M17" s="42"/>
      <c r="N17" s="13">
        <f t="shared" si="0"/>
        <v>24565.308000000001</v>
      </c>
    </row>
    <row r="18" spans="1:14">
      <c r="A18" s="6" t="s">
        <v>18</v>
      </c>
      <c r="B18" s="1" t="s">
        <v>27</v>
      </c>
      <c r="C18" s="18">
        <v>788</v>
      </c>
      <c r="D18" s="19">
        <v>426</v>
      </c>
      <c r="E18" s="19">
        <v>922</v>
      </c>
      <c r="F18" s="19">
        <v>0</v>
      </c>
      <c r="G18" s="19">
        <v>5246.15</v>
      </c>
      <c r="H18" s="19">
        <v>26873.588000000011</v>
      </c>
      <c r="I18" s="19">
        <f t="shared" si="5"/>
        <v>2288.8620000000001</v>
      </c>
      <c r="J18" s="19">
        <f t="shared" si="5"/>
        <v>4768</v>
      </c>
      <c r="K18" s="18">
        <v>1400</v>
      </c>
      <c r="L18" s="23">
        <f t="shared" si="6"/>
        <v>344</v>
      </c>
      <c r="M18" s="42"/>
      <c r="N18" s="13">
        <f t="shared" si="0"/>
        <v>43056.600000000013</v>
      </c>
    </row>
    <row r="19" spans="1:14">
      <c r="A19" s="6" t="s">
        <v>28</v>
      </c>
      <c r="B19" s="1" t="s">
        <v>29</v>
      </c>
      <c r="C19" s="18">
        <v>16656</v>
      </c>
      <c r="D19" s="19">
        <v>12879</v>
      </c>
      <c r="E19" s="19">
        <v>13289</v>
      </c>
      <c r="F19" s="19">
        <v>18796.659570000011</v>
      </c>
      <c r="G19" s="19">
        <v>52585.06</v>
      </c>
      <c r="H19" s="22">
        <f>H20+H24+H25</f>
        <v>26680.290140000037</v>
      </c>
      <c r="I19" s="19">
        <f>I20+I24+I25</f>
        <v>18455.921749999998</v>
      </c>
      <c r="J19" s="19">
        <f t="shared" ref="J19" si="7">SUM(J20,J24:J25)</f>
        <v>27284</v>
      </c>
      <c r="K19" s="18">
        <v>14069</v>
      </c>
      <c r="L19" s="23">
        <f>L20+L24+L25</f>
        <v>17917.04</v>
      </c>
      <c r="M19" s="19">
        <f>M20+M25</f>
        <v>525.26400000000001</v>
      </c>
      <c r="N19" s="13">
        <f t="shared" si="0"/>
        <v>219137.23546000005</v>
      </c>
    </row>
    <row r="20" spans="1:14">
      <c r="A20" s="6" t="s">
        <v>30</v>
      </c>
      <c r="B20" s="1" t="s">
        <v>31</v>
      </c>
      <c r="C20" s="18">
        <v>16612</v>
      </c>
      <c r="D20" s="19">
        <v>12879</v>
      </c>
      <c r="E20" s="19">
        <v>13260</v>
      </c>
      <c r="F20" s="19">
        <v>18796.659570000011</v>
      </c>
      <c r="G20" s="19">
        <v>52578.99</v>
      </c>
      <c r="H20" s="22">
        <f>H21+H22+H23</f>
        <v>24921.789140000037</v>
      </c>
      <c r="I20" s="19">
        <f>I21+I22+I23</f>
        <v>18455.921749999998</v>
      </c>
      <c r="J20" s="19">
        <f t="shared" ref="J20" si="8">SUM(J21:J23)</f>
        <v>27284</v>
      </c>
      <c r="K20" s="18">
        <v>13530</v>
      </c>
      <c r="L20" s="23">
        <f>SUM(L21:L23)</f>
        <v>17883.190000000002</v>
      </c>
      <c r="M20" s="19">
        <f>M21+M22+M23+M24</f>
        <v>525.26400000000001</v>
      </c>
      <c r="N20" s="13">
        <f t="shared" si="0"/>
        <v>216726.81446000005</v>
      </c>
    </row>
    <row r="21" spans="1:14">
      <c r="A21" s="6" t="s">
        <v>32</v>
      </c>
      <c r="B21" s="1" t="s">
        <v>33</v>
      </c>
      <c r="C21" s="18">
        <v>15420</v>
      </c>
      <c r="D21" s="19">
        <v>10808</v>
      </c>
      <c r="E21" s="19">
        <v>12033</v>
      </c>
      <c r="F21" s="19">
        <v>17558.365000000002</v>
      </c>
      <c r="G21" s="19">
        <v>45966.48</v>
      </c>
      <c r="H21" s="19">
        <v>13122.536210000035</v>
      </c>
      <c r="I21" s="19">
        <v>14650.79178</v>
      </c>
      <c r="J21" s="19">
        <v>24722</v>
      </c>
      <c r="K21" s="18">
        <v>12610</v>
      </c>
      <c r="L21" s="23">
        <v>11907.27</v>
      </c>
      <c r="M21" s="19">
        <v>525.26400000000001</v>
      </c>
      <c r="N21" s="13">
        <f t="shared" si="0"/>
        <v>179323.70699000004</v>
      </c>
    </row>
    <row r="22" spans="1:14">
      <c r="A22" s="6" t="s">
        <v>34</v>
      </c>
      <c r="B22" s="1" t="s">
        <v>35</v>
      </c>
      <c r="C22" s="18">
        <v>1192</v>
      </c>
      <c r="D22" s="19">
        <v>2071</v>
      </c>
      <c r="E22" s="19">
        <v>1214</v>
      </c>
      <c r="F22" s="19">
        <v>1238.2945700000109</v>
      </c>
      <c r="G22" s="19">
        <v>6607.92</v>
      </c>
      <c r="H22" s="19">
        <v>11799.252930000002</v>
      </c>
      <c r="I22" s="19">
        <v>3805.129969999999</v>
      </c>
      <c r="J22" s="19">
        <v>2562</v>
      </c>
      <c r="K22" s="18">
        <v>920</v>
      </c>
      <c r="L22" s="23">
        <v>5665.59</v>
      </c>
      <c r="M22" s="42"/>
      <c r="N22" s="13">
        <f t="shared" si="0"/>
        <v>37075.187470000012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13</v>
      </c>
      <c r="F23" s="19">
        <v>0</v>
      </c>
      <c r="G23" s="19">
        <v>4.59</v>
      </c>
      <c r="H23" s="19">
        <v>0</v>
      </c>
      <c r="I23" s="19">
        <v>0</v>
      </c>
      <c r="J23" s="19">
        <v>0</v>
      </c>
      <c r="K23" s="18">
        <v>0</v>
      </c>
      <c r="L23" s="23">
        <v>310.33</v>
      </c>
      <c r="M23" s="42"/>
      <c r="N23" s="13">
        <f t="shared" si="0"/>
        <v>327.91999999999996</v>
      </c>
    </row>
    <row r="24" spans="1:14">
      <c r="A24" s="6" t="s">
        <v>38</v>
      </c>
      <c r="B24" s="1" t="s">
        <v>39</v>
      </c>
      <c r="C24" s="18">
        <v>44</v>
      </c>
      <c r="D24" s="19">
        <v>0</v>
      </c>
      <c r="E24" s="19">
        <v>29</v>
      </c>
      <c r="F24" s="19">
        <v>0</v>
      </c>
      <c r="G24" s="19">
        <v>6.07</v>
      </c>
      <c r="H24" s="19">
        <v>1758.5009999999991</v>
      </c>
      <c r="I24" s="19">
        <v>0</v>
      </c>
      <c r="J24" s="19">
        <v>0</v>
      </c>
      <c r="K24" s="18">
        <v>539</v>
      </c>
      <c r="L24" s="23">
        <v>33.85</v>
      </c>
      <c r="M24" s="42"/>
      <c r="N24" s="13">
        <f t="shared" si="0"/>
        <v>2410.4209999999989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2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42"/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42"/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15</v>
      </c>
      <c r="D28" s="19">
        <v>103</v>
      </c>
      <c r="E28" s="19">
        <v>105</v>
      </c>
      <c r="F28" s="19">
        <v>0</v>
      </c>
      <c r="G28" s="19">
        <v>1947.29</v>
      </c>
      <c r="H28" s="19">
        <v>225.65900000000011</v>
      </c>
      <c r="I28" s="19">
        <v>76.363</v>
      </c>
      <c r="J28" s="19">
        <v>0</v>
      </c>
      <c r="K28" s="18">
        <v>20</v>
      </c>
      <c r="L28" s="23">
        <v>98.68</v>
      </c>
      <c r="M28" s="42"/>
      <c r="N28" s="13">
        <f t="shared" si="0"/>
        <v>2590.9919999999997</v>
      </c>
    </row>
    <row r="29" spans="1:14">
      <c r="A29" s="6" t="s">
        <v>48</v>
      </c>
      <c r="B29" s="1" t="s">
        <v>49</v>
      </c>
      <c r="C29" s="18">
        <v>0</v>
      </c>
      <c r="D29" s="19"/>
      <c r="E29" s="19">
        <v>0</v>
      </c>
      <c r="F29" s="19">
        <v>0</v>
      </c>
      <c r="G29" s="19">
        <v>0.04</v>
      </c>
      <c r="H29" s="19">
        <v>0</v>
      </c>
      <c r="I29" s="19">
        <v>21.065999999999999</v>
      </c>
      <c r="J29" s="19">
        <v>0</v>
      </c>
      <c r="K29" s="18">
        <v>0</v>
      </c>
      <c r="L29" s="23">
        <v>0</v>
      </c>
      <c r="M29" s="42"/>
      <c r="N29" s="13">
        <f t="shared" si="0"/>
        <v>21.105999999999998</v>
      </c>
    </row>
    <row r="30" spans="1:14">
      <c r="A30" s="6" t="s">
        <v>50</v>
      </c>
      <c r="B30" s="1" t="s">
        <v>51</v>
      </c>
      <c r="C30" s="18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2"/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/>
      <c r="E31" s="19">
        <v>0</v>
      </c>
      <c r="F31" s="19">
        <v>0</v>
      </c>
      <c r="G31" s="19">
        <v>8.7100000000000009</v>
      </c>
      <c r="H31" s="19">
        <v>0</v>
      </c>
      <c r="I31" s="19">
        <v>0</v>
      </c>
      <c r="J31" s="19">
        <v>2708</v>
      </c>
      <c r="K31" s="18">
        <v>0</v>
      </c>
      <c r="L31" s="23">
        <v>0</v>
      </c>
      <c r="M31" s="42"/>
      <c r="N31" s="13">
        <f t="shared" si="0"/>
        <v>2716.71</v>
      </c>
    </row>
    <row r="32" spans="1:14">
      <c r="A32" s="6" t="s">
        <v>54</v>
      </c>
      <c r="B32" s="1" t="s">
        <v>55</v>
      </c>
      <c r="C32" s="18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2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2598</v>
      </c>
      <c r="D33" s="19">
        <v>2815</v>
      </c>
      <c r="E33" s="19">
        <v>703</v>
      </c>
      <c r="F33" s="19">
        <v>159.71600000000001</v>
      </c>
      <c r="G33" s="19">
        <v>409.24</v>
      </c>
      <c r="H33" s="19">
        <v>4436.6338299999989</v>
      </c>
      <c r="I33" s="19">
        <v>3134.4005900000043</v>
      </c>
      <c r="J33" s="19">
        <v>59</v>
      </c>
      <c r="K33" s="18">
        <v>2567</v>
      </c>
      <c r="L33" s="23">
        <v>431.7</v>
      </c>
      <c r="M33" s="42"/>
      <c r="N33" s="13">
        <f t="shared" si="0"/>
        <v>17313.690420000003</v>
      </c>
    </row>
    <row r="34" spans="1:14">
      <c r="A34" s="7" t="s">
        <v>58</v>
      </c>
      <c r="B34" s="8" t="s">
        <v>59</v>
      </c>
      <c r="C34" s="18">
        <v>44759</v>
      </c>
      <c r="D34" s="20">
        <f>D3+D4+D5+D6+D7+D8+D9+D16+D19+D26+D27+D28+D29+D30+D31+D32+D33</f>
        <v>55565</v>
      </c>
      <c r="E34" s="19">
        <v>28066</v>
      </c>
      <c r="F34" s="19">
        <v>20468.737570000012</v>
      </c>
      <c r="G34" s="19">
        <v>90049.01</v>
      </c>
      <c r="H34" s="19">
        <v>86374.190969999996</v>
      </c>
      <c r="I34" s="19">
        <f>I3+I5+I4+I6+I7+I8+I9+I16+I19+I26+I27+I28+I29+I30+I32+I31+I33</f>
        <v>58722.050339999994</v>
      </c>
      <c r="J34" s="21">
        <f t="shared" ref="J34" si="9">SUM(J3:J10,J13,J19,J26:J33)</f>
        <v>49143</v>
      </c>
      <c r="K34" s="18">
        <v>24707</v>
      </c>
      <c r="L34" s="24">
        <f>SUM(L3:L9)+L16+L19+SUM(L26:L33)</f>
        <v>37957.629999999997</v>
      </c>
      <c r="M34" s="19">
        <f>M5+M19</f>
        <v>525.26400000000001</v>
      </c>
      <c r="N34" s="9">
        <f t="shared" si="0"/>
        <v>496336.88288000005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topLeftCell="B1" zoomScale="80" zoomScaleNormal="80" workbookViewId="0">
      <selection activeCell="G3" sqref="G3:G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10813</v>
      </c>
      <c r="D3" s="32">
        <v>4667</v>
      </c>
      <c r="E3" s="19">
        <v>2704</v>
      </c>
      <c r="F3" s="19">
        <v>6469</v>
      </c>
      <c r="G3" s="28">
        <v>7618</v>
      </c>
      <c r="H3" s="19">
        <v>10026</v>
      </c>
      <c r="I3" s="19">
        <v>3992</v>
      </c>
      <c r="J3" s="19">
        <v>8849</v>
      </c>
      <c r="K3" s="18">
        <v>5983</v>
      </c>
      <c r="L3" s="25">
        <v>5670</v>
      </c>
      <c r="M3" s="19">
        <v>0</v>
      </c>
      <c r="N3" s="13">
        <f>SUM(C3:M3)</f>
        <v>66791</v>
      </c>
    </row>
    <row r="4" spans="1:14">
      <c r="A4" s="6" t="s">
        <v>2</v>
      </c>
      <c r="B4" s="1" t="s">
        <v>3</v>
      </c>
      <c r="C4" s="29">
        <v>91</v>
      </c>
      <c r="D4" s="32">
        <v>50</v>
      </c>
      <c r="E4" s="19">
        <v>5</v>
      </c>
      <c r="F4" s="19">
        <v>0</v>
      </c>
      <c r="G4" s="28">
        <v>76</v>
      </c>
      <c r="H4" s="19">
        <v>688</v>
      </c>
      <c r="I4" s="19">
        <v>619</v>
      </c>
      <c r="J4" s="19">
        <v>93</v>
      </c>
      <c r="K4" s="18">
        <v>0</v>
      </c>
      <c r="L4" s="25">
        <v>840</v>
      </c>
      <c r="M4" s="19">
        <v>0</v>
      </c>
      <c r="N4" s="13">
        <f t="shared" ref="N4:N34" si="0">SUM(C4:M4)</f>
        <v>2462</v>
      </c>
    </row>
    <row r="5" spans="1:14">
      <c r="A5" s="6" t="s">
        <v>4</v>
      </c>
      <c r="B5" s="1" t="s">
        <v>5</v>
      </c>
      <c r="C5" s="29">
        <v>404</v>
      </c>
      <c r="D5" s="32">
        <v>435</v>
      </c>
      <c r="E5" s="19">
        <v>1139</v>
      </c>
      <c r="F5" s="19">
        <v>134</v>
      </c>
      <c r="G5" s="28">
        <v>602</v>
      </c>
      <c r="H5" s="19">
        <v>689</v>
      </c>
      <c r="I5" s="19">
        <v>618</v>
      </c>
      <c r="J5" s="19">
        <v>340</v>
      </c>
      <c r="K5" s="18">
        <v>514</v>
      </c>
      <c r="L5" s="25">
        <v>408</v>
      </c>
      <c r="M5" s="19">
        <v>0</v>
      </c>
      <c r="N5" s="13">
        <f t="shared" si="0"/>
        <v>5283</v>
      </c>
    </row>
    <row r="6" spans="1:14">
      <c r="A6" s="6" t="s">
        <v>6</v>
      </c>
      <c r="B6" s="1" t="s">
        <v>7</v>
      </c>
      <c r="C6" s="29">
        <v>0</v>
      </c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9">
        <v>0</v>
      </c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10</v>
      </c>
      <c r="B8" s="1" t="s">
        <v>11</v>
      </c>
      <c r="C8" s="29">
        <v>0</v>
      </c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1</v>
      </c>
      <c r="L8" s="25">
        <v>1</v>
      </c>
      <c r="M8" s="19">
        <v>0</v>
      </c>
      <c r="N8" s="13">
        <f t="shared" si="0"/>
        <v>2</v>
      </c>
    </row>
    <row r="9" spans="1:14">
      <c r="A9" s="6" t="s">
        <v>12</v>
      </c>
      <c r="B9" s="1" t="s">
        <v>13</v>
      </c>
      <c r="C9" s="29">
        <v>3</v>
      </c>
      <c r="D9" s="19">
        <v>50</v>
      </c>
      <c r="E9" s="19">
        <v>42</v>
      </c>
      <c r="F9" s="19">
        <v>0</v>
      </c>
      <c r="G9" s="28">
        <v>13</v>
      </c>
      <c r="H9" s="19">
        <v>26</v>
      </c>
      <c r="I9" s="19">
        <v>60</v>
      </c>
      <c r="J9" s="19">
        <v>12</v>
      </c>
      <c r="K9" s="18">
        <v>16</v>
      </c>
      <c r="L9" s="25">
        <v>22</v>
      </c>
      <c r="M9" s="19">
        <v>0</v>
      </c>
      <c r="N9" s="13">
        <f t="shared" si="0"/>
        <v>244</v>
      </c>
    </row>
    <row r="10" spans="1:14">
      <c r="A10" s="6" t="s">
        <v>14</v>
      </c>
      <c r="B10" s="1" t="s">
        <v>15</v>
      </c>
      <c r="C10" s="29">
        <v>1933</v>
      </c>
      <c r="D10" s="19">
        <f>D11+D12</f>
        <v>1161</v>
      </c>
      <c r="E10" s="19">
        <v>657</v>
      </c>
      <c r="F10" s="19">
        <v>160</v>
      </c>
      <c r="G10" s="28">
        <v>1482</v>
      </c>
      <c r="H10" s="19">
        <v>3003</v>
      </c>
      <c r="I10" s="19">
        <f>I11+I12</f>
        <v>1263</v>
      </c>
      <c r="J10" s="19">
        <f t="shared" ref="J10" si="1">SUM(J11:J12)</f>
        <v>502</v>
      </c>
      <c r="K10" s="18">
        <v>836</v>
      </c>
      <c r="L10" s="25">
        <f>SUM(L11:L12)</f>
        <v>821</v>
      </c>
      <c r="M10" s="19">
        <f>M11+M12</f>
        <v>0</v>
      </c>
      <c r="N10" s="13">
        <f t="shared" si="0"/>
        <v>11818</v>
      </c>
    </row>
    <row r="11" spans="1:14">
      <c r="A11" s="6" t="s">
        <v>16</v>
      </c>
      <c r="B11" s="1" t="s">
        <v>17</v>
      </c>
      <c r="C11" s="29">
        <v>1835</v>
      </c>
      <c r="D11" s="32">
        <v>939</v>
      </c>
      <c r="E11" s="19">
        <v>434</v>
      </c>
      <c r="F11" s="19">
        <v>145</v>
      </c>
      <c r="G11" s="28">
        <v>1124</v>
      </c>
      <c r="H11" s="19">
        <v>2434</v>
      </c>
      <c r="I11" s="19">
        <v>1103</v>
      </c>
      <c r="J11" s="19">
        <v>318</v>
      </c>
      <c r="K11" s="18">
        <v>644</v>
      </c>
      <c r="L11" s="25">
        <v>349</v>
      </c>
      <c r="M11" s="19">
        <v>0</v>
      </c>
      <c r="N11" s="13">
        <f t="shared" si="0"/>
        <v>9325</v>
      </c>
    </row>
    <row r="12" spans="1:14">
      <c r="A12" s="6" t="s">
        <v>18</v>
      </c>
      <c r="B12" s="1" t="s">
        <v>19</v>
      </c>
      <c r="C12" s="29">
        <v>98</v>
      </c>
      <c r="D12" s="32">
        <v>222</v>
      </c>
      <c r="E12" s="19">
        <v>223</v>
      </c>
      <c r="F12" s="19">
        <v>15</v>
      </c>
      <c r="G12" s="28">
        <v>358</v>
      </c>
      <c r="H12" s="19">
        <v>569</v>
      </c>
      <c r="I12" s="19">
        <v>160</v>
      </c>
      <c r="J12" s="19">
        <v>184</v>
      </c>
      <c r="K12" s="18">
        <v>192</v>
      </c>
      <c r="L12" s="25">
        <v>472</v>
      </c>
      <c r="M12" s="19">
        <v>0</v>
      </c>
      <c r="N12" s="13">
        <f t="shared" si="0"/>
        <v>2493</v>
      </c>
    </row>
    <row r="13" spans="1:14">
      <c r="A13" s="6" t="s">
        <v>20</v>
      </c>
      <c r="B13" s="1" t="s">
        <v>21</v>
      </c>
      <c r="C13" s="29">
        <v>1787</v>
      </c>
      <c r="D13" s="19">
        <f>D14+D15</f>
        <v>989</v>
      </c>
      <c r="E13" s="19">
        <v>195</v>
      </c>
      <c r="F13" s="19">
        <v>36</v>
      </c>
      <c r="G13" s="28">
        <v>1640</v>
      </c>
      <c r="H13" s="19">
        <v>5281</v>
      </c>
      <c r="I13" s="19">
        <f>I14+I15</f>
        <v>1488</v>
      </c>
      <c r="J13" s="19">
        <f t="shared" ref="J13" si="2">SUM(J14:J15)</f>
        <v>267</v>
      </c>
      <c r="K13" s="18">
        <v>356</v>
      </c>
      <c r="L13" s="25">
        <f>SUM(L14:L15)</f>
        <v>876</v>
      </c>
      <c r="M13" s="19">
        <f>M14+M15</f>
        <v>0</v>
      </c>
      <c r="N13" s="13">
        <f t="shared" si="0"/>
        <v>12915</v>
      </c>
    </row>
    <row r="14" spans="1:14">
      <c r="A14" s="6" t="s">
        <v>16</v>
      </c>
      <c r="B14" s="1" t="s">
        <v>22</v>
      </c>
      <c r="C14" s="29">
        <v>1701</v>
      </c>
      <c r="D14" s="19">
        <v>860</v>
      </c>
      <c r="E14" s="19">
        <v>142</v>
      </c>
      <c r="F14" s="19">
        <v>30</v>
      </c>
      <c r="G14" s="28">
        <v>1139</v>
      </c>
      <c r="H14" s="19">
        <v>4712</v>
      </c>
      <c r="I14" s="19">
        <v>1196</v>
      </c>
      <c r="J14" s="19">
        <v>179</v>
      </c>
      <c r="K14" s="18">
        <v>275</v>
      </c>
      <c r="L14" s="25">
        <v>345</v>
      </c>
      <c r="M14" s="19">
        <v>0</v>
      </c>
      <c r="N14" s="13">
        <f t="shared" si="0"/>
        <v>10579</v>
      </c>
    </row>
    <row r="15" spans="1:14">
      <c r="A15" s="6" t="s">
        <v>18</v>
      </c>
      <c r="B15" s="1" t="s">
        <v>23</v>
      </c>
      <c r="C15" s="29">
        <v>86</v>
      </c>
      <c r="D15" s="19">
        <v>129</v>
      </c>
      <c r="E15" s="19">
        <v>53</v>
      </c>
      <c r="F15" s="19">
        <v>6</v>
      </c>
      <c r="G15" s="28">
        <v>501</v>
      </c>
      <c r="H15" s="19">
        <v>569</v>
      </c>
      <c r="I15" s="19">
        <v>292</v>
      </c>
      <c r="J15" s="19">
        <v>88</v>
      </c>
      <c r="K15" s="18">
        <v>81</v>
      </c>
      <c r="L15" s="25">
        <v>531</v>
      </c>
      <c r="M15" s="19">
        <v>0</v>
      </c>
      <c r="N15" s="13">
        <f t="shared" si="0"/>
        <v>2336</v>
      </c>
    </row>
    <row r="16" spans="1:14">
      <c r="A16" s="6" t="s">
        <v>24</v>
      </c>
      <c r="B16" s="1" t="s">
        <v>25</v>
      </c>
      <c r="C16" s="29">
        <v>2031</v>
      </c>
      <c r="D16" s="19">
        <f>D17+D18</f>
        <v>2150</v>
      </c>
      <c r="E16" s="19">
        <v>712</v>
      </c>
      <c r="F16" s="19">
        <v>196</v>
      </c>
      <c r="G16" s="28">
        <v>1640</v>
      </c>
      <c r="H16" s="19">
        <v>5169</v>
      </c>
      <c r="I16" s="19">
        <f>I17+I18</f>
        <v>1489</v>
      </c>
      <c r="J16" s="19">
        <f t="shared" ref="J16" si="3">SUM(J17:J18)</f>
        <v>556</v>
      </c>
      <c r="K16" s="18">
        <v>905</v>
      </c>
      <c r="L16" s="25">
        <f>SUM(L17:L18)</f>
        <v>894</v>
      </c>
      <c r="M16" s="19">
        <f>M17+M18</f>
        <v>0</v>
      </c>
      <c r="N16" s="13">
        <f t="shared" si="0"/>
        <v>15742</v>
      </c>
    </row>
    <row r="17" spans="1:14">
      <c r="A17" s="6" t="s">
        <v>16</v>
      </c>
      <c r="B17" s="1" t="s">
        <v>26</v>
      </c>
      <c r="C17" s="29">
        <v>1853</v>
      </c>
      <c r="D17" s="32">
        <f>D11+D14</f>
        <v>1799</v>
      </c>
      <c r="E17" s="19">
        <v>436</v>
      </c>
      <c r="F17" s="19">
        <v>175</v>
      </c>
      <c r="G17" s="28">
        <v>1139</v>
      </c>
      <c r="H17" s="19">
        <v>4568</v>
      </c>
      <c r="I17" s="19">
        <f>I14+1</f>
        <v>1197</v>
      </c>
      <c r="J17" s="19">
        <v>336</v>
      </c>
      <c r="K17" s="18">
        <v>651</v>
      </c>
      <c r="L17" s="25">
        <v>349</v>
      </c>
      <c r="M17" s="19">
        <v>0</v>
      </c>
      <c r="N17" s="13">
        <f t="shared" si="0"/>
        <v>12503</v>
      </c>
    </row>
    <row r="18" spans="1:14">
      <c r="A18" s="6" t="s">
        <v>18</v>
      </c>
      <c r="B18" s="1" t="s">
        <v>27</v>
      </c>
      <c r="C18" s="29">
        <v>178</v>
      </c>
      <c r="D18" s="32">
        <f>D12+D15</f>
        <v>351</v>
      </c>
      <c r="E18" s="19">
        <v>276</v>
      </c>
      <c r="F18" s="19">
        <v>21</v>
      </c>
      <c r="G18" s="28">
        <v>501</v>
      </c>
      <c r="H18" s="19">
        <v>601</v>
      </c>
      <c r="I18" s="19">
        <f>I15</f>
        <v>292</v>
      </c>
      <c r="J18" s="19">
        <v>220</v>
      </c>
      <c r="K18" s="18">
        <v>254</v>
      </c>
      <c r="L18" s="25">
        <v>545</v>
      </c>
      <c r="M18" s="19">
        <f>M12+M15</f>
        <v>0</v>
      </c>
      <c r="N18" s="13">
        <f t="shared" si="0"/>
        <v>3239</v>
      </c>
    </row>
    <row r="19" spans="1:14">
      <c r="A19" s="6" t="s">
        <v>28</v>
      </c>
      <c r="B19" s="1" t="s">
        <v>29</v>
      </c>
      <c r="C19" s="29">
        <v>9518</v>
      </c>
      <c r="D19" s="19">
        <f>D20+D24+D25</f>
        <v>6490</v>
      </c>
      <c r="E19" s="19">
        <v>5743</v>
      </c>
      <c r="F19" s="19">
        <v>10066</v>
      </c>
      <c r="G19" s="28">
        <v>10732</v>
      </c>
      <c r="H19" s="22">
        <f>H20+H24+H25</f>
        <v>6556</v>
      </c>
      <c r="I19" s="19">
        <f>I20+I24+I25</f>
        <v>6184</v>
      </c>
      <c r="J19" s="19">
        <f t="shared" ref="J19" si="4">SUM(J20,J24:J25)</f>
        <v>14657</v>
      </c>
      <c r="K19" s="18">
        <v>8624</v>
      </c>
      <c r="L19" s="25">
        <f>L20+L24+L25</f>
        <v>4814</v>
      </c>
      <c r="M19" s="33">
        <f>M20+M25</f>
        <v>36</v>
      </c>
      <c r="N19" s="13">
        <f t="shared" si="0"/>
        <v>83420</v>
      </c>
    </row>
    <row r="20" spans="1:14">
      <c r="A20" s="6" t="s">
        <v>30</v>
      </c>
      <c r="B20" s="1" t="s">
        <v>31</v>
      </c>
      <c r="C20" s="29">
        <v>9495</v>
      </c>
      <c r="D20" s="19">
        <f>SUM(D21:D23)</f>
        <v>6456</v>
      </c>
      <c r="E20" s="19">
        <v>5712</v>
      </c>
      <c r="F20" s="19">
        <v>10066</v>
      </c>
      <c r="G20" s="28">
        <v>10677</v>
      </c>
      <c r="H20" s="22">
        <f>H21+H22+H23</f>
        <v>6483</v>
      </c>
      <c r="I20" s="19">
        <f t="shared" ref="I20" si="5">I21+I22+I23</f>
        <v>6123</v>
      </c>
      <c r="J20" s="19">
        <f t="shared" ref="J20" si="6">SUM(J21:J23)</f>
        <v>14620</v>
      </c>
      <c r="K20" s="18">
        <v>8600</v>
      </c>
      <c r="L20" s="25">
        <f>SUM(L21:L23)</f>
        <v>4736</v>
      </c>
      <c r="M20" s="34">
        <f>M21+M22+M23+M24</f>
        <v>36</v>
      </c>
      <c r="N20" s="13">
        <f t="shared" si="0"/>
        <v>83004</v>
      </c>
    </row>
    <row r="21" spans="1:14">
      <c r="A21" s="6" t="s">
        <v>32</v>
      </c>
      <c r="B21" s="1" t="s">
        <v>33</v>
      </c>
      <c r="C21" s="29">
        <v>7395</v>
      </c>
      <c r="D21" s="19">
        <v>4829</v>
      </c>
      <c r="E21" s="19">
        <v>3311</v>
      </c>
      <c r="F21" s="19">
        <v>7387</v>
      </c>
      <c r="G21" s="28">
        <v>8336</v>
      </c>
      <c r="H21" s="35">
        <v>4722</v>
      </c>
      <c r="I21" s="19">
        <v>4493</v>
      </c>
      <c r="J21" s="19">
        <v>10822</v>
      </c>
      <c r="K21" s="18">
        <v>6687</v>
      </c>
      <c r="L21" s="25">
        <v>3529</v>
      </c>
      <c r="M21" s="33">
        <v>0</v>
      </c>
      <c r="N21" s="13">
        <f t="shared" si="0"/>
        <v>61511</v>
      </c>
    </row>
    <row r="22" spans="1:14">
      <c r="A22" s="6" t="s">
        <v>34</v>
      </c>
      <c r="B22" s="1" t="s">
        <v>35</v>
      </c>
      <c r="C22" s="29">
        <v>2096</v>
      </c>
      <c r="D22" s="19">
        <v>1619</v>
      </c>
      <c r="E22" s="19">
        <v>931</v>
      </c>
      <c r="F22" s="19">
        <v>2124</v>
      </c>
      <c r="G22" s="28">
        <v>2325</v>
      </c>
      <c r="H22" s="35">
        <v>1746</v>
      </c>
      <c r="I22" s="19">
        <v>1623</v>
      </c>
      <c r="J22" s="19">
        <v>3764</v>
      </c>
      <c r="K22" s="18">
        <v>1911</v>
      </c>
      <c r="L22" s="25">
        <v>1032</v>
      </c>
      <c r="M22" s="33">
        <v>36</v>
      </c>
      <c r="N22" s="13">
        <f t="shared" si="0"/>
        <v>19207</v>
      </c>
    </row>
    <row r="23" spans="1:14">
      <c r="A23" s="6" t="s">
        <v>36</v>
      </c>
      <c r="B23" s="1" t="s">
        <v>37</v>
      </c>
      <c r="C23" s="29">
        <v>4</v>
      </c>
      <c r="D23" s="19">
        <v>8</v>
      </c>
      <c r="E23" s="19">
        <v>1470</v>
      </c>
      <c r="F23" s="19">
        <v>549</v>
      </c>
      <c r="G23" s="28">
        <v>16</v>
      </c>
      <c r="H23" s="35">
        <v>15</v>
      </c>
      <c r="I23" s="19">
        <v>7</v>
      </c>
      <c r="J23" s="19">
        <v>34</v>
      </c>
      <c r="K23" s="18">
        <v>2</v>
      </c>
      <c r="L23" s="25">
        <v>175</v>
      </c>
      <c r="M23" s="33">
        <v>0</v>
      </c>
      <c r="N23" s="13">
        <f t="shared" si="0"/>
        <v>2280</v>
      </c>
    </row>
    <row r="24" spans="1:14">
      <c r="A24" s="6" t="s">
        <v>38</v>
      </c>
      <c r="B24" s="1" t="s">
        <v>39</v>
      </c>
      <c r="C24" s="29">
        <v>23</v>
      </c>
      <c r="D24" s="19">
        <v>34</v>
      </c>
      <c r="E24" s="19">
        <v>31</v>
      </c>
      <c r="F24" s="19">
        <v>6</v>
      </c>
      <c r="G24" s="28">
        <v>55</v>
      </c>
      <c r="H24" s="35">
        <v>73</v>
      </c>
      <c r="I24" s="19">
        <v>61</v>
      </c>
      <c r="J24" s="19">
        <v>37</v>
      </c>
      <c r="K24" s="18">
        <v>24</v>
      </c>
      <c r="L24" s="25">
        <v>78</v>
      </c>
      <c r="M24" s="33">
        <v>0</v>
      </c>
      <c r="N24" s="13">
        <f t="shared" si="0"/>
        <v>422</v>
      </c>
    </row>
    <row r="25" spans="1:14">
      <c r="A25" s="6" t="s">
        <v>40</v>
      </c>
      <c r="B25" s="1" t="s">
        <v>41</v>
      </c>
      <c r="C25" s="29"/>
      <c r="D25" s="19">
        <v>0</v>
      </c>
      <c r="E25" s="19">
        <v>0</v>
      </c>
      <c r="F25" s="19">
        <v>0</v>
      </c>
      <c r="G25" s="28">
        <v>0</v>
      </c>
      <c r="H25" s="35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9"/>
      <c r="D26" s="19">
        <v>0</v>
      </c>
      <c r="E26" s="19">
        <v>0</v>
      </c>
      <c r="F26" s="19">
        <v>0</v>
      </c>
      <c r="G26" s="28">
        <v>1</v>
      </c>
      <c r="H26" s="35">
        <v>0</v>
      </c>
      <c r="I26" s="19">
        <v>9</v>
      </c>
      <c r="J26" s="19">
        <v>0</v>
      </c>
      <c r="K26" s="18">
        <v>3</v>
      </c>
      <c r="L26" s="25">
        <v>0</v>
      </c>
      <c r="M26" s="19">
        <v>0</v>
      </c>
      <c r="N26" s="13">
        <f t="shared" si="0"/>
        <v>13</v>
      </c>
    </row>
    <row r="27" spans="1:14">
      <c r="A27" s="6" t="s">
        <v>44</v>
      </c>
      <c r="B27" s="1" t="s">
        <v>45</v>
      </c>
      <c r="C27" s="29"/>
      <c r="D27" s="19">
        <v>4</v>
      </c>
      <c r="E27" s="19">
        <v>5</v>
      </c>
      <c r="F27" s="19">
        <v>0</v>
      </c>
      <c r="G27" s="28">
        <v>0</v>
      </c>
      <c r="H27" s="35">
        <v>6</v>
      </c>
      <c r="I27" s="19">
        <v>0</v>
      </c>
      <c r="J27" s="19">
        <v>2</v>
      </c>
      <c r="K27" s="18">
        <v>5</v>
      </c>
      <c r="L27" s="25">
        <v>4</v>
      </c>
      <c r="M27" s="19">
        <v>0</v>
      </c>
      <c r="N27" s="13">
        <f t="shared" si="0"/>
        <v>26</v>
      </c>
    </row>
    <row r="28" spans="1:14">
      <c r="A28" s="6" t="s">
        <v>46</v>
      </c>
      <c r="B28" s="1" t="s">
        <v>47</v>
      </c>
      <c r="C28" s="29">
        <v>1769</v>
      </c>
      <c r="D28" s="19">
        <v>1109</v>
      </c>
      <c r="E28" s="19">
        <v>151</v>
      </c>
      <c r="F28" s="19">
        <v>43</v>
      </c>
      <c r="G28" s="28">
        <v>513</v>
      </c>
      <c r="H28" s="35">
        <v>1849</v>
      </c>
      <c r="I28" s="19">
        <v>848</v>
      </c>
      <c r="J28" s="19">
        <v>214</v>
      </c>
      <c r="K28" s="18">
        <v>473</v>
      </c>
      <c r="L28" s="25">
        <v>362</v>
      </c>
      <c r="M28" s="19">
        <v>0</v>
      </c>
      <c r="N28" s="13">
        <f t="shared" si="0"/>
        <v>7331</v>
      </c>
    </row>
    <row r="29" spans="1:14">
      <c r="A29" s="6" t="s">
        <v>48</v>
      </c>
      <c r="B29" s="1" t="s">
        <v>49</v>
      </c>
      <c r="C29" s="29">
        <v>194</v>
      </c>
      <c r="D29" s="19">
        <v>0</v>
      </c>
      <c r="E29" s="19">
        <v>2</v>
      </c>
      <c r="F29" s="19">
        <v>0</v>
      </c>
      <c r="G29" s="28">
        <v>139</v>
      </c>
      <c r="H29" s="35">
        <v>3</v>
      </c>
      <c r="I29" s="19">
        <v>507</v>
      </c>
      <c r="J29" s="19">
        <v>0</v>
      </c>
      <c r="K29" s="18">
        <v>0</v>
      </c>
      <c r="L29" s="25">
        <v>520</v>
      </c>
      <c r="M29" s="19">
        <v>0</v>
      </c>
      <c r="N29" s="13">
        <f t="shared" si="0"/>
        <v>1365</v>
      </c>
    </row>
    <row r="30" spans="1:14">
      <c r="A30" s="6" t="s">
        <v>50</v>
      </c>
      <c r="B30" s="1" t="s">
        <v>51</v>
      </c>
      <c r="C30" s="29"/>
      <c r="D30" s="19">
        <v>13</v>
      </c>
      <c r="E30" s="19">
        <v>0</v>
      </c>
      <c r="F30" s="19">
        <v>0</v>
      </c>
      <c r="G30" s="28">
        <v>0</v>
      </c>
      <c r="H30" s="35">
        <v>0</v>
      </c>
      <c r="I30" s="19">
        <v>0</v>
      </c>
      <c r="J30" s="19">
        <v>0</v>
      </c>
      <c r="K30" s="18">
        <v>0</v>
      </c>
      <c r="L30" s="25">
        <v>1</v>
      </c>
      <c r="M30" s="19">
        <v>0</v>
      </c>
      <c r="N30" s="13">
        <f t="shared" si="0"/>
        <v>14</v>
      </c>
    </row>
    <row r="31" spans="1:14">
      <c r="A31" s="6" t="s">
        <v>52</v>
      </c>
      <c r="B31" s="1" t="s">
        <v>53</v>
      </c>
      <c r="C31" s="29">
        <v>2</v>
      </c>
      <c r="D31" s="19">
        <v>63</v>
      </c>
      <c r="E31" s="19">
        <v>0</v>
      </c>
      <c r="F31" s="19">
        <v>0</v>
      </c>
      <c r="G31" s="28">
        <v>4</v>
      </c>
      <c r="H31" s="35">
        <v>11</v>
      </c>
      <c r="I31" s="19">
        <v>0</v>
      </c>
      <c r="J31" s="19">
        <v>0</v>
      </c>
      <c r="K31" s="18">
        <v>0</v>
      </c>
      <c r="L31" s="25">
        <v>2</v>
      </c>
      <c r="M31" s="19">
        <v>0</v>
      </c>
      <c r="N31" s="13">
        <f t="shared" si="0"/>
        <v>82</v>
      </c>
    </row>
    <row r="32" spans="1:14">
      <c r="A32" s="6" t="s">
        <v>54</v>
      </c>
      <c r="B32" s="1" t="s">
        <v>55</v>
      </c>
      <c r="C32" s="29"/>
      <c r="D32" s="19">
        <v>0</v>
      </c>
      <c r="E32" s="19">
        <v>0</v>
      </c>
      <c r="F32" s="19">
        <v>0</v>
      </c>
      <c r="G32" s="28">
        <v>0</v>
      </c>
      <c r="H32" s="35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9">
        <v>1592</v>
      </c>
      <c r="D33" s="19">
        <v>4595</v>
      </c>
      <c r="E33" s="19">
        <v>897</v>
      </c>
      <c r="F33" s="19">
        <v>863</v>
      </c>
      <c r="G33" s="28">
        <v>1698</v>
      </c>
      <c r="H33" s="35">
        <v>4469</v>
      </c>
      <c r="I33" s="19">
        <v>5125</v>
      </c>
      <c r="J33" s="19">
        <v>2224</v>
      </c>
      <c r="K33" s="18">
        <v>1530</v>
      </c>
      <c r="L33" s="25">
        <v>2055</v>
      </c>
      <c r="M33" s="19">
        <v>0</v>
      </c>
      <c r="N33" s="13">
        <f t="shared" si="0"/>
        <v>25048</v>
      </c>
    </row>
    <row r="34" spans="1:14">
      <c r="A34" s="7" t="s">
        <v>58</v>
      </c>
      <c r="B34" s="8" t="s">
        <v>59</v>
      </c>
      <c r="C34" s="29">
        <v>18176</v>
      </c>
      <c r="D34" s="20">
        <v>13952</v>
      </c>
      <c r="E34" s="19">
        <v>8584</v>
      </c>
      <c r="F34" s="19">
        <v>11166</v>
      </c>
      <c r="G34" s="28">
        <v>15256</v>
      </c>
      <c r="H34" s="35">
        <v>18344</v>
      </c>
      <c r="I34" s="19">
        <v>14632</v>
      </c>
      <c r="J34" s="21">
        <v>17891</v>
      </c>
      <c r="K34" s="18">
        <v>11815</v>
      </c>
      <c r="L34" s="26">
        <v>11755</v>
      </c>
      <c r="M34" s="21">
        <v>36</v>
      </c>
      <c r="N34" s="9">
        <f t="shared" si="0"/>
        <v>141607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topLeftCell="C1" zoomScale="90" zoomScaleNormal="90" workbookViewId="0">
      <selection activeCell="I3" sqref="I3:M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10309</v>
      </c>
      <c r="D3" s="19">
        <v>4793</v>
      </c>
      <c r="E3" s="19">
        <v>2339</v>
      </c>
      <c r="F3" s="19">
        <v>6510</v>
      </c>
      <c r="G3" s="19">
        <v>7980</v>
      </c>
      <c r="H3" s="19">
        <v>9830</v>
      </c>
      <c r="I3" s="19">
        <v>3926</v>
      </c>
      <c r="J3" s="19">
        <v>7829</v>
      </c>
      <c r="K3" s="18">
        <v>5576</v>
      </c>
      <c r="L3" s="25">
        <v>5944</v>
      </c>
      <c r="M3" s="19">
        <v>202</v>
      </c>
      <c r="N3" s="13">
        <f>SUM(C3:M3)</f>
        <v>65238</v>
      </c>
    </row>
    <row r="4" spans="1:14">
      <c r="A4" s="6" t="s">
        <v>2</v>
      </c>
      <c r="B4" s="1" t="s">
        <v>3</v>
      </c>
      <c r="C4" s="18">
        <v>87</v>
      </c>
      <c r="D4" s="19">
        <v>88</v>
      </c>
      <c r="E4" s="19">
        <v>12</v>
      </c>
      <c r="F4" s="19">
        <v>0</v>
      </c>
      <c r="G4" s="19">
        <v>84</v>
      </c>
      <c r="H4" s="19">
        <v>1102</v>
      </c>
      <c r="I4" s="19">
        <v>1654</v>
      </c>
      <c r="J4" s="19">
        <v>72</v>
      </c>
      <c r="K4" s="18">
        <v>0</v>
      </c>
      <c r="L4" s="25">
        <v>749</v>
      </c>
      <c r="M4" s="42"/>
      <c r="N4" s="13">
        <f t="shared" ref="N4:N34" si="0">SUM(C4:M4)</f>
        <v>3848</v>
      </c>
    </row>
    <row r="5" spans="1:14">
      <c r="A5" s="6" t="s">
        <v>4</v>
      </c>
      <c r="B5" s="1" t="s">
        <v>5</v>
      </c>
      <c r="C5" s="18">
        <v>335</v>
      </c>
      <c r="D5" s="19">
        <v>437</v>
      </c>
      <c r="E5" s="19">
        <v>998</v>
      </c>
      <c r="F5" s="19">
        <v>135</v>
      </c>
      <c r="G5" s="19">
        <v>588</v>
      </c>
      <c r="H5" s="19">
        <v>648</v>
      </c>
      <c r="I5" s="19">
        <v>617</v>
      </c>
      <c r="J5" s="19">
        <v>325</v>
      </c>
      <c r="K5" s="18">
        <v>481</v>
      </c>
      <c r="L5" s="25">
        <v>469</v>
      </c>
      <c r="M5" s="19">
        <v>15</v>
      </c>
      <c r="N5" s="13">
        <f t="shared" si="0"/>
        <v>5048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42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42"/>
      <c r="N7" s="13">
        <f t="shared" si="0"/>
        <v>1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1</v>
      </c>
      <c r="L8" s="25">
        <v>1</v>
      </c>
      <c r="M8" s="42"/>
      <c r="N8" s="13">
        <f t="shared" si="0"/>
        <v>2</v>
      </c>
    </row>
    <row r="9" spans="1:14">
      <c r="A9" s="6" t="s">
        <v>12</v>
      </c>
      <c r="B9" s="1" t="s">
        <v>13</v>
      </c>
      <c r="C9" s="18">
        <v>4</v>
      </c>
      <c r="D9" s="19">
        <v>43</v>
      </c>
      <c r="E9" s="19">
        <v>25</v>
      </c>
      <c r="F9" s="19">
        <v>0</v>
      </c>
      <c r="G9" s="19">
        <v>14</v>
      </c>
      <c r="H9" s="19">
        <v>17</v>
      </c>
      <c r="I9" s="19">
        <v>64</v>
      </c>
      <c r="J9" s="19">
        <v>15</v>
      </c>
      <c r="K9" s="18">
        <v>16</v>
      </c>
      <c r="L9" s="25">
        <v>6</v>
      </c>
      <c r="M9" s="42"/>
      <c r="N9" s="13">
        <f t="shared" si="0"/>
        <v>204</v>
      </c>
    </row>
    <row r="10" spans="1:14">
      <c r="A10" s="6" t="s">
        <v>14</v>
      </c>
      <c r="B10" s="1" t="s">
        <v>15</v>
      </c>
      <c r="C10" s="18">
        <v>1805</v>
      </c>
      <c r="D10" s="19">
        <v>1179</v>
      </c>
      <c r="E10" s="19">
        <v>566</v>
      </c>
      <c r="F10" s="27">
        <v>95</v>
      </c>
      <c r="G10" s="19">
        <v>1358</v>
      </c>
      <c r="H10" s="19">
        <v>2784</v>
      </c>
      <c r="I10" s="19">
        <f>I11+I12</f>
        <v>1852</v>
      </c>
      <c r="J10" s="19">
        <f t="shared" ref="J10" si="1">SUM(J11:J12)</f>
        <v>435</v>
      </c>
      <c r="K10" s="18">
        <v>658</v>
      </c>
      <c r="L10" s="25">
        <f>SUM(L11:L12)</f>
        <v>1459</v>
      </c>
      <c r="M10" s="19">
        <f>M11+M12</f>
        <v>2</v>
      </c>
      <c r="N10" s="13">
        <f t="shared" si="0"/>
        <v>12193</v>
      </c>
    </row>
    <row r="11" spans="1:14">
      <c r="A11" s="6" t="s">
        <v>16</v>
      </c>
      <c r="B11" s="1" t="s">
        <v>17</v>
      </c>
      <c r="C11" s="18">
        <v>1716</v>
      </c>
      <c r="D11" s="19">
        <v>942</v>
      </c>
      <c r="E11" s="19">
        <v>413</v>
      </c>
      <c r="F11" s="19">
        <v>79</v>
      </c>
      <c r="G11" s="19">
        <v>1046</v>
      </c>
      <c r="H11" s="19">
        <v>2224</v>
      </c>
      <c r="I11" s="19">
        <v>1657</v>
      </c>
      <c r="J11" s="19">
        <v>283</v>
      </c>
      <c r="K11" s="18">
        <v>491</v>
      </c>
      <c r="L11" s="25">
        <v>294</v>
      </c>
      <c r="M11" s="19">
        <v>2</v>
      </c>
      <c r="N11" s="13">
        <f t="shared" si="0"/>
        <v>9147</v>
      </c>
    </row>
    <row r="12" spans="1:14">
      <c r="A12" s="6" t="s">
        <v>18</v>
      </c>
      <c r="B12" s="1" t="s">
        <v>19</v>
      </c>
      <c r="C12" s="18">
        <v>89</v>
      </c>
      <c r="D12" s="19">
        <v>237</v>
      </c>
      <c r="E12" s="19">
        <v>153</v>
      </c>
      <c r="F12" s="19">
        <v>16</v>
      </c>
      <c r="G12" s="19">
        <v>312</v>
      </c>
      <c r="H12" s="19">
        <v>560</v>
      </c>
      <c r="I12" s="19">
        <v>195</v>
      </c>
      <c r="J12" s="19">
        <v>152</v>
      </c>
      <c r="K12" s="18">
        <v>167</v>
      </c>
      <c r="L12" s="25">
        <v>1165</v>
      </c>
      <c r="M12" s="19">
        <v>0</v>
      </c>
      <c r="N12" s="13">
        <f t="shared" si="0"/>
        <v>3046</v>
      </c>
    </row>
    <row r="13" spans="1:14">
      <c r="A13" s="6" t="s">
        <v>20</v>
      </c>
      <c r="B13" s="1" t="s">
        <v>21</v>
      </c>
      <c r="C13" s="18">
        <v>1255</v>
      </c>
      <c r="D13" s="19">
        <v>977</v>
      </c>
      <c r="E13" s="19">
        <v>133</v>
      </c>
      <c r="F13" s="27">
        <v>16</v>
      </c>
      <c r="G13" s="19">
        <v>1482</v>
      </c>
      <c r="H13" s="19">
        <v>4582</v>
      </c>
      <c r="I13" s="19">
        <f>I14+I15</f>
        <v>2191</v>
      </c>
      <c r="J13" s="19">
        <f t="shared" ref="J13" si="2">SUM(J14:J15)</f>
        <v>241</v>
      </c>
      <c r="K13" s="18">
        <v>341</v>
      </c>
      <c r="L13" s="25">
        <f>SUM(L14:L15)</f>
        <v>1597</v>
      </c>
      <c r="M13" s="19">
        <f>M14+M15</f>
        <v>1</v>
      </c>
      <c r="N13" s="13">
        <f t="shared" si="0"/>
        <v>12816</v>
      </c>
    </row>
    <row r="14" spans="1:14">
      <c r="A14" s="6" t="s">
        <v>16</v>
      </c>
      <c r="B14" s="1" t="s">
        <v>22</v>
      </c>
      <c r="C14" s="18">
        <v>1180</v>
      </c>
      <c r="D14" s="19">
        <v>849</v>
      </c>
      <c r="E14" s="19">
        <v>105</v>
      </c>
      <c r="F14" s="19">
        <v>13</v>
      </c>
      <c r="G14" s="19">
        <v>1060</v>
      </c>
      <c r="H14" s="19">
        <v>4021</v>
      </c>
      <c r="I14" s="19">
        <v>1752</v>
      </c>
      <c r="J14" s="19">
        <v>157</v>
      </c>
      <c r="K14" s="18">
        <v>258</v>
      </c>
      <c r="L14" s="25">
        <v>293</v>
      </c>
      <c r="M14" s="19">
        <v>1</v>
      </c>
      <c r="N14" s="13">
        <f t="shared" si="0"/>
        <v>9689</v>
      </c>
    </row>
    <row r="15" spans="1:14">
      <c r="A15" s="6" t="s">
        <v>18</v>
      </c>
      <c r="B15" s="1" t="s">
        <v>23</v>
      </c>
      <c r="C15" s="18">
        <v>75</v>
      </c>
      <c r="D15" s="19">
        <v>128</v>
      </c>
      <c r="E15" s="19">
        <v>28</v>
      </c>
      <c r="F15" s="19">
        <v>3</v>
      </c>
      <c r="G15" s="19">
        <v>422</v>
      </c>
      <c r="H15" s="19">
        <v>561</v>
      </c>
      <c r="I15" s="19">
        <v>439</v>
      </c>
      <c r="J15" s="19">
        <v>84</v>
      </c>
      <c r="K15" s="18">
        <v>83</v>
      </c>
      <c r="L15" s="25">
        <v>1304</v>
      </c>
      <c r="M15" s="19">
        <v>0</v>
      </c>
      <c r="N15" s="13">
        <f t="shared" si="0"/>
        <v>3127</v>
      </c>
    </row>
    <row r="16" spans="1:14">
      <c r="A16" s="6" t="s">
        <v>24</v>
      </c>
      <c r="B16" s="1" t="s">
        <v>25</v>
      </c>
      <c r="C16" s="18">
        <v>1893</v>
      </c>
      <c r="D16" s="19">
        <v>1205</v>
      </c>
      <c r="E16" s="19">
        <v>593</v>
      </c>
      <c r="F16" s="27">
        <v>111</v>
      </c>
      <c r="G16" s="19">
        <v>1482</v>
      </c>
      <c r="H16" s="19">
        <v>4619</v>
      </c>
      <c r="I16" s="19">
        <f>I17+I18</f>
        <v>2191</v>
      </c>
      <c r="J16" s="19">
        <f t="shared" ref="J16" si="3">SUM(J17:J18)</f>
        <v>487</v>
      </c>
      <c r="K16" s="18">
        <v>724</v>
      </c>
      <c r="L16" s="25">
        <f>SUM(L17:L18)</f>
        <v>1602</v>
      </c>
      <c r="M16" s="19">
        <f>M17+M18</f>
        <v>2</v>
      </c>
      <c r="N16" s="13">
        <f t="shared" si="0"/>
        <v>14909</v>
      </c>
    </row>
    <row r="17" spans="1:14">
      <c r="A17" s="6" t="s">
        <v>16</v>
      </c>
      <c r="B17" s="1" t="s">
        <v>26</v>
      </c>
      <c r="C17" s="18">
        <v>1734</v>
      </c>
      <c r="D17" s="19">
        <v>942</v>
      </c>
      <c r="E17" s="19">
        <v>413</v>
      </c>
      <c r="F17" s="27">
        <v>92</v>
      </c>
      <c r="G17" s="19">
        <v>1060</v>
      </c>
      <c r="H17" s="19">
        <v>4035</v>
      </c>
      <c r="I17" s="19">
        <f>I14</f>
        <v>1752</v>
      </c>
      <c r="J17" s="19">
        <v>297</v>
      </c>
      <c r="K17" s="18">
        <v>494</v>
      </c>
      <c r="L17" s="25">
        <v>296</v>
      </c>
      <c r="M17" s="19">
        <v>2</v>
      </c>
      <c r="N17" s="13">
        <f t="shared" si="0"/>
        <v>11117</v>
      </c>
    </row>
    <row r="18" spans="1:14">
      <c r="A18" s="6" t="s">
        <v>18</v>
      </c>
      <c r="B18" s="1" t="s">
        <v>27</v>
      </c>
      <c r="C18" s="18">
        <v>159</v>
      </c>
      <c r="D18" s="19">
        <v>263</v>
      </c>
      <c r="E18" s="19">
        <v>180</v>
      </c>
      <c r="F18" s="27">
        <v>19</v>
      </c>
      <c r="G18" s="19">
        <v>422</v>
      </c>
      <c r="H18" s="19">
        <v>584</v>
      </c>
      <c r="I18" s="19">
        <f>I15</f>
        <v>439</v>
      </c>
      <c r="J18" s="19">
        <v>190</v>
      </c>
      <c r="K18" s="18">
        <v>230</v>
      </c>
      <c r="L18" s="25">
        <v>1306</v>
      </c>
      <c r="M18" s="19">
        <v>0</v>
      </c>
      <c r="N18" s="13">
        <f t="shared" si="0"/>
        <v>3792</v>
      </c>
    </row>
    <row r="19" spans="1:14">
      <c r="A19" s="6" t="s">
        <v>28</v>
      </c>
      <c r="B19" s="1" t="s">
        <v>29</v>
      </c>
      <c r="C19" s="18">
        <v>8560</v>
      </c>
      <c r="D19" s="19">
        <v>6486</v>
      </c>
      <c r="E19" s="19">
        <v>5136</v>
      </c>
      <c r="F19" s="27">
        <v>9523</v>
      </c>
      <c r="G19" s="19">
        <v>11016</v>
      </c>
      <c r="H19" s="22">
        <f>H20+H24+H25</f>
        <v>6465</v>
      </c>
      <c r="I19" s="19">
        <f>I20+I24+I25</f>
        <v>5888</v>
      </c>
      <c r="J19" s="19">
        <f t="shared" ref="J19" si="4">SUM(J20,J24:J25)</f>
        <v>13516</v>
      </c>
      <c r="K19" s="18">
        <v>8094</v>
      </c>
      <c r="L19" s="25">
        <f>L20+L24+L25</f>
        <v>5125</v>
      </c>
      <c r="M19" s="33">
        <f>M20+M25</f>
        <v>297</v>
      </c>
      <c r="N19" s="13">
        <f t="shared" si="0"/>
        <v>80106</v>
      </c>
    </row>
    <row r="20" spans="1:14">
      <c r="A20" s="6" t="s">
        <v>30</v>
      </c>
      <c r="B20" s="1" t="s">
        <v>31</v>
      </c>
      <c r="C20" s="18">
        <v>8542</v>
      </c>
      <c r="D20" s="19">
        <v>6462</v>
      </c>
      <c r="E20" s="19">
        <v>5124</v>
      </c>
      <c r="F20" s="27">
        <v>9523</v>
      </c>
      <c r="G20" s="19">
        <v>10968</v>
      </c>
      <c r="H20" s="22">
        <f>H21+H22+H23</f>
        <v>6383</v>
      </c>
      <c r="I20" s="19">
        <f t="shared" ref="I20" si="5">I21+I22+I23</f>
        <v>5822</v>
      </c>
      <c r="J20" s="19">
        <f t="shared" ref="J20" si="6">SUM(J21:J23)</f>
        <v>13487</v>
      </c>
      <c r="K20" s="18">
        <v>8074</v>
      </c>
      <c r="L20" s="25">
        <f>SUM(L21:L23)</f>
        <v>5089</v>
      </c>
      <c r="M20" s="34">
        <f>M21+M22+M23+M24</f>
        <v>297</v>
      </c>
      <c r="N20" s="13">
        <f t="shared" si="0"/>
        <v>79771</v>
      </c>
    </row>
    <row r="21" spans="1:14">
      <c r="A21" s="6" t="s">
        <v>32</v>
      </c>
      <c r="B21" s="1" t="s">
        <v>33</v>
      </c>
      <c r="C21" s="18">
        <v>6756</v>
      </c>
      <c r="D21" s="19">
        <v>4921</v>
      </c>
      <c r="E21" s="19">
        <v>2866</v>
      </c>
      <c r="F21" s="19">
        <v>7529</v>
      </c>
      <c r="G21" s="19">
        <v>8513</v>
      </c>
      <c r="H21" s="19">
        <v>4621</v>
      </c>
      <c r="I21" s="19">
        <v>4323</v>
      </c>
      <c r="J21" s="19">
        <v>10306</v>
      </c>
      <c r="K21" s="18">
        <v>6158</v>
      </c>
      <c r="L21" s="25">
        <v>3704</v>
      </c>
      <c r="M21" s="33">
        <v>216</v>
      </c>
      <c r="N21" s="13">
        <f t="shared" si="0"/>
        <v>59913</v>
      </c>
    </row>
    <row r="22" spans="1:14">
      <c r="A22" s="6" t="s">
        <v>34</v>
      </c>
      <c r="B22" s="1" t="s">
        <v>35</v>
      </c>
      <c r="C22" s="18">
        <v>1785</v>
      </c>
      <c r="D22" s="19">
        <v>1539</v>
      </c>
      <c r="E22" s="19">
        <v>765</v>
      </c>
      <c r="F22" s="19">
        <v>1806</v>
      </c>
      <c r="G22" s="19">
        <v>2279</v>
      </c>
      <c r="H22" s="19">
        <v>1746</v>
      </c>
      <c r="I22" s="19">
        <v>1491</v>
      </c>
      <c r="J22" s="19">
        <v>3149</v>
      </c>
      <c r="K22" s="18">
        <v>1908</v>
      </c>
      <c r="L22" s="25">
        <v>1199</v>
      </c>
      <c r="M22" s="33">
        <v>53</v>
      </c>
      <c r="N22" s="13">
        <f t="shared" si="0"/>
        <v>17720</v>
      </c>
    </row>
    <row r="23" spans="1:14">
      <c r="A23" s="6" t="s">
        <v>36</v>
      </c>
      <c r="B23" s="1" t="s">
        <v>37</v>
      </c>
      <c r="C23" s="18">
        <v>1</v>
      </c>
      <c r="D23" s="19">
        <v>2</v>
      </c>
      <c r="E23" s="19">
        <v>1493</v>
      </c>
      <c r="F23" s="19">
        <v>186</v>
      </c>
      <c r="G23" s="19">
        <v>176</v>
      </c>
      <c r="H23" s="19">
        <v>16</v>
      </c>
      <c r="I23" s="19">
        <v>8</v>
      </c>
      <c r="J23" s="19">
        <v>32</v>
      </c>
      <c r="K23" s="18">
        <v>8</v>
      </c>
      <c r="L23" s="25">
        <v>186</v>
      </c>
      <c r="M23" s="33">
        <v>27</v>
      </c>
      <c r="N23" s="13">
        <f t="shared" si="0"/>
        <v>2135</v>
      </c>
    </row>
    <row r="24" spans="1:14">
      <c r="A24" s="6" t="s">
        <v>38</v>
      </c>
      <c r="B24" s="1" t="s">
        <v>39</v>
      </c>
      <c r="C24" s="18">
        <v>18</v>
      </c>
      <c r="D24" s="19">
        <v>24</v>
      </c>
      <c r="E24" s="19">
        <v>12</v>
      </c>
      <c r="F24" s="19">
        <v>2</v>
      </c>
      <c r="G24" s="19">
        <v>48</v>
      </c>
      <c r="H24" s="19">
        <v>82</v>
      </c>
      <c r="I24" s="19">
        <v>66</v>
      </c>
      <c r="J24" s="19">
        <v>29</v>
      </c>
      <c r="K24" s="18">
        <v>20</v>
      </c>
      <c r="L24" s="25">
        <v>36</v>
      </c>
      <c r="M24" s="33">
        <v>1</v>
      </c>
      <c r="N24" s="13">
        <f t="shared" si="0"/>
        <v>338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42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1</v>
      </c>
      <c r="E26" s="19">
        <v>0</v>
      </c>
      <c r="F26" s="19">
        <v>0</v>
      </c>
      <c r="G26" s="19">
        <v>1</v>
      </c>
      <c r="H26" s="19">
        <v>0</v>
      </c>
      <c r="I26" s="19">
        <v>0</v>
      </c>
      <c r="J26" s="19">
        <v>0</v>
      </c>
      <c r="K26" s="18">
        <v>2</v>
      </c>
      <c r="L26" s="25">
        <v>0</v>
      </c>
      <c r="M26" s="42"/>
      <c r="N26" s="13">
        <f t="shared" si="0"/>
        <v>4</v>
      </c>
    </row>
    <row r="27" spans="1:14">
      <c r="A27" s="6" t="s">
        <v>44</v>
      </c>
      <c r="B27" s="1" t="s">
        <v>45</v>
      </c>
      <c r="C27" s="18">
        <v>1</v>
      </c>
      <c r="D27" s="19">
        <v>5</v>
      </c>
      <c r="E27" s="19">
        <v>5</v>
      </c>
      <c r="F27" s="19">
        <v>0</v>
      </c>
      <c r="G27" s="19">
        <v>3</v>
      </c>
      <c r="H27" s="19">
        <v>10</v>
      </c>
      <c r="I27" s="19">
        <v>0</v>
      </c>
      <c r="J27" s="19">
        <v>3</v>
      </c>
      <c r="K27" s="18">
        <v>2</v>
      </c>
      <c r="L27" s="25">
        <v>1</v>
      </c>
      <c r="M27" s="42"/>
      <c r="N27" s="13">
        <f t="shared" si="0"/>
        <v>30</v>
      </c>
    </row>
    <row r="28" spans="1:14">
      <c r="A28" s="6" t="s">
        <v>46</v>
      </c>
      <c r="B28" s="1" t="s">
        <v>47</v>
      </c>
      <c r="C28" s="18">
        <v>1246</v>
      </c>
      <c r="D28" s="19">
        <v>1097</v>
      </c>
      <c r="E28" s="19">
        <v>127</v>
      </c>
      <c r="F28" s="19">
        <v>18</v>
      </c>
      <c r="G28" s="19">
        <v>543</v>
      </c>
      <c r="H28" s="19">
        <v>1542</v>
      </c>
      <c r="I28" s="19">
        <v>828</v>
      </c>
      <c r="J28" s="19">
        <v>186</v>
      </c>
      <c r="K28" s="18">
        <v>472</v>
      </c>
      <c r="L28" s="25">
        <v>49</v>
      </c>
      <c r="M28" s="19">
        <v>1</v>
      </c>
      <c r="N28" s="13">
        <f t="shared" si="0"/>
        <v>6109</v>
      </c>
    </row>
    <row r="29" spans="1:14">
      <c r="A29" s="6" t="s">
        <v>48</v>
      </c>
      <c r="B29" s="1" t="s">
        <v>49</v>
      </c>
      <c r="C29" s="18">
        <v>83</v>
      </c>
      <c r="D29" s="19">
        <v>0</v>
      </c>
      <c r="E29" s="19">
        <v>7</v>
      </c>
      <c r="F29" s="19">
        <v>0</v>
      </c>
      <c r="G29" s="19">
        <v>175</v>
      </c>
      <c r="H29" s="19">
        <v>2</v>
      </c>
      <c r="I29" s="19">
        <v>954</v>
      </c>
      <c r="J29" s="19">
        <v>0</v>
      </c>
      <c r="K29" s="18">
        <v>0</v>
      </c>
      <c r="L29" s="25">
        <v>349</v>
      </c>
      <c r="M29" s="42"/>
      <c r="N29" s="13">
        <f t="shared" si="0"/>
        <v>1570</v>
      </c>
    </row>
    <row r="30" spans="1:14">
      <c r="A30" s="6" t="s">
        <v>50</v>
      </c>
      <c r="B30" s="1" t="s">
        <v>51</v>
      </c>
      <c r="C30" s="18">
        <v>0</v>
      </c>
      <c r="D30" s="19">
        <v>7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42"/>
      <c r="N30" s="13">
        <f t="shared" si="0"/>
        <v>7</v>
      </c>
    </row>
    <row r="31" spans="1:14">
      <c r="A31" s="6" t="s">
        <v>52</v>
      </c>
      <c r="B31" s="1" t="s">
        <v>53</v>
      </c>
      <c r="C31" s="18">
        <v>2</v>
      </c>
      <c r="D31" s="19">
        <v>72</v>
      </c>
      <c r="E31" s="19">
        <v>0</v>
      </c>
      <c r="F31" s="19">
        <v>0</v>
      </c>
      <c r="G31" s="19">
        <v>3</v>
      </c>
      <c r="H31" s="19">
        <v>9</v>
      </c>
      <c r="I31" s="19">
        <v>4</v>
      </c>
      <c r="J31" s="19">
        <v>4</v>
      </c>
      <c r="K31" s="18">
        <v>0</v>
      </c>
      <c r="L31" s="25">
        <v>2</v>
      </c>
      <c r="M31" s="42"/>
      <c r="N31" s="13">
        <f t="shared" si="0"/>
        <v>96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42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1442</v>
      </c>
      <c r="D33" s="19">
        <v>4230</v>
      </c>
      <c r="E33" s="19">
        <v>693</v>
      </c>
      <c r="F33" s="19">
        <v>323</v>
      </c>
      <c r="G33" s="19">
        <v>1509</v>
      </c>
      <c r="H33" s="19">
        <v>4015</v>
      </c>
      <c r="I33" s="19">
        <v>4467</v>
      </c>
      <c r="J33" s="19">
        <v>1875</v>
      </c>
      <c r="K33" s="18">
        <v>2295</v>
      </c>
      <c r="L33" s="25">
        <v>1108</v>
      </c>
      <c r="M33" s="19">
        <v>9</v>
      </c>
      <c r="N33" s="13">
        <f t="shared" si="0"/>
        <v>21966</v>
      </c>
    </row>
    <row r="34" spans="1:14">
      <c r="A34" s="7" t="s">
        <v>58</v>
      </c>
      <c r="B34" s="8" t="s">
        <v>59</v>
      </c>
      <c r="C34" s="18">
        <v>16840</v>
      </c>
      <c r="D34" s="20">
        <v>13612</v>
      </c>
      <c r="E34" s="19">
        <v>7520</v>
      </c>
      <c r="F34" s="27">
        <v>10052</v>
      </c>
      <c r="G34" s="19">
        <v>15458</v>
      </c>
      <c r="H34" s="19">
        <v>18100</v>
      </c>
      <c r="I34" s="19">
        <v>15955</v>
      </c>
      <c r="J34" s="21">
        <v>18326</v>
      </c>
      <c r="K34" s="18">
        <v>11897</v>
      </c>
      <c r="L34" s="26">
        <v>11773</v>
      </c>
      <c r="M34" s="19">
        <f>M5+M16+M19+M33+4-1</f>
        <v>326</v>
      </c>
      <c r="N34" s="9">
        <f t="shared" si="0"/>
        <v>139859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27</v>
      </c>
      <c r="D3" s="32">
        <v>157</v>
      </c>
      <c r="E3" s="19">
        <v>35</v>
      </c>
      <c r="F3" s="19">
        <v>71</v>
      </c>
      <c r="G3" s="28">
        <v>102</v>
      </c>
      <c r="H3" s="19">
        <v>78</v>
      </c>
      <c r="I3" s="19">
        <v>69</v>
      </c>
      <c r="J3" s="19">
        <v>81</v>
      </c>
      <c r="K3" s="18">
        <v>41</v>
      </c>
      <c r="L3" s="25">
        <v>56</v>
      </c>
      <c r="M3" s="19">
        <v>0</v>
      </c>
      <c r="N3" s="14">
        <f>SUM(C3:M3)</f>
        <v>717</v>
      </c>
    </row>
    <row r="4" spans="1:14">
      <c r="A4" s="6" t="s">
        <v>2</v>
      </c>
      <c r="B4" s="1" t="s">
        <v>3</v>
      </c>
      <c r="C4" s="29">
        <v>1635</v>
      </c>
      <c r="D4" s="32">
        <v>940</v>
      </c>
      <c r="E4" s="19">
        <v>56</v>
      </c>
      <c r="F4" s="19">
        <v>0</v>
      </c>
      <c r="G4" s="28">
        <v>1195</v>
      </c>
      <c r="H4" s="19">
        <v>497</v>
      </c>
      <c r="I4" s="19">
        <v>1127</v>
      </c>
      <c r="J4" s="19">
        <v>785</v>
      </c>
      <c r="K4" s="18">
        <v>0</v>
      </c>
      <c r="L4" s="25">
        <v>592</v>
      </c>
      <c r="M4" s="19">
        <v>0</v>
      </c>
      <c r="N4" s="14">
        <f t="shared" ref="N4:N34" si="0">SUM(C4:M4)</f>
        <v>6827</v>
      </c>
    </row>
    <row r="5" spans="1:14">
      <c r="A5" s="6" t="s">
        <v>4</v>
      </c>
      <c r="B5" s="1" t="s">
        <v>5</v>
      </c>
      <c r="C5" s="29">
        <v>54</v>
      </c>
      <c r="D5" s="32">
        <v>65</v>
      </c>
      <c r="E5" s="19">
        <v>43</v>
      </c>
      <c r="F5" s="19">
        <v>26</v>
      </c>
      <c r="G5" s="28">
        <v>90</v>
      </c>
      <c r="H5" s="19">
        <v>152</v>
      </c>
      <c r="I5" s="19">
        <v>103</v>
      </c>
      <c r="J5" s="19">
        <v>65</v>
      </c>
      <c r="K5" s="18">
        <v>47</v>
      </c>
      <c r="L5" s="25">
        <v>49</v>
      </c>
      <c r="M5" s="19">
        <v>1</v>
      </c>
      <c r="N5" s="14">
        <f t="shared" si="0"/>
        <v>695</v>
      </c>
    </row>
    <row r="6" spans="1:14">
      <c r="A6" s="6" t="s">
        <v>6</v>
      </c>
      <c r="B6" s="1" t="s">
        <v>7</v>
      </c>
      <c r="C6" s="29">
        <v>0</v>
      </c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29">
        <v>0</v>
      </c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4">
        <f t="shared" si="0"/>
        <v>0</v>
      </c>
    </row>
    <row r="8" spans="1:14">
      <c r="A8" s="6" t="s">
        <v>10</v>
      </c>
      <c r="B8" s="1" t="s">
        <v>11</v>
      </c>
      <c r="C8" s="29">
        <v>0</v>
      </c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29"/>
      <c r="D9" s="19">
        <v>0</v>
      </c>
      <c r="E9" s="19">
        <v>0</v>
      </c>
      <c r="F9" s="19">
        <v>0</v>
      </c>
      <c r="G9" s="28">
        <v>0</v>
      </c>
      <c r="H9" s="19">
        <v>0</v>
      </c>
      <c r="I9" s="19">
        <v>0</v>
      </c>
      <c r="J9" s="19">
        <v>0</v>
      </c>
      <c r="K9" s="18">
        <v>0</v>
      </c>
      <c r="L9" s="25">
        <v>0</v>
      </c>
      <c r="M9" s="19">
        <v>0</v>
      </c>
      <c r="N9" s="14">
        <f t="shared" si="0"/>
        <v>0</v>
      </c>
    </row>
    <row r="10" spans="1:14">
      <c r="A10" s="6" t="s">
        <v>14</v>
      </c>
      <c r="B10" s="1" t="s">
        <v>15</v>
      </c>
      <c r="C10" s="29">
        <v>4</v>
      </c>
      <c r="D10" s="19">
        <f>D11+D12</f>
        <v>33</v>
      </c>
      <c r="E10" s="19">
        <v>7</v>
      </c>
      <c r="F10" s="19">
        <v>0</v>
      </c>
      <c r="G10" s="28">
        <v>8</v>
      </c>
      <c r="H10" s="19">
        <v>22</v>
      </c>
      <c r="I10" s="19">
        <f t="shared" ref="I10" si="1">I11+I12</f>
        <v>4</v>
      </c>
      <c r="J10" s="19">
        <f t="shared" ref="J10" si="2">SUM(J11:J12)</f>
        <v>0</v>
      </c>
      <c r="K10" s="18">
        <v>8</v>
      </c>
      <c r="L10" s="25">
        <f>SUM(L11:L12)</f>
        <v>4</v>
      </c>
      <c r="M10" s="19">
        <v>0</v>
      </c>
      <c r="N10" s="14">
        <f t="shared" si="0"/>
        <v>90</v>
      </c>
    </row>
    <row r="11" spans="1:14">
      <c r="A11" s="6" t="s">
        <v>16</v>
      </c>
      <c r="B11" s="1" t="s">
        <v>17</v>
      </c>
      <c r="C11" s="29"/>
      <c r="D11" s="32">
        <v>30</v>
      </c>
      <c r="E11" s="19">
        <v>6</v>
      </c>
      <c r="F11" s="19">
        <v>0</v>
      </c>
      <c r="G11" s="28">
        <v>4</v>
      </c>
      <c r="H11" s="19">
        <v>6</v>
      </c>
      <c r="I11" s="19">
        <v>2</v>
      </c>
      <c r="J11" s="19">
        <v>0</v>
      </c>
      <c r="K11" s="18">
        <v>7</v>
      </c>
      <c r="L11" s="25">
        <v>0</v>
      </c>
      <c r="M11" s="19">
        <v>0</v>
      </c>
      <c r="N11" s="14">
        <f t="shared" si="0"/>
        <v>55</v>
      </c>
    </row>
    <row r="12" spans="1:14">
      <c r="A12" s="6" t="s">
        <v>18</v>
      </c>
      <c r="B12" s="1" t="s">
        <v>19</v>
      </c>
      <c r="C12" s="29">
        <v>4</v>
      </c>
      <c r="D12" s="32">
        <v>3</v>
      </c>
      <c r="E12" s="19">
        <v>1</v>
      </c>
      <c r="F12" s="19">
        <v>0</v>
      </c>
      <c r="G12" s="28">
        <v>4</v>
      </c>
      <c r="H12" s="19">
        <v>16</v>
      </c>
      <c r="I12" s="19">
        <v>2</v>
      </c>
      <c r="J12" s="19">
        <v>0</v>
      </c>
      <c r="K12" s="18">
        <v>1</v>
      </c>
      <c r="L12" s="25">
        <v>4</v>
      </c>
      <c r="M12" s="19">
        <v>0</v>
      </c>
      <c r="N12" s="14">
        <f t="shared" si="0"/>
        <v>35</v>
      </c>
    </row>
    <row r="13" spans="1:14">
      <c r="A13" s="6" t="s">
        <v>20</v>
      </c>
      <c r="B13" s="1" t="s">
        <v>21</v>
      </c>
      <c r="C13" s="29">
        <v>40</v>
      </c>
      <c r="D13" s="19">
        <f>D14+D15</f>
        <v>7</v>
      </c>
      <c r="E13" s="19">
        <v>47</v>
      </c>
      <c r="F13" s="19">
        <v>1</v>
      </c>
      <c r="G13" s="28">
        <v>70</v>
      </c>
      <c r="H13" s="19">
        <v>67</v>
      </c>
      <c r="I13" s="19">
        <f>I14+I15</f>
        <v>81</v>
      </c>
      <c r="J13" s="19">
        <f t="shared" ref="J13" si="3">SUM(J14:J15)</f>
        <v>61</v>
      </c>
      <c r="K13" s="18">
        <v>11</v>
      </c>
      <c r="L13" s="25">
        <f>SUM(L14:L15)</f>
        <v>5</v>
      </c>
      <c r="M13" s="19">
        <v>0</v>
      </c>
      <c r="N13" s="14">
        <f t="shared" si="0"/>
        <v>390</v>
      </c>
    </row>
    <row r="14" spans="1:14">
      <c r="A14" s="6" t="s">
        <v>16</v>
      </c>
      <c r="B14" s="1" t="s">
        <v>22</v>
      </c>
      <c r="C14" s="29">
        <v>19</v>
      </c>
      <c r="D14" s="19">
        <v>1</v>
      </c>
      <c r="E14" s="19">
        <v>30</v>
      </c>
      <c r="F14" s="19">
        <v>1</v>
      </c>
      <c r="G14" s="28">
        <v>21</v>
      </c>
      <c r="H14" s="19">
        <v>61</v>
      </c>
      <c r="I14" s="19">
        <v>40</v>
      </c>
      <c r="J14" s="19">
        <v>12</v>
      </c>
      <c r="K14" s="18">
        <v>1</v>
      </c>
      <c r="L14" s="25">
        <v>3</v>
      </c>
      <c r="M14" s="19">
        <v>0</v>
      </c>
      <c r="N14" s="14">
        <f t="shared" si="0"/>
        <v>189</v>
      </c>
    </row>
    <row r="15" spans="1:14">
      <c r="A15" s="6" t="s">
        <v>18</v>
      </c>
      <c r="B15" s="1" t="s">
        <v>23</v>
      </c>
      <c r="C15" s="29">
        <v>21</v>
      </c>
      <c r="D15" s="19">
        <v>6</v>
      </c>
      <c r="E15" s="19">
        <v>17</v>
      </c>
      <c r="F15" s="19">
        <v>0</v>
      </c>
      <c r="G15" s="28">
        <v>49</v>
      </c>
      <c r="H15" s="19">
        <v>6</v>
      </c>
      <c r="I15" s="19">
        <v>41</v>
      </c>
      <c r="J15" s="19">
        <v>49</v>
      </c>
      <c r="K15" s="18">
        <v>10</v>
      </c>
      <c r="L15" s="25">
        <v>2</v>
      </c>
      <c r="M15" s="19">
        <v>0</v>
      </c>
      <c r="N15" s="14">
        <f t="shared" si="0"/>
        <v>201</v>
      </c>
    </row>
    <row r="16" spans="1:14">
      <c r="A16" s="6" t="s">
        <v>24</v>
      </c>
      <c r="B16" s="1" t="s">
        <v>25</v>
      </c>
      <c r="C16" s="29">
        <v>44</v>
      </c>
      <c r="D16" s="19">
        <f t="shared" ref="D16:D18" si="4">D10+D13</f>
        <v>40</v>
      </c>
      <c r="E16" s="19">
        <v>54</v>
      </c>
      <c r="F16" s="19">
        <v>1</v>
      </c>
      <c r="G16" s="28">
        <v>78</v>
      </c>
      <c r="H16" s="19">
        <v>89</v>
      </c>
      <c r="I16" s="19">
        <f t="shared" ref="I16" si="5">I17+I18</f>
        <v>85</v>
      </c>
      <c r="J16" s="19">
        <f t="shared" ref="J16" si="6">SUM(J17:J18)</f>
        <v>61</v>
      </c>
      <c r="K16" s="18">
        <v>19</v>
      </c>
      <c r="L16" s="25">
        <f>SUM(L17:L18)</f>
        <v>9</v>
      </c>
      <c r="M16" s="19">
        <v>0</v>
      </c>
      <c r="N16" s="14">
        <f t="shared" si="0"/>
        <v>480</v>
      </c>
    </row>
    <row r="17" spans="1:14">
      <c r="A17" s="6" t="s">
        <v>16</v>
      </c>
      <c r="B17" s="1" t="s">
        <v>26</v>
      </c>
      <c r="C17" s="29">
        <v>19</v>
      </c>
      <c r="D17" s="32">
        <f t="shared" si="4"/>
        <v>31</v>
      </c>
      <c r="E17" s="19">
        <v>36</v>
      </c>
      <c r="F17" s="19">
        <v>1</v>
      </c>
      <c r="G17" s="28">
        <v>25</v>
      </c>
      <c r="H17" s="19">
        <v>67</v>
      </c>
      <c r="I17" s="19">
        <f t="shared" ref="I17:J18" si="7">I11+I14</f>
        <v>42</v>
      </c>
      <c r="J17" s="19">
        <f t="shared" si="7"/>
        <v>12</v>
      </c>
      <c r="K17" s="18">
        <v>8</v>
      </c>
      <c r="L17" s="25">
        <f t="shared" ref="L17:L18" si="8">L11+L14</f>
        <v>3</v>
      </c>
      <c r="M17" s="19">
        <v>0</v>
      </c>
      <c r="N17" s="14">
        <f t="shared" si="0"/>
        <v>244</v>
      </c>
    </row>
    <row r="18" spans="1:14">
      <c r="A18" s="6" t="s">
        <v>18</v>
      </c>
      <c r="B18" s="1" t="s">
        <v>27</v>
      </c>
      <c r="C18" s="29">
        <v>25</v>
      </c>
      <c r="D18" s="32">
        <f t="shared" si="4"/>
        <v>9</v>
      </c>
      <c r="E18" s="19">
        <v>18</v>
      </c>
      <c r="F18" s="19">
        <v>0</v>
      </c>
      <c r="G18" s="28">
        <v>53</v>
      </c>
      <c r="H18" s="19">
        <v>22</v>
      </c>
      <c r="I18" s="19">
        <f t="shared" si="7"/>
        <v>43</v>
      </c>
      <c r="J18" s="19">
        <f t="shared" si="7"/>
        <v>49</v>
      </c>
      <c r="K18" s="18">
        <v>11</v>
      </c>
      <c r="L18" s="25">
        <f t="shared" si="8"/>
        <v>6</v>
      </c>
      <c r="M18" s="19">
        <f>M15+M12</f>
        <v>0</v>
      </c>
      <c r="N18" s="14">
        <f t="shared" si="0"/>
        <v>236</v>
      </c>
    </row>
    <row r="19" spans="1:14">
      <c r="A19" s="6" t="s">
        <v>28</v>
      </c>
      <c r="B19" s="1" t="s">
        <v>29</v>
      </c>
      <c r="C19" s="29">
        <v>355</v>
      </c>
      <c r="D19" s="19">
        <f>D20+D24+D25</f>
        <v>293</v>
      </c>
      <c r="E19" s="19">
        <v>193</v>
      </c>
      <c r="F19" s="19">
        <v>258</v>
      </c>
      <c r="G19" s="28">
        <v>438</v>
      </c>
      <c r="H19" s="22">
        <f>H20+H24+H25</f>
        <v>224</v>
      </c>
      <c r="I19" s="19">
        <f t="shared" ref="I19" si="9">I20+I24+I25</f>
        <v>187</v>
      </c>
      <c r="J19" s="19">
        <f t="shared" ref="J19" si="10">SUM(J20,J24:J25)</f>
        <v>547</v>
      </c>
      <c r="K19" s="18">
        <v>262</v>
      </c>
      <c r="L19" s="25">
        <f>L20+L24+L25</f>
        <v>187</v>
      </c>
      <c r="M19" s="19">
        <f>M20+M25</f>
        <v>17</v>
      </c>
      <c r="N19" s="14">
        <f t="shared" si="0"/>
        <v>2961</v>
      </c>
    </row>
    <row r="20" spans="1:14">
      <c r="A20" s="6" t="s">
        <v>30</v>
      </c>
      <c r="B20" s="1" t="s">
        <v>31</v>
      </c>
      <c r="C20" s="29">
        <v>353</v>
      </c>
      <c r="D20" s="19">
        <f>SUM(D21:D23)</f>
        <v>293</v>
      </c>
      <c r="E20" s="19">
        <v>193</v>
      </c>
      <c r="F20" s="19">
        <v>258</v>
      </c>
      <c r="G20" s="28">
        <v>438</v>
      </c>
      <c r="H20" s="22">
        <f t="shared" ref="H20" si="11">H21+H22+H23</f>
        <v>220</v>
      </c>
      <c r="I20" s="19">
        <f t="shared" ref="I20" si="12">I21+I22+I23</f>
        <v>187</v>
      </c>
      <c r="J20" s="19">
        <f t="shared" ref="J20" si="13">SUM(J21:J23)</f>
        <v>546</v>
      </c>
      <c r="K20" s="18">
        <v>262</v>
      </c>
      <c r="L20" s="25">
        <f>SUM(L21:L23)</f>
        <v>186</v>
      </c>
      <c r="M20" s="19">
        <f>M21+M22+M23+M24</f>
        <v>17</v>
      </c>
      <c r="N20" s="14">
        <f t="shared" si="0"/>
        <v>2953</v>
      </c>
    </row>
    <row r="21" spans="1:14">
      <c r="A21" s="6" t="s">
        <v>32</v>
      </c>
      <c r="B21" s="1" t="s">
        <v>33</v>
      </c>
      <c r="C21" s="29">
        <v>335</v>
      </c>
      <c r="D21" s="19">
        <v>277</v>
      </c>
      <c r="E21" s="19">
        <v>186</v>
      </c>
      <c r="F21" s="19">
        <v>258</v>
      </c>
      <c r="G21" s="28">
        <v>414</v>
      </c>
      <c r="H21" s="19">
        <v>201</v>
      </c>
      <c r="I21" s="19">
        <v>178</v>
      </c>
      <c r="J21" s="19">
        <v>514</v>
      </c>
      <c r="K21" s="18">
        <v>240</v>
      </c>
      <c r="L21" s="25">
        <v>176</v>
      </c>
      <c r="M21" s="19">
        <v>17</v>
      </c>
      <c r="N21" s="14">
        <f t="shared" si="0"/>
        <v>2796</v>
      </c>
    </row>
    <row r="22" spans="1:14">
      <c r="A22" s="6" t="s">
        <v>34</v>
      </c>
      <c r="B22" s="1" t="s">
        <v>35</v>
      </c>
      <c r="C22" s="29">
        <v>18</v>
      </c>
      <c r="D22" s="19">
        <v>16</v>
      </c>
      <c r="E22" s="19">
        <v>7</v>
      </c>
      <c r="F22" s="19">
        <v>0</v>
      </c>
      <c r="G22" s="28">
        <v>24</v>
      </c>
      <c r="H22" s="19">
        <v>19</v>
      </c>
      <c r="I22" s="19">
        <v>9</v>
      </c>
      <c r="J22" s="19">
        <v>32</v>
      </c>
      <c r="K22" s="18">
        <v>22</v>
      </c>
      <c r="L22" s="25">
        <v>10</v>
      </c>
      <c r="M22" s="19">
        <v>0</v>
      </c>
      <c r="N22" s="14">
        <f t="shared" si="0"/>
        <v>157</v>
      </c>
    </row>
    <row r="23" spans="1:14">
      <c r="A23" s="6" t="s">
        <v>36</v>
      </c>
      <c r="B23" s="1" t="s">
        <v>37</v>
      </c>
      <c r="C23" s="29"/>
      <c r="D23" s="19">
        <v>0</v>
      </c>
      <c r="E23" s="19">
        <v>0</v>
      </c>
      <c r="F23" s="19">
        <v>0</v>
      </c>
      <c r="G23" s="28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4">
        <f t="shared" si="0"/>
        <v>0</v>
      </c>
    </row>
    <row r="24" spans="1:14">
      <c r="A24" s="6" t="s">
        <v>38</v>
      </c>
      <c r="B24" s="1" t="s">
        <v>39</v>
      </c>
      <c r="C24" s="29">
        <v>2</v>
      </c>
      <c r="D24" s="19">
        <v>0</v>
      </c>
      <c r="E24" s="19">
        <v>0</v>
      </c>
      <c r="F24" s="19">
        <v>0</v>
      </c>
      <c r="G24" s="28">
        <v>0</v>
      </c>
      <c r="H24" s="19">
        <v>4</v>
      </c>
      <c r="I24" s="19">
        <v>0</v>
      </c>
      <c r="J24" s="19">
        <v>1</v>
      </c>
      <c r="K24" s="18">
        <v>0</v>
      </c>
      <c r="L24" s="25">
        <v>1</v>
      </c>
      <c r="M24" s="19">
        <v>0</v>
      </c>
      <c r="N24" s="14">
        <f t="shared" si="0"/>
        <v>8</v>
      </c>
    </row>
    <row r="25" spans="1:14">
      <c r="A25" s="6" t="s">
        <v>40</v>
      </c>
      <c r="B25" s="1" t="s">
        <v>41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29"/>
      <c r="D26" s="19">
        <v>0</v>
      </c>
      <c r="E26" s="19">
        <v>0</v>
      </c>
      <c r="F26" s="19">
        <v>0</v>
      </c>
      <c r="G26" s="28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29"/>
      <c r="D27" s="19">
        <v>0</v>
      </c>
      <c r="E27" s="19">
        <v>0</v>
      </c>
      <c r="F27" s="19">
        <v>0</v>
      </c>
      <c r="G27" s="28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4">
        <f t="shared" si="0"/>
        <v>0</v>
      </c>
    </row>
    <row r="28" spans="1:14">
      <c r="A28" s="6" t="s">
        <v>46</v>
      </c>
      <c r="B28" s="1" t="s">
        <v>47</v>
      </c>
      <c r="C28" s="29">
        <v>4</v>
      </c>
      <c r="D28" s="19">
        <v>3</v>
      </c>
      <c r="E28" s="19">
        <v>1</v>
      </c>
      <c r="F28" s="19">
        <v>0</v>
      </c>
      <c r="G28" s="28">
        <v>13</v>
      </c>
      <c r="H28" s="19">
        <v>3</v>
      </c>
      <c r="I28" s="19">
        <v>3</v>
      </c>
      <c r="J28" s="19">
        <v>0</v>
      </c>
      <c r="K28" s="18">
        <v>4</v>
      </c>
      <c r="L28" s="25">
        <v>0</v>
      </c>
      <c r="M28" s="19">
        <v>0</v>
      </c>
      <c r="N28" s="14">
        <f t="shared" si="0"/>
        <v>31</v>
      </c>
    </row>
    <row r="29" spans="1:14">
      <c r="A29" s="6" t="s">
        <v>48</v>
      </c>
      <c r="B29" s="1" t="s">
        <v>49</v>
      </c>
      <c r="C29" s="29"/>
      <c r="D29" s="19">
        <v>0</v>
      </c>
      <c r="E29" s="19">
        <v>0</v>
      </c>
      <c r="F29" s="19">
        <v>0</v>
      </c>
      <c r="G29" s="28">
        <v>1</v>
      </c>
      <c r="H29" s="19">
        <v>0</v>
      </c>
      <c r="I29" s="19">
        <v>2</v>
      </c>
      <c r="J29" s="19">
        <v>0</v>
      </c>
      <c r="K29" s="18">
        <v>0</v>
      </c>
      <c r="L29" s="25">
        <v>1</v>
      </c>
      <c r="M29" s="19">
        <v>0</v>
      </c>
      <c r="N29" s="14">
        <f t="shared" si="0"/>
        <v>4</v>
      </c>
    </row>
    <row r="30" spans="1:14">
      <c r="A30" s="6" t="s">
        <v>50</v>
      </c>
      <c r="B30" s="1" t="s">
        <v>51</v>
      </c>
      <c r="C30" s="29"/>
      <c r="D30" s="19"/>
      <c r="E30" s="19">
        <v>0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29"/>
      <c r="D31" s="19"/>
      <c r="E31" s="19">
        <v>0</v>
      </c>
      <c r="F31" s="19">
        <v>0</v>
      </c>
      <c r="G31" s="28">
        <v>2</v>
      </c>
      <c r="H31" s="19">
        <v>1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4">
        <f t="shared" si="0"/>
        <v>3</v>
      </c>
    </row>
    <row r="32" spans="1:14">
      <c r="A32" s="6" t="s">
        <v>54</v>
      </c>
      <c r="B32" s="1" t="s">
        <v>55</v>
      </c>
      <c r="C32" s="29"/>
      <c r="D32" s="19"/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29">
        <v>28</v>
      </c>
      <c r="D33" s="19">
        <v>62</v>
      </c>
      <c r="E33" s="19">
        <v>20</v>
      </c>
      <c r="F33" s="19">
        <v>12</v>
      </c>
      <c r="G33" s="28">
        <v>5</v>
      </c>
      <c r="H33" s="19">
        <v>63</v>
      </c>
      <c r="I33" s="19">
        <v>215</v>
      </c>
      <c r="J33" s="19">
        <v>66</v>
      </c>
      <c r="K33" s="18">
        <v>32</v>
      </c>
      <c r="L33" s="25">
        <v>16</v>
      </c>
      <c r="M33" s="19">
        <v>19</v>
      </c>
      <c r="N33" s="14">
        <f t="shared" si="0"/>
        <v>538</v>
      </c>
    </row>
    <row r="34" spans="1:14">
      <c r="A34" s="7" t="s">
        <v>58</v>
      </c>
      <c r="B34" s="8" t="s">
        <v>59</v>
      </c>
      <c r="C34" s="29">
        <f>+C3+C4+C5+C9+C10+C13+C19+C26+C27+C28+C29+C30+C31+C32+C33+C7</f>
        <v>2147</v>
      </c>
      <c r="D34" s="20">
        <f>D3+D4+D5+D6+D7+D8+D9+D16+D19+D26+D27+D28+D29+D30+D31+D32+D33</f>
        <v>1560</v>
      </c>
      <c r="E34" s="19">
        <v>402</v>
      </c>
      <c r="F34" s="19">
        <v>368</v>
      </c>
      <c r="G34" s="28">
        <v>1924</v>
      </c>
      <c r="H34" s="19">
        <v>1107</v>
      </c>
      <c r="I34" s="19">
        <f>I3+I5+I4+I6+I7+I8+I9+I16+I19+I26+I27+I28+I29+I30+I32+I31+I33</f>
        <v>1791</v>
      </c>
      <c r="J34" s="21">
        <f t="shared" ref="J34" si="14">SUM(J3:J10,J13,J19,J26:J33)</f>
        <v>1605</v>
      </c>
      <c r="K34" s="18">
        <v>405</v>
      </c>
      <c r="L34" s="26">
        <f>SUM(L3:L9)+L16+L19+SUM(L26:L33)</f>
        <v>910</v>
      </c>
      <c r="M34" s="21">
        <f>M3+M5+M10+M13+M19+M28+M33</f>
        <v>37</v>
      </c>
      <c r="N34" s="17">
        <f t="shared" si="0"/>
        <v>12256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70" zoomScaleNormal="70" workbookViewId="0">
      <selection activeCell="G3" sqref="G3:G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139</v>
      </c>
      <c r="D3" s="19">
        <v>123</v>
      </c>
      <c r="E3" s="19">
        <v>18</v>
      </c>
      <c r="F3" s="19">
        <v>40</v>
      </c>
      <c r="G3" s="19">
        <v>147</v>
      </c>
      <c r="H3" s="22">
        <v>130</v>
      </c>
      <c r="I3" s="19">
        <v>90</v>
      </c>
      <c r="J3" s="19">
        <v>75</v>
      </c>
      <c r="K3" s="18">
        <v>20</v>
      </c>
      <c r="L3" s="25">
        <v>65</v>
      </c>
      <c r="M3" s="42"/>
      <c r="N3" s="13">
        <f t="shared" ref="N3:N34" si="0">SUM(C3:M3)</f>
        <v>847</v>
      </c>
    </row>
    <row r="4" spans="1:14">
      <c r="A4" s="6" t="s">
        <v>2</v>
      </c>
      <c r="B4" s="1" t="s">
        <v>3</v>
      </c>
      <c r="C4" s="18">
        <v>1719</v>
      </c>
      <c r="D4" s="19">
        <v>1213</v>
      </c>
      <c r="E4" s="19">
        <v>192</v>
      </c>
      <c r="F4" s="19">
        <v>0</v>
      </c>
      <c r="G4" s="19">
        <v>1802</v>
      </c>
      <c r="H4" s="22">
        <v>580</v>
      </c>
      <c r="I4" s="19">
        <v>1327</v>
      </c>
      <c r="J4" s="19">
        <v>485</v>
      </c>
      <c r="K4" s="18">
        <v>0</v>
      </c>
      <c r="L4" s="25">
        <v>548</v>
      </c>
      <c r="M4" s="42"/>
      <c r="N4" s="13">
        <f t="shared" si="0"/>
        <v>7866</v>
      </c>
    </row>
    <row r="5" spans="1:14">
      <c r="A5" s="6" t="s">
        <v>4</v>
      </c>
      <c r="B5" s="1" t="s">
        <v>5</v>
      </c>
      <c r="C5" s="18">
        <v>48</v>
      </c>
      <c r="D5" s="19">
        <v>67</v>
      </c>
      <c r="E5" s="19">
        <v>69</v>
      </c>
      <c r="F5" s="19">
        <v>11</v>
      </c>
      <c r="G5" s="19">
        <v>88</v>
      </c>
      <c r="H5" s="22">
        <v>136</v>
      </c>
      <c r="I5" s="19">
        <v>93</v>
      </c>
      <c r="J5" s="19">
        <v>78</v>
      </c>
      <c r="K5" s="18">
        <v>60</v>
      </c>
      <c r="L5" s="25">
        <v>85</v>
      </c>
      <c r="M5" s="42"/>
      <c r="N5" s="13">
        <f t="shared" si="0"/>
        <v>735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5">
        <v>0</v>
      </c>
      <c r="M6" s="42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5">
        <v>0</v>
      </c>
      <c r="M7" s="42"/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5">
        <v>0</v>
      </c>
      <c r="M8" s="42"/>
      <c r="N8" s="13">
        <f t="shared" si="0"/>
        <v>0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3</v>
      </c>
      <c r="F9" s="19">
        <v>0</v>
      </c>
      <c r="G9" s="19">
        <v>1</v>
      </c>
      <c r="H9" s="22">
        <v>0</v>
      </c>
      <c r="I9" s="19">
        <v>0</v>
      </c>
      <c r="J9" s="19">
        <v>5</v>
      </c>
      <c r="K9" s="18">
        <v>0</v>
      </c>
      <c r="L9" s="25">
        <v>0</v>
      </c>
      <c r="M9" s="42"/>
      <c r="N9" s="13">
        <f t="shared" si="0"/>
        <v>9</v>
      </c>
    </row>
    <row r="10" spans="1:14">
      <c r="A10" s="6" t="s">
        <v>14</v>
      </c>
      <c r="B10" s="1" t="s">
        <v>15</v>
      </c>
      <c r="C10" s="18">
        <v>1</v>
      </c>
      <c r="D10" s="19">
        <f>D11+D12</f>
        <v>54</v>
      </c>
      <c r="E10" s="19">
        <v>2</v>
      </c>
      <c r="F10" s="19">
        <v>1</v>
      </c>
      <c r="G10" s="19">
        <v>7</v>
      </c>
      <c r="H10" s="22">
        <v>12</v>
      </c>
      <c r="I10" s="19">
        <f t="shared" ref="I10" si="1">I11+I12</f>
        <v>8</v>
      </c>
      <c r="J10" s="19">
        <f t="shared" ref="J10" si="2">SUM(J11:J12)</f>
        <v>3</v>
      </c>
      <c r="K10" s="18">
        <v>11</v>
      </c>
      <c r="L10" s="25">
        <f>SUM(L11:L12)</f>
        <v>11</v>
      </c>
      <c r="M10" s="42"/>
      <c r="N10" s="13">
        <f t="shared" si="0"/>
        <v>110</v>
      </c>
    </row>
    <row r="11" spans="1:14">
      <c r="A11" s="6" t="s">
        <v>16</v>
      </c>
      <c r="B11" s="1" t="s">
        <v>17</v>
      </c>
      <c r="C11" s="18">
        <v>1</v>
      </c>
      <c r="D11" s="19">
        <v>50</v>
      </c>
      <c r="E11" s="19">
        <v>2</v>
      </c>
      <c r="F11" s="19">
        <v>1</v>
      </c>
      <c r="G11" s="19">
        <v>3</v>
      </c>
      <c r="H11" s="19">
        <v>8</v>
      </c>
      <c r="I11" s="19">
        <v>5</v>
      </c>
      <c r="J11" s="19">
        <v>2</v>
      </c>
      <c r="K11" s="18">
        <v>4</v>
      </c>
      <c r="L11" s="25">
        <v>0</v>
      </c>
      <c r="M11" s="42"/>
      <c r="N11" s="13">
        <f t="shared" si="0"/>
        <v>76</v>
      </c>
    </row>
    <row r="12" spans="1:14">
      <c r="A12" s="6" t="s">
        <v>18</v>
      </c>
      <c r="B12" s="1" t="s">
        <v>19</v>
      </c>
      <c r="C12" s="18">
        <v>0</v>
      </c>
      <c r="D12" s="19">
        <v>4</v>
      </c>
      <c r="E12" s="19">
        <v>0</v>
      </c>
      <c r="F12" s="19">
        <v>0</v>
      </c>
      <c r="G12" s="19">
        <v>4</v>
      </c>
      <c r="H12" s="19">
        <v>4</v>
      </c>
      <c r="I12" s="19">
        <v>3</v>
      </c>
      <c r="J12" s="19">
        <v>1</v>
      </c>
      <c r="K12" s="18">
        <v>7</v>
      </c>
      <c r="L12" s="25">
        <v>11</v>
      </c>
      <c r="M12" s="42"/>
      <c r="N12" s="13">
        <f t="shared" si="0"/>
        <v>34</v>
      </c>
    </row>
    <row r="13" spans="1:14">
      <c r="A13" s="6" t="s">
        <v>20</v>
      </c>
      <c r="B13" s="1" t="s">
        <v>21</v>
      </c>
      <c r="C13" s="18">
        <v>15</v>
      </c>
      <c r="D13" s="19">
        <f>D14+D15</f>
        <v>33</v>
      </c>
      <c r="E13" s="19">
        <v>129</v>
      </c>
      <c r="F13" s="19">
        <v>0</v>
      </c>
      <c r="G13" s="19">
        <v>100</v>
      </c>
      <c r="H13" s="22">
        <v>78</v>
      </c>
      <c r="I13" s="19">
        <f>I14+I15</f>
        <v>284</v>
      </c>
      <c r="J13" s="19">
        <f t="shared" ref="J13" si="3">SUM(J14:J15)</f>
        <v>19</v>
      </c>
      <c r="K13" s="18">
        <v>3</v>
      </c>
      <c r="L13" s="25">
        <f>SUM(L14:L15)</f>
        <v>20</v>
      </c>
      <c r="M13" s="42"/>
      <c r="N13" s="13">
        <f t="shared" si="0"/>
        <v>681</v>
      </c>
    </row>
    <row r="14" spans="1:14">
      <c r="A14" s="6" t="s">
        <v>16</v>
      </c>
      <c r="B14" s="1" t="s">
        <v>22</v>
      </c>
      <c r="C14" s="18">
        <v>12</v>
      </c>
      <c r="D14" s="19">
        <v>16</v>
      </c>
      <c r="E14" s="19">
        <v>68</v>
      </c>
      <c r="F14" s="19">
        <v>0</v>
      </c>
      <c r="G14" s="19">
        <v>18</v>
      </c>
      <c r="H14" s="19">
        <v>59</v>
      </c>
      <c r="I14" s="19">
        <v>239</v>
      </c>
      <c r="J14" s="19">
        <v>7</v>
      </c>
      <c r="K14" s="18">
        <v>1</v>
      </c>
      <c r="L14" s="25">
        <v>4</v>
      </c>
      <c r="M14" s="42"/>
      <c r="N14" s="13">
        <f t="shared" si="0"/>
        <v>424</v>
      </c>
    </row>
    <row r="15" spans="1:14">
      <c r="A15" s="6" t="s">
        <v>18</v>
      </c>
      <c r="B15" s="1" t="s">
        <v>23</v>
      </c>
      <c r="C15" s="18">
        <v>3</v>
      </c>
      <c r="D15" s="19">
        <v>17</v>
      </c>
      <c r="E15" s="19">
        <v>61</v>
      </c>
      <c r="F15" s="19">
        <v>0</v>
      </c>
      <c r="G15" s="19">
        <v>82</v>
      </c>
      <c r="H15" s="19">
        <v>19</v>
      </c>
      <c r="I15" s="19">
        <v>45</v>
      </c>
      <c r="J15" s="19">
        <v>12</v>
      </c>
      <c r="K15" s="18">
        <v>2</v>
      </c>
      <c r="L15" s="25">
        <v>16</v>
      </c>
      <c r="M15" s="42"/>
      <c r="N15" s="13">
        <f t="shared" si="0"/>
        <v>257</v>
      </c>
    </row>
    <row r="16" spans="1:14">
      <c r="A16" s="6" t="s">
        <v>24</v>
      </c>
      <c r="B16" s="1" t="s">
        <v>25</v>
      </c>
      <c r="C16" s="18">
        <v>16</v>
      </c>
      <c r="D16" s="19">
        <f t="shared" ref="D16:D18" si="4">D10+D13</f>
        <v>87</v>
      </c>
      <c r="E16" s="19">
        <v>131</v>
      </c>
      <c r="F16" s="19">
        <v>1</v>
      </c>
      <c r="G16" s="19">
        <v>107</v>
      </c>
      <c r="H16" s="22">
        <v>90</v>
      </c>
      <c r="I16" s="19">
        <f t="shared" ref="I16" si="5">I17+I18</f>
        <v>292</v>
      </c>
      <c r="J16" s="19">
        <f t="shared" ref="J16" si="6">SUM(J17:J18)</f>
        <v>22</v>
      </c>
      <c r="K16" s="18">
        <v>14</v>
      </c>
      <c r="L16" s="25">
        <f>SUM(L17:L18)</f>
        <v>31</v>
      </c>
      <c r="M16" s="42"/>
      <c r="N16" s="13">
        <f t="shared" si="0"/>
        <v>791</v>
      </c>
    </row>
    <row r="17" spans="1:14">
      <c r="A17" s="6" t="s">
        <v>16</v>
      </c>
      <c r="B17" s="1" t="s">
        <v>26</v>
      </c>
      <c r="C17" s="18">
        <v>13</v>
      </c>
      <c r="D17" s="19">
        <f t="shared" si="4"/>
        <v>66</v>
      </c>
      <c r="E17" s="19">
        <v>70</v>
      </c>
      <c r="F17" s="19">
        <v>1</v>
      </c>
      <c r="G17" s="19">
        <v>21</v>
      </c>
      <c r="H17" s="19">
        <v>67</v>
      </c>
      <c r="I17" s="19">
        <f t="shared" ref="I17:J18" si="7">I11+I14</f>
        <v>244</v>
      </c>
      <c r="J17" s="19">
        <f t="shared" si="7"/>
        <v>9</v>
      </c>
      <c r="K17" s="18">
        <v>5</v>
      </c>
      <c r="L17" s="25">
        <f t="shared" ref="L17:L18" si="8">L11+L14</f>
        <v>4</v>
      </c>
      <c r="M17" s="42"/>
      <c r="N17" s="13">
        <f t="shared" si="0"/>
        <v>500</v>
      </c>
    </row>
    <row r="18" spans="1:14">
      <c r="A18" s="6" t="s">
        <v>18</v>
      </c>
      <c r="B18" s="1" t="s">
        <v>27</v>
      </c>
      <c r="C18" s="18">
        <v>3</v>
      </c>
      <c r="D18" s="19">
        <f t="shared" si="4"/>
        <v>21</v>
      </c>
      <c r="E18" s="19">
        <v>61</v>
      </c>
      <c r="F18" s="19">
        <v>0</v>
      </c>
      <c r="G18" s="19">
        <v>86</v>
      </c>
      <c r="H18" s="19">
        <v>23</v>
      </c>
      <c r="I18" s="19">
        <f t="shared" si="7"/>
        <v>48</v>
      </c>
      <c r="J18" s="19">
        <f t="shared" si="7"/>
        <v>13</v>
      </c>
      <c r="K18" s="18">
        <v>9</v>
      </c>
      <c r="L18" s="25">
        <f t="shared" si="8"/>
        <v>27</v>
      </c>
      <c r="M18" s="42"/>
      <c r="N18" s="13">
        <f t="shared" si="0"/>
        <v>291</v>
      </c>
    </row>
    <row r="19" spans="1:14">
      <c r="A19" s="6" t="s">
        <v>28</v>
      </c>
      <c r="B19" s="1" t="s">
        <v>29</v>
      </c>
      <c r="C19" s="18">
        <v>222</v>
      </c>
      <c r="D19" s="19">
        <f>D20+D25+D24</f>
        <v>224</v>
      </c>
      <c r="E19" s="19">
        <v>211</v>
      </c>
      <c r="F19" s="19">
        <v>286</v>
      </c>
      <c r="G19" s="19">
        <v>604</v>
      </c>
      <c r="H19" s="22">
        <f t="shared" ref="H19" si="9">H20+H24+H25</f>
        <v>228</v>
      </c>
      <c r="I19" s="19">
        <f t="shared" ref="I19" si="10">I20+I24+I25</f>
        <v>222</v>
      </c>
      <c r="J19" s="19">
        <f t="shared" ref="J19" si="11">SUM(J20,J24:J25)</f>
        <v>492</v>
      </c>
      <c r="K19" s="18">
        <v>261</v>
      </c>
      <c r="L19" s="25">
        <f>L20+L24+L25</f>
        <v>287</v>
      </c>
      <c r="M19" s="19">
        <v>6</v>
      </c>
      <c r="N19" s="13">
        <f t="shared" si="0"/>
        <v>3043</v>
      </c>
    </row>
    <row r="20" spans="1:14">
      <c r="A20" s="6" t="s">
        <v>30</v>
      </c>
      <c r="B20" s="1" t="s">
        <v>31</v>
      </c>
      <c r="C20" s="18">
        <v>222</v>
      </c>
      <c r="D20" s="19">
        <f>D21+D22+D23</f>
        <v>224</v>
      </c>
      <c r="E20" s="19">
        <v>209</v>
      </c>
      <c r="F20" s="19">
        <v>286</v>
      </c>
      <c r="G20" s="19">
        <v>603</v>
      </c>
      <c r="H20" s="22">
        <f t="shared" ref="H20" si="12">H21+H22+H23</f>
        <v>224</v>
      </c>
      <c r="I20" s="19">
        <f t="shared" ref="I20" si="13">I21+I22+I23</f>
        <v>222</v>
      </c>
      <c r="J20" s="19">
        <f t="shared" ref="J20" si="14">SUM(J21:J23)</f>
        <v>492</v>
      </c>
      <c r="K20" s="18">
        <v>260</v>
      </c>
      <c r="L20" s="25">
        <f>SUM(L21:L23)</f>
        <v>285</v>
      </c>
      <c r="M20" s="19">
        <v>6</v>
      </c>
      <c r="N20" s="13">
        <f t="shared" si="0"/>
        <v>3033</v>
      </c>
    </row>
    <row r="21" spans="1:14">
      <c r="A21" s="6" t="s">
        <v>32</v>
      </c>
      <c r="B21" s="1" t="s">
        <v>33</v>
      </c>
      <c r="C21" s="18">
        <v>209</v>
      </c>
      <c r="D21" s="19">
        <v>218</v>
      </c>
      <c r="E21" s="19">
        <v>197</v>
      </c>
      <c r="F21" s="19">
        <v>271</v>
      </c>
      <c r="G21" s="19">
        <v>571</v>
      </c>
      <c r="H21" s="19">
        <v>203</v>
      </c>
      <c r="I21" s="19">
        <v>204</v>
      </c>
      <c r="J21" s="19">
        <v>471</v>
      </c>
      <c r="K21" s="18">
        <v>254</v>
      </c>
      <c r="L21" s="25">
        <v>255</v>
      </c>
      <c r="M21" s="19">
        <v>6</v>
      </c>
      <c r="N21" s="13">
        <f t="shared" si="0"/>
        <v>2859</v>
      </c>
    </row>
    <row r="22" spans="1:14">
      <c r="A22" s="6" t="s">
        <v>34</v>
      </c>
      <c r="B22" s="1" t="s">
        <v>35</v>
      </c>
      <c r="C22" s="18">
        <v>13</v>
      </c>
      <c r="D22" s="19">
        <v>6</v>
      </c>
      <c r="E22" s="19">
        <v>12</v>
      </c>
      <c r="F22" s="19">
        <v>15</v>
      </c>
      <c r="G22" s="19">
        <v>32</v>
      </c>
      <c r="H22" s="19">
        <v>21</v>
      </c>
      <c r="I22" s="19">
        <v>18</v>
      </c>
      <c r="J22" s="19">
        <v>21</v>
      </c>
      <c r="K22" s="18">
        <v>6</v>
      </c>
      <c r="L22" s="25">
        <v>26</v>
      </c>
      <c r="M22" s="42"/>
      <c r="N22" s="13">
        <f t="shared" si="0"/>
        <v>170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8">
        <v>0</v>
      </c>
      <c r="L23" s="25">
        <v>4</v>
      </c>
      <c r="M23" s="42"/>
      <c r="N23" s="13">
        <f t="shared" si="0"/>
        <v>4</v>
      </c>
    </row>
    <row r="24" spans="1:14">
      <c r="A24" s="6" t="s">
        <v>38</v>
      </c>
      <c r="B24" s="1" t="s">
        <v>39</v>
      </c>
      <c r="C24" s="18">
        <v>0</v>
      </c>
      <c r="D24" s="42">
        <v>0</v>
      </c>
      <c r="E24" s="19">
        <v>2</v>
      </c>
      <c r="F24" s="19">
        <v>0</v>
      </c>
      <c r="G24" s="19">
        <v>1</v>
      </c>
      <c r="H24" s="19">
        <v>4</v>
      </c>
      <c r="I24" s="19">
        <v>0</v>
      </c>
      <c r="J24" s="19">
        <v>0</v>
      </c>
      <c r="K24" s="18">
        <v>1</v>
      </c>
      <c r="L24" s="25">
        <v>2</v>
      </c>
      <c r="M24" s="42"/>
      <c r="N24" s="13">
        <f t="shared" si="0"/>
        <v>10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42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0</v>
      </c>
      <c r="J26" s="19">
        <v>0</v>
      </c>
      <c r="K26" s="18">
        <v>0</v>
      </c>
      <c r="L26" s="25">
        <v>0</v>
      </c>
      <c r="M26" s="42"/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22">
        <v>0</v>
      </c>
      <c r="I27" s="19">
        <v>0</v>
      </c>
      <c r="J27" s="19">
        <v>0</v>
      </c>
      <c r="K27" s="18">
        <v>0</v>
      </c>
      <c r="L27" s="25">
        <v>0</v>
      </c>
      <c r="M27" s="42"/>
      <c r="N27" s="13">
        <f t="shared" si="0"/>
        <v>0</v>
      </c>
    </row>
    <row r="28" spans="1:14">
      <c r="A28" s="6" t="s">
        <v>46</v>
      </c>
      <c r="B28" s="1" t="s">
        <v>47</v>
      </c>
      <c r="C28" s="18">
        <v>1</v>
      </c>
      <c r="D28" s="19">
        <v>4</v>
      </c>
      <c r="E28" s="19">
        <v>3</v>
      </c>
      <c r="F28" s="19">
        <v>0</v>
      </c>
      <c r="G28" s="19">
        <v>21</v>
      </c>
      <c r="H28" s="22">
        <v>16</v>
      </c>
      <c r="I28" s="19">
        <v>6</v>
      </c>
      <c r="J28" s="19">
        <v>0</v>
      </c>
      <c r="K28" s="18">
        <v>4</v>
      </c>
      <c r="L28" s="25">
        <v>4</v>
      </c>
      <c r="M28" s="42"/>
      <c r="N28" s="13">
        <f t="shared" si="0"/>
        <v>59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22">
        <v>0</v>
      </c>
      <c r="I29" s="19">
        <v>1</v>
      </c>
      <c r="J29" s="19">
        <v>0</v>
      </c>
      <c r="K29" s="18">
        <v>0</v>
      </c>
      <c r="L29" s="25">
        <v>0</v>
      </c>
      <c r="M29" s="42"/>
      <c r="N29" s="13">
        <f t="shared" si="0"/>
        <v>1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5">
        <v>0</v>
      </c>
      <c r="M30" s="42"/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8</v>
      </c>
      <c r="H31" s="22">
        <v>0</v>
      </c>
      <c r="I31" s="19">
        <v>0</v>
      </c>
      <c r="J31" s="19">
        <v>1</v>
      </c>
      <c r="K31" s="18">
        <v>0</v>
      </c>
      <c r="L31" s="25">
        <v>0</v>
      </c>
      <c r="M31" s="42"/>
      <c r="N31" s="13">
        <f t="shared" si="0"/>
        <v>9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5">
        <v>0</v>
      </c>
      <c r="M32" s="42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22</v>
      </c>
      <c r="D33" s="19">
        <v>71</v>
      </c>
      <c r="E33" s="19">
        <v>8</v>
      </c>
      <c r="F33" s="19">
        <v>8</v>
      </c>
      <c r="G33" s="19">
        <v>12</v>
      </c>
      <c r="H33" s="22">
        <v>96</v>
      </c>
      <c r="I33" s="19">
        <v>254</v>
      </c>
      <c r="J33" s="19">
        <v>5</v>
      </c>
      <c r="K33" s="18">
        <v>50</v>
      </c>
      <c r="L33" s="25">
        <v>24</v>
      </c>
      <c r="M33" s="42"/>
      <c r="N33" s="13">
        <f t="shared" si="0"/>
        <v>550</v>
      </c>
    </row>
    <row r="34" spans="1:14">
      <c r="A34" s="7" t="s">
        <v>58</v>
      </c>
      <c r="B34" s="8" t="s">
        <v>59</v>
      </c>
      <c r="C34" s="18">
        <v>2167</v>
      </c>
      <c r="D34" s="20">
        <f>D3+D4+D5+D6+D7+D8+D9+D16+D19+D26+D27+D28+D29+D30+D31+D32+D33</f>
        <v>1789</v>
      </c>
      <c r="E34" s="19">
        <v>635</v>
      </c>
      <c r="F34" s="19">
        <v>346</v>
      </c>
      <c r="G34" s="19">
        <v>2790</v>
      </c>
      <c r="H34" s="22">
        <v>1276</v>
      </c>
      <c r="I34" s="19">
        <f>I3+I5+I4+I6+I7+I8+I9+I16+I19+I26+I27+I28+I29+I30+I32+I31+I33</f>
        <v>2285</v>
      </c>
      <c r="J34" s="21">
        <f t="shared" ref="J34" si="15">SUM(J3:J10,J13,J19,J26:J33)</f>
        <v>1163</v>
      </c>
      <c r="K34" s="18">
        <v>409</v>
      </c>
      <c r="L34" s="26">
        <f>SUM(L3:L9)+L16+L19+SUM(L26:L33)</f>
        <v>1044</v>
      </c>
      <c r="M34" s="19">
        <v>6</v>
      </c>
      <c r="N34" s="9">
        <f t="shared" si="0"/>
        <v>13910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2025-12-15T07:26:28Z</dcterms:modified>
</cp:coreProperties>
</file>