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декември\"/>
    </mc:Choice>
  </mc:AlternateContent>
  <xr:revisionPtr revIDLastSave="0" documentId="13_ncr:1_{690DA087-06FC-4270-9B7C-BE7BDC3BA9D3}" xr6:coauthVersionLast="47" xr6:coauthVersionMax="47" xr10:uidLastSave="{00000000-0000-0000-0000-000000000000}"/>
  <bookViews>
    <workbookView xWindow="-110" yWindow="-110" windowWidth="19420" windowHeight="10420" firstSheet="1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4" l="1"/>
  <c r="H19" i="4" s="1"/>
  <c r="H20" i="3"/>
  <c r="H19" i="3" s="1"/>
  <c r="H20" i="2"/>
  <c r="H19" i="2" s="1"/>
  <c r="H20" i="1"/>
  <c r="H19" i="1"/>
  <c r="I20" i="4" l="1"/>
  <c r="I19" i="4"/>
  <c r="I18" i="4"/>
  <c r="I17" i="4"/>
  <c r="I16" i="4"/>
  <c r="I34" i="4" s="1"/>
  <c r="I13" i="4"/>
  <c r="I10" i="4"/>
  <c r="I20" i="3"/>
  <c r="I19" i="3" s="1"/>
  <c r="I17" i="3"/>
  <c r="I16" i="3" s="1"/>
  <c r="I13" i="3"/>
  <c r="I10" i="3"/>
  <c r="I20" i="2"/>
  <c r="I19" i="2"/>
  <c r="I18" i="2"/>
  <c r="I17" i="2"/>
  <c r="I16" i="2" s="1"/>
  <c r="I34" i="2" s="1"/>
  <c r="I13" i="2"/>
  <c r="I10" i="2"/>
  <c r="I20" i="1"/>
  <c r="I19" i="1" s="1"/>
  <c r="I18" i="1"/>
  <c r="I17" i="1"/>
  <c r="I16" i="1"/>
  <c r="I34" i="1" s="1"/>
  <c r="I13" i="1"/>
  <c r="I10" i="1"/>
  <c r="M20" i="4" l="1"/>
  <c r="M19" i="4" s="1"/>
  <c r="M34" i="4" s="1"/>
  <c r="M20" i="3"/>
  <c r="M19" i="3" s="1"/>
  <c r="M34" i="3" s="1"/>
  <c r="M20" i="2"/>
  <c r="M19" i="2"/>
  <c r="M34" i="2" s="1"/>
  <c r="M20" i="1"/>
  <c r="M19" i="1" s="1"/>
  <c r="M34" i="1" s="1"/>
  <c r="D20" i="4"/>
  <c r="D19" i="4" s="1"/>
  <c r="D18" i="4"/>
  <c r="D17" i="4"/>
  <c r="D13" i="4"/>
  <c r="D10" i="4"/>
  <c r="D16" i="4" s="1"/>
  <c r="D20" i="3"/>
  <c r="D19" i="3" s="1"/>
  <c r="D18" i="3"/>
  <c r="D17" i="3"/>
  <c r="D16" i="3" s="1"/>
  <c r="D13" i="3"/>
  <c r="D10" i="3"/>
  <c r="D20" i="2"/>
  <c r="D19" i="2" s="1"/>
  <c r="D18" i="2"/>
  <c r="D17" i="2"/>
  <c r="D13" i="2"/>
  <c r="D16" i="2" s="1"/>
  <c r="D10" i="2"/>
  <c r="D20" i="1"/>
  <c r="D19" i="1" s="1"/>
  <c r="D18" i="1"/>
  <c r="D17" i="1"/>
  <c r="D16" i="1"/>
  <c r="D13" i="1"/>
  <c r="D10" i="1"/>
  <c r="D34" i="4" l="1"/>
  <c r="D34" i="2"/>
  <c r="D34" i="1"/>
  <c r="J20" i="4" l="1"/>
  <c r="J19" i="4"/>
  <c r="J34" i="4" s="1"/>
  <c r="J18" i="4"/>
  <c r="J17" i="4"/>
  <c r="J16" i="4" s="1"/>
  <c r="J13" i="4"/>
  <c r="J10" i="4"/>
  <c r="J20" i="3"/>
  <c r="J19" i="3" s="1"/>
  <c r="J16" i="3"/>
  <c r="J13" i="3"/>
  <c r="J10" i="3"/>
  <c r="J20" i="2"/>
  <c r="J19" i="2"/>
  <c r="J18" i="2"/>
  <c r="J17" i="2"/>
  <c r="J16" i="2"/>
  <c r="J13" i="2"/>
  <c r="J10" i="2"/>
  <c r="J34" i="2" s="1"/>
  <c r="J20" i="1"/>
  <c r="J19" i="1" s="1"/>
  <c r="J18" i="1"/>
  <c r="J17" i="1"/>
  <c r="J16" i="1"/>
  <c r="J13" i="1"/>
  <c r="J10" i="1"/>
  <c r="J34" i="1" l="1"/>
  <c r="L20" i="4" l="1"/>
  <c r="L19" i="4" s="1"/>
  <c r="L18" i="4"/>
  <c r="L16" i="4" s="1"/>
  <c r="L34" i="4" s="1"/>
  <c r="L17" i="4"/>
  <c r="L13" i="4"/>
  <c r="L10" i="4"/>
  <c r="L20" i="3"/>
  <c r="L19" i="3" s="1"/>
  <c r="L16" i="3"/>
  <c r="L13" i="3"/>
  <c r="L10" i="3"/>
  <c r="L20" i="2"/>
  <c r="L19" i="2" s="1"/>
  <c r="L18" i="2"/>
  <c r="L17" i="2"/>
  <c r="L16" i="2" s="1"/>
  <c r="L34" i="2" s="1"/>
  <c r="L13" i="2"/>
  <c r="L10" i="2"/>
  <c r="L20" i="1"/>
  <c r="L19" i="1" s="1"/>
  <c r="L18" i="1"/>
  <c r="L17" i="1"/>
  <c r="L16" i="1"/>
  <c r="L13" i="1"/>
  <c r="L10" i="1"/>
  <c r="L34" i="1" l="1"/>
  <c r="L20" i="8" l="1"/>
  <c r="J20" i="8"/>
  <c r="I20" i="8"/>
  <c r="L19" i="8"/>
  <c r="J19" i="8"/>
  <c r="I19" i="8"/>
  <c r="L18" i="8"/>
  <c r="L16" i="8" s="1"/>
  <c r="L34" i="8" s="1"/>
  <c r="J18" i="8"/>
  <c r="I18" i="8"/>
  <c r="L17" i="8"/>
  <c r="J17" i="8"/>
  <c r="I17" i="8"/>
  <c r="I16" i="8" s="1"/>
  <c r="I34" i="8" s="1"/>
  <c r="J16" i="8"/>
  <c r="L13" i="8"/>
  <c r="J13" i="8"/>
  <c r="I13" i="8"/>
  <c r="L10" i="8"/>
  <c r="J10" i="8"/>
  <c r="J34" i="8" s="1"/>
  <c r="I10" i="8"/>
  <c r="D20" i="8"/>
  <c r="D19" i="8" s="1"/>
  <c r="D18" i="8"/>
  <c r="D17" i="8"/>
  <c r="D13" i="8"/>
  <c r="D10" i="8"/>
  <c r="D16" i="8" s="1"/>
  <c r="M20" i="7"/>
  <c r="M19" i="7" s="1"/>
  <c r="L20" i="7"/>
  <c r="L19" i="7" s="1"/>
  <c r="J20" i="7"/>
  <c r="I20" i="7"/>
  <c r="I19" i="7" s="1"/>
  <c r="J19" i="7"/>
  <c r="M18" i="7"/>
  <c r="M16" i="7" s="1"/>
  <c r="I18" i="7"/>
  <c r="M17" i="7"/>
  <c r="I17" i="7"/>
  <c r="I16" i="7" s="1"/>
  <c r="L16" i="7"/>
  <c r="J16" i="7"/>
  <c r="M13" i="7"/>
  <c r="L13" i="7"/>
  <c r="J13" i="7"/>
  <c r="I13" i="7"/>
  <c r="M10" i="7"/>
  <c r="L10" i="7"/>
  <c r="J10" i="7"/>
  <c r="I10" i="7"/>
  <c r="D28" i="7"/>
  <c r="D20" i="7"/>
  <c r="D19" i="7" s="1"/>
  <c r="D18" i="7"/>
  <c r="D17" i="7"/>
  <c r="D16" i="7"/>
  <c r="D13" i="7"/>
  <c r="D10" i="7"/>
  <c r="M20" i="6"/>
  <c r="M19" i="6" s="1"/>
  <c r="M34" i="6" s="1"/>
  <c r="L20" i="6"/>
  <c r="J20" i="6"/>
  <c r="I20" i="6"/>
  <c r="I19" i="6" s="1"/>
  <c r="L19" i="6"/>
  <c r="J19" i="6"/>
  <c r="L18" i="6"/>
  <c r="I18" i="6"/>
  <c r="L17" i="6"/>
  <c r="L16" i="6" s="1"/>
  <c r="L34" i="6" s="1"/>
  <c r="J17" i="6"/>
  <c r="I17" i="6"/>
  <c r="I16" i="6"/>
  <c r="I34" i="6" s="1"/>
  <c r="J15" i="6"/>
  <c r="J18" i="6" s="1"/>
  <c r="J16" i="6" s="1"/>
  <c r="L13" i="6"/>
  <c r="J13" i="6"/>
  <c r="I13" i="6"/>
  <c r="L10" i="6"/>
  <c r="J10" i="6"/>
  <c r="J34" i="6" s="1"/>
  <c r="I10" i="6"/>
  <c r="D19" i="6"/>
  <c r="D18" i="6"/>
  <c r="D17" i="6"/>
  <c r="D13" i="6"/>
  <c r="D10" i="6"/>
  <c r="D16" i="6" s="1"/>
  <c r="D34" i="6" s="1"/>
  <c r="M20" i="5"/>
  <c r="M19" i="5" s="1"/>
  <c r="L20" i="5"/>
  <c r="L19" i="5" s="1"/>
  <c r="J20" i="5"/>
  <c r="J19" i="5" s="1"/>
  <c r="I20" i="5"/>
  <c r="I19" i="5" s="1"/>
  <c r="M18" i="5"/>
  <c r="L18" i="5"/>
  <c r="J18" i="5"/>
  <c r="I18" i="5"/>
  <c r="M17" i="5"/>
  <c r="L17" i="5"/>
  <c r="J17" i="5"/>
  <c r="I17" i="5"/>
  <c r="L16" i="5"/>
  <c r="J16" i="5"/>
  <c r="I16" i="5"/>
  <c r="I34" i="5" s="1"/>
  <c r="M13" i="5"/>
  <c r="L13" i="5"/>
  <c r="J13" i="5"/>
  <c r="I13" i="5"/>
  <c r="M10" i="5"/>
  <c r="M16" i="5" s="1"/>
  <c r="M34" i="5" s="1"/>
  <c r="L10" i="5"/>
  <c r="J10" i="5"/>
  <c r="J34" i="5" s="1"/>
  <c r="I10" i="5"/>
  <c r="D28" i="5"/>
  <c r="D20" i="5"/>
  <c r="D19" i="5" s="1"/>
  <c r="D18" i="5"/>
  <c r="D17" i="5"/>
  <c r="D16" i="5"/>
  <c r="D34" i="5" s="1"/>
  <c r="D13" i="5"/>
  <c r="D10" i="5"/>
  <c r="D34" i="8" l="1"/>
  <c r="L34" i="5"/>
  <c r="H20" i="8" l="1"/>
  <c r="H19" i="8" s="1"/>
  <c r="H20" i="7"/>
  <c r="H19" i="7" s="1"/>
  <c r="H20" i="6"/>
  <c r="H19" i="6" s="1"/>
  <c r="H20" i="5"/>
  <c r="H19" i="5" s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7BB202D9-32F6-4C2F-AC2B-B5830A3F7666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42D166B0-B0D6-42EB-BD91-C88EF78DB12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2D1D8569-C80D-4ACD-9B5D-07FCED0F61B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003B5A4F-5F06-47B0-95C4-D5728137BCD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28245BD9-6F31-4328-B505-04589D028DF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19D479ED-DAD3-4587-9349-E23F32CCABA6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42E557E-6229-4A4E-B618-5682AC67C43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20E1117D-57E0-4D72-9E46-84767BC31D08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sharedStrings.xml><?xml version="1.0" encoding="utf-8"?>
<sst xmlns="http://schemas.openxmlformats.org/spreadsheetml/2006/main" count="616" uniqueCount="80">
  <si>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</si>
  <si>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</si>
  <si>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</si>
  <si>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</si>
  <si>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</si>
  <si>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</si>
  <si>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</si>
  <si>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</si>
  <si>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</si>
  <si>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</si>
  <si>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</si>
  <si>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</si>
  <si>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</si>
  <si>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</si>
  <si>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</si>
  <si>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</si>
  <si>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</si>
  <si>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</si>
  <si>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</si>
  <si>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</si>
  <si>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</si>
  <si>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</si>
  <si>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</si>
  <si>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</si>
  <si>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</si>
  <si>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</si>
  <si>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</si>
  <si>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</si>
  <si>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</si>
  <si>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</si>
  <si>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</si>
  <si>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</si>
  <si>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</si>
  <si>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</si>
  <si>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</si>
  <si>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</si>
  <si>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</si>
  <si>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</si>
  <si>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</si>
  <si>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</si>
  <si>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</si>
  <si>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</si>
  <si>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</si>
  <si>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</si>
  <si>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</si>
  <si>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</si>
  <si>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</si>
  <si>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</si>
  <si>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</si>
  <si>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</si>
  <si>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</si>
  <si>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</si>
  <si>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</si>
  <si>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</si>
  <si>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</si>
  <si>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</si>
  <si>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</si>
  <si>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</si>
  <si>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</si>
  <si>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</si>
  <si>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</si>
  <si>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</si>
  <si>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</si>
  <si>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</si>
  <si>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</si>
  <si>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</si>
  <si>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</si>
  <si>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</si>
  <si>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</si>
  <si>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</si>
  <si>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</si>
  <si>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</si>
  <si>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Primi i shkruar bruto, në mijëra denarë për muajin dhjetor të vitit 2025</t>
  </si>
  <si>
    <t>Primi i shkruar bruto, në mijëra denarë për muajin dhjetor të vitit 2024</t>
  </si>
  <si>
    <t>Dëme të paguara bruto,në mijëra denarë për muajin dhjetor  të vitit  2025</t>
  </si>
  <si>
    <t>Dëme të paguara bruto,në mijëra denarë për muajin dhjetor  të vitit  2024</t>
  </si>
  <si>
    <t>Numri i kontratave të lidhura  për muajin dhjetor të vitit 2025</t>
  </si>
  <si>
    <t>Numri i kontratave të lidhura  për muajin dhjetor të vitit 2024</t>
  </si>
  <si>
    <t>Numri i dëmeve të likuiduara për muajin dhjetor  të vitit 2025</t>
  </si>
  <si>
    <t>Numri i dëmeve të likuiduara për muajin dhjetor 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</si>
</sst>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  <numFmt numFmtId="168" formatCode="#,###,##0.00"/>
    <numFmt numFmtId="169" formatCode="_-* #,##0_-;\-* #,##0_-;_-* &quot;-&quot;??_-;_-@_-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4" tint="0.39997558519241921"/>
      </top>
      <bottom/>
      <diagonal/>
    </border>
  </borders>
  <cellStyleXfs count="35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</cellStyleXfs>
  <cellXfs count="47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7" fillId="3" borderId="1" xfId="32" applyNumberFormat="1" applyFont="1" applyFill="1" applyBorder="1" applyAlignment="1">
      <alignment vertical="center" wrapText="1"/>
    </xf>
    <xf numFmtId="164" fontId="17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0" fontId="7" fillId="0" borderId="0" xfId="0" applyFont="1" applyAlignment="1">
      <alignment wrapText="1"/>
    </xf>
    <xf numFmtId="0" fontId="19" fillId="7" borderId="12" xfId="0" applyFont="1" applyFill="1" applyBorder="1"/>
    <xf numFmtId="168" fontId="0" fillId="0" borderId="0" xfId="0" applyNumberFormat="1"/>
    <xf numFmtId="4" fontId="7" fillId="3" borderId="1" xfId="32" applyNumberFormat="1" applyFont="1" applyFill="1" applyBorder="1" applyAlignment="1">
      <alignment vertical="center" wrapText="1"/>
    </xf>
    <xf numFmtId="169" fontId="7" fillId="3" borderId="1" xfId="4" applyNumberFormat="1" applyFont="1" applyFill="1" applyBorder="1" applyAlignment="1">
      <alignment vertical="center" wrapText="1"/>
    </xf>
    <xf numFmtId="169" fontId="7" fillId="8" borderId="1" xfId="4" applyNumberFormat="1" applyFont="1" applyFill="1" applyBorder="1" applyAlignment="1">
      <alignment vertical="center" wrapText="1"/>
    </xf>
    <xf numFmtId="169" fontId="7" fillId="8" borderId="0" xfId="4" applyNumberFormat="1" applyFont="1" applyFill="1" applyAlignment="1">
      <alignment vertical="center" wrapText="1"/>
    </xf>
    <xf numFmtId="165" fontId="7" fillId="3" borderId="1" xfId="4" applyFont="1" applyFill="1" applyBorder="1" applyAlignment="1">
      <alignment vertical="center" wrapText="1"/>
    </xf>
    <xf numFmtId="169" fontId="7" fillId="3" borderId="1" xfId="0" applyNumberFormat="1" applyFont="1" applyFill="1" applyBorder="1" applyAlignment="1">
      <alignment vertical="center" wrapText="1"/>
    </xf>
    <xf numFmtId="169" fontId="7" fillId="8" borderId="1" xfId="0" applyNumberFormat="1" applyFont="1" applyFill="1" applyBorder="1" applyAlignment="1">
      <alignment vertical="center" wrapText="1"/>
    </xf>
    <xf numFmtId="169" fontId="4" fillId="3" borderId="1" xfId="4" applyNumberFormat="1" applyFont="1" applyFill="1" applyBorder="1" applyAlignment="1">
      <alignment vertical="center" wrapText="1"/>
    </xf>
    <xf numFmtId="164" fontId="7" fillId="3" borderId="1" xfId="30" applyNumberFormat="1" applyFont="1" applyFill="1" applyBorder="1" applyAlignment="1">
      <alignment vertical="center" wrapText="1"/>
    </xf>
    <xf numFmtId="164" fontId="20" fillId="3" borderId="1" xfId="30" applyNumberFormat="1" applyFont="1" applyFill="1" applyBorder="1" applyAlignment="1">
      <alignment vertical="center" wrapText="1"/>
    </xf>
    <xf numFmtId="0" fontId="4" fillId="8" borderId="5" xfId="1" applyFont="1" applyFill="1" applyBorder="1" applyAlignment="1">
      <alignment horizontal="left" vertical="center" wrapText="1"/>
    </xf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>
      <selection activeCell="H3" sqref="H3:H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72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44">
        <v>19616</v>
      </c>
      <c r="D3" s="30">
        <v>8317.1360000000004</v>
      </c>
      <c r="E3" s="19">
        <v>2871</v>
      </c>
      <c r="F3" s="19">
        <v>5496.780950000003</v>
      </c>
      <c r="G3" s="36">
        <v>13091.35</v>
      </c>
      <c r="H3" s="19">
        <v>7589.8469999999988</v>
      </c>
      <c r="I3" s="19">
        <v>10136.923000000001</v>
      </c>
      <c r="J3" s="19">
        <v>5235</v>
      </c>
      <c r="K3" s="18">
        <v>4503</v>
      </c>
      <c r="L3" s="23">
        <v>5372.19</v>
      </c>
      <c r="M3" s="37">
        <v>0</v>
      </c>
      <c r="N3" s="13">
        <f>SUM(C3:M3)</f>
        <v>82229.226949999997</v>
      </c>
    </row>
    <row r="4" spans="1:14">
      <c r="A4" s="6" t="s">
        <v>33</v>
      </c>
      <c r="B4" s="1" t="s">
        <v>1</v>
      </c>
      <c r="C4" s="44">
        <v>3007</v>
      </c>
      <c r="D4" s="30">
        <v>19257.037</v>
      </c>
      <c r="E4" s="19">
        <v>166</v>
      </c>
      <c r="F4" s="19">
        <v>0</v>
      </c>
      <c r="G4" s="36">
        <v>9957.42</v>
      </c>
      <c r="H4" s="19">
        <v>10666.126999999979</v>
      </c>
      <c r="I4" s="19">
        <v>12074.307000000001</v>
      </c>
      <c r="J4" s="19">
        <v>8378</v>
      </c>
      <c r="K4" s="18">
        <v>0</v>
      </c>
      <c r="L4" s="23">
        <v>4571.87</v>
      </c>
      <c r="M4" s="37">
        <v>0</v>
      </c>
      <c r="N4" s="13">
        <f t="shared" ref="N4:N34" si="0">SUM(C4:M4)</f>
        <v>68077.760999999984</v>
      </c>
    </row>
    <row r="5" spans="1:14">
      <c r="A5" s="6" t="s">
        <v>34</v>
      </c>
      <c r="B5" s="1" t="s">
        <v>2</v>
      </c>
      <c r="C5" s="44">
        <v>14278</v>
      </c>
      <c r="D5" s="30">
        <v>11033.498</v>
      </c>
      <c r="E5" s="19">
        <v>7417</v>
      </c>
      <c r="F5" s="19">
        <v>1937.539</v>
      </c>
      <c r="G5" s="36">
        <v>16626.97</v>
      </c>
      <c r="H5" s="19">
        <v>22405.34399999999</v>
      </c>
      <c r="I5" s="19">
        <v>15356.777</v>
      </c>
      <c r="J5" s="19">
        <v>11487</v>
      </c>
      <c r="K5" s="18">
        <v>12434</v>
      </c>
      <c r="L5" s="23">
        <v>16484.38</v>
      </c>
      <c r="M5" s="37">
        <v>0</v>
      </c>
      <c r="N5" s="13">
        <f t="shared" si="0"/>
        <v>129460.508</v>
      </c>
    </row>
    <row r="6" spans="1:14" ht="26">
      <c r="A6" s="6" t="s">
        <v>35</v>
      </c>
      <c r="B6" s="1" t="s">
        <v>3</v>
      </c>
      <c r="C6" s="44"/>
      <c r="D6" s="19">
        <v>0</v>
      </c>
      <c r="E6" s="19">
        <v>0</v>
      </c>
      <c r="F6" s="19">
        <v>0</v>
      </c>
      <c r="G6" s="36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7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44">
        <v>0</v>
      </c>
      <c r="D7" s="19">
        <v>0</v>
      </c>
      <c r="E7" s="19">
        <v>0</v>
      </c>
      <c r="F7" s="19">
        <v>0</v>
      </c>
      <c r="G7" s="36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7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45"/>
      <c r="D8" s="19">
        <v>0</v>
      </c>
      <c r="E8" s="19">
        <v>0</v>
      </c>
      <c r="F8" s="19">
        <v>0</v>
      </c>
      <c r="G8" s="36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37">
        <v>0</v>
      </c>
      <c r="N8" s="13">
        <f t="shared" si="0"/>
        <v>0</v>
      </c>
    </row>
    <row r="9" spans="1:14">
      <c r="A9" s="6" t="s">
        <v>38</v>
      </c>
      <c r="B9" s="1" t="s">
        <v>6</v>
      </c>
      <c r="C9" s="44">
        <v>1577</v>
      </c>
      <c r="D9" s="19">
        <v>647.08100000000002</v>
      </c>
      <c r="E9" s="19">
        <v>1959</v>
      </c>
      <c r="F9" s="19">
        <v>0</v>
      </c>
      <c r="G9" s="36">
        <v>2696.85</v>
      </c>
      <c r="H9" s="19">
        <v>249.94800000000032</v>
      </c>
      <c r="I9" s="19">
        <v>1039.8520000000001</v>
      </c>
      <c r="J9" s="19">
        <v>967</v>
      </c>
      <c r="K9" s="18">
        <v>203</v>
      </c>
      <c r="L9" s="23">
        <v>335.06</v>
      </c>
      <c r="M9" s="37">
        <v>0</v>
      </c>
      <c r="N9" s="13">
        <f t="shared" si="0"/>
        <v>9674.7909999999993</v>
      </c>
    </row>
    <row r="10" spans="1:14" ht="26">
      <c r="A10" s="6" t="s">
        <v>39</v>
      </c>
      <c r="B10" s="1" t="s">
        <v>7</v>
      </c>
      <c r="C10" s="44">
        <v>7047</v>
      </c>
      <c r="D10" s="19">
        <f>D11+D12</f>
        <v>5619.1170000000002</v>
      </c>
      <c r="E10" s="19">
        <v>5138</v>
      </c>
      <c r="F10" s="19">
        <v>631.9844300000002</v>
      </c>
      <c r="G10" s="36">
        <v>18820.990000000002</v>
      </c>
      <c r="H10" s="19">
        <v>9475.1854800000037</v>
      </c>
      <c r="I10" s="19">
        <f>I11+I12</f>
        <v>16728.070524282626</v>
      </c>
      <c r="J10" s="19">
        <f t="shared" ref="J10" si="1">SUM(J11:J12)</f>
        <v>3321</v>
      </c>
      <c r="K10" s="18">
        <v>8609</v>
      </c>
      <c r="L10" s="23">
        <f>SUM(L11:L12)</f>
        <v>9463.99</v>
      </c>
      <c r="M10" s="37">
        <v>0</v>
      </c>
      <c r="N10" s="13">
        <f t="shared" si="0"/>
        <v>84854.337434282628</v>
      </c>
    </row>
    <row r="11" spans="1:14">
      <c r="A11" s="6" t="s">
        <v>40</v>
      </c>
      <c r="B11" s="1" t="s">
        <v>8</v>
      </c>
      <c r="C11" s="44">
        <v>4330</v>
      </c>
      <c r="D11" s="30">
        <v>1710.412</v>
      </c>
      <c r="E11" s="19">
        <v>983</v>
      </c>
      <c r="F11" s="19">
        <v>270.19043000000016</v>
      </c>
      <c r="G11" s="36">
        <v>1639.66</v>
      </c>
      <c r="H11" s="19">
        <v>2653.6882100000084</v>
      </c>
      <c r="I11" s="19">
        <v>1056.1321696505568</v>
      </c>
      <c r="J11" s="19">
        <v>1042</v>
      </c>
      <c r="K11" s="18">
        <v>1407</v>
      </c>
      <c r="L11" s="23">
        <v>974.8</v>
      </c>
      <c r="M11" s="37">
        <v>0</v>
      </c>
      <c r="N11" s="13">
        <f t="shared" si="0"/>
        <v>16066.882809650566</v>
      </c>
    </row>
    <row r="12" spans="1:14">
      <c r="A12" s="6" t="s">
        <v>41</v>
      </c>
      <c r="B12" s="1" t="s">
        <v>9</v>
      </c>
      <c r="C12" s="44">
        <v>2717</v>
      </c>
      <c r="D12" s="30">
        <v>3908.7049999999999</v>
      </c>
      <c r="E12" s="19">
        <v>4155</v>
      </c>
      <c r="F12" s="19">
        <v>361.79399999999998</v>
      </c>
      <c r="G12" s="36">
        <v>17181.330000000002</v>
      </c>
      <c r="H12" s="19">
        <v>6821.4972700000071</v>
      </c>
      <c r="I12" s="19">
        <v>15671.938354632068</v>
      </c>
      <c r="J12" s="19">
        <v>2279</v>
      </c>
      <c r="K12" s="18">
        <v>7202</v>
      </c>
      <c r="L12" s="23">
        <v>8489.19</v>
      </c>
      <c r="M12" s="37">
        <v>0</v>
      </c>
      <c r="N12" s="13">
        <f t="shared" si="0"/>
        <v>68787.454624632068</v>
      </c>
    </row>
    <row r="13" spans="1:14">
      <c r="A13" s="6" t="s">
        <v>42</v>
      </c>
      <c r="B13" s="1" t="s">
        <v>10</v>
      </c>
      <c r="C13" s="44">
        <v>19456</v>
      </c>
      <c r="D13" s="19">
        <f>D14+D15</f>
        <v>3414.7430000000004</v>
      </c>
      <c r="E13" s="19">
        <v>7602</v>
      </c>
      <c r="F13" s="19">
        <v>117.29904000000005</v>
      </c>
      <c r="G13" s="36">
        <v>13626.16</v>
      </c>
      <c r="H13" s="19">
        <v>14539.436710000009</v>
      </c>
      <c r="I13" s="19">
        <f>I14+I15</f>
        <v>16278.514475717378</v>
      </c>
      <c r="J13" s="19">
        <f t="shared" ref="J13" si="2">SUM(J14:J15)</f>
        <v>5337</v>
      </c>
      <c r="K13" s="18">
        <v>3453.6309999999999</v>
      </c>
      <c r="L13" s="23">
        <f>SUM(L14:L15)</f>
        <v>4976.34</v>
      </c>
      <c r="M13" s="37">
        <v>0</v>
      </c>
      <c r="N13" s="13">
        <f t="shared" si="0"/>
        <v>88801.124225717387</v>
      </c>
    </row>
    <row r="14" spans="1:14">
      <c r="A14" s="6" t="s">
        <v>40</v>
      </c>
      <c r="B14" s="1" t="s">
        <v>11</v>
      </c>
      <c r="C14" s="44">
        <v>2979</v>
      </c>
      <c r="D14" s="19">
        <v>1847.3910000000001</v>
      </c>
      <c r="E14" s="19">
        <v>243</v>
      </c>
      <c r="F14" s="19">
        <v>44.978000000000002</v>
      </c>
      <c r="G14" s="36">
        <v>2874.14</v>
      </c>
      <c r="H14" s="19">
        <v>6632.2646300000088</v>
      </c>
      <c r="I14" s="19">
        <v>3306.1748303494428</v>
      </c>
      <c r="J14" s="19">
        <v>388</v>
      </c>
      <c r="K14" s="18">
        <v>220</v>
      </c>
      <c r="L14" s="23">
        <v>1333.32</v>
      </c>
      <c r="M14" s="37">
        <v>0</v>
      </c>
      <c r="N14" s="13">
        <f t="shared" si="0"/>
        <v>19868.268460349453</v>
      </c>
    </row>
    <row r="15" spans="1:14">
      <c r="A15" s="6" t="s">
        <v>41</v>
      </c>
      <c r="B15" s="1" t="s">
        <v>12</v>
      </c>
      <c r="C15" s="44">
        <v>16477</v>
      </c>
      <c r="D15" s="19">
        <v>1567.3520000000001</v>
      </c>
      <c r="E15" s="19">
        <v>7359</v>
      </c>
      <c r="F15" s="19">
        <v>72.321040000000039</v>
      </c>
      <c r="G15" s="36">
        <v>10752.03</v>
      </c>
      <c r="H15" s="19">
        <v>7907.1720800000021</v>
      </c>
      <c r="I15" s="19">
        <v>12972.339645367936</v>
      </c>
      <c r="J15" s="19">
        <v>4949</v>
      </c>
      <c r="K15" s="18">
        <v>3233.6309999999999</v>
      </c>
      <c r="L15" s="23">
        <v>3643.02</v>
      </c>
      <c r="M15" s="37">
        <v>0</v>
      </c>
      <c r="N15" s="13">
        <f t="shared" si="0"/>
        <v>68932.86576536794</v>
      </c>
    </row>
    <row r="16" spans="1:14">
      <c r="A16" s="6" t="s">
        <v>43</v>
      </c>
      <c r="B16" s="1" t="s">
        <v>13</v>
      </c>
      <c r="C16" s="44">
        <v>26503</v>
      </c>
      <c r="D16" s="19">
        <f>D17+D18</f>
        <v>9033.86</v>
      </c>
      <c r="E16" s="19">
        <v>12740</v>
      </c>
      <c r="F16" s="19">
        <v>749.28347000000031</v>
      </c>
      <c r="G16" s="36">
        <v>32447.15</v>
      </c>
      <c r="H16" s="19">
        <v>24014.622190000009</v>
      </c>
      <c r="I16" s="19">
        <f>I17+I18</f>
        <v>33006.585000000006</v>
      </c>
      <c r="J16" s="19">
        <f t="shared" ref="J16" si="3">SUM(J17:J18)</f>
        <v>8658</v>
      </c>
      <c r="K16" s="18">
        <v>12062.630999999999</v>
      </c>
      <c r="L16" s="23">
        <f>SUM(L17:L18)</f>
        <v>14440.330000000002</v>
      </c>
      <c r="M16" s="37">
        <v>0</v>
      </c>
      <c r="N16" s="13">
        <f t="shared" si="0"/>
        <v>173655.46166000003</v>
      </c>
    </row>
    <row r="17" spans="1:14">
      <c r="A17" s="6" t="s">
        <v>40</v>
      </c>
      <c r="B17" s="1" t="s">
        <v>14</v>
      </c>
      <c r="C17" s="44">
        <v>7309</v>
      </c>
      <c r="D17" s="30">
        <f>D11+D14</f>
        <v>3557.8029999999999</v>
      </c>
      <c r="E17" s="19">
        <v>1226</v>
      </c>
      <c r="F17" s="19">
        <v>315.16843000000017</v>
      </c>
      <c r="G17" s="36">
        <v>4513.8</v>
      </c>
      <c r="H17" s="19">
        <v>9285.9528400000127</v>
      </c>
      <c r="I17" s="19">
        <f>I11+I14</f>
        <v>4362.3069999999998</v>
      </c>
      <c r="J17" s="19">
        <f t="shared" ref="J17:J18" si="4">J11+J14</f>
        <v>1430</v>
      </c>
      <c r="K17" s="18">
        <v>1627</v>
      </c>
      <c r="L17" s="23">
        <f t="shared" ref="L17:L18" si="5">L11+L14</f>
        <v>2308.12</v>
      </c>
      <c r="M17" s="37">
        <v>0</v>
      </c>
      <c r="N17" s="13">
        <f t="shared" si="0"/>
        <v>35935.151270000017</v>
      </c>
    </row>
    <row r="18" spans="1:14">
      <c r="A18" s="6" t="s">
        <v>41</v>
      </c>
      <c r="B18" s="1" t="s">
        <v>15</v>
      </c>
      <c r="C18" s="44">
        <v>19194</v>
      </c>
      <c r="D18" s="30">
        <f>D12+D15</f>
        <v>5476.0569999999998</v>
      </c>
      <c r="E18" s="19">
        <v>11514</v>
      </c>
      <c r="F18" s="19">
        <v>434.11504000000002</v>
      </c>
      <c r="G18" s="36">
        <v>27933.35</v>
      </c>
      <c r="H18" s="19">
        <v>14728.669350000011</v>
      </c>
      <c r="I18" s="19">
        <f>I12+I15</f>
        <v>28644.278000000006</v>
      </c>
      <c r="J18" s="19">
        <f t="shared" si="4"/>
        <v>7228</v>
      </c>
      <c r="K18" s="18">
        <v>10435.630999999999</v>
      </c>
      <c r="L18" s="23">
        <f t="shared" si="5"/>
        <v>12132.210000000001</v>
      </c>
      <c r="M18" s="37">
        <v>0</v>
      </c>
      <c r="N18" s="13">
        <f t="shared" si="0"/>
        <v>137720.31039</v>
      </c>
    </row>
    <row r="19" spans="1:14">
      <c r="A19" s="6" t="s">
        <v>44</v>
      </c>
      <c r="B19" s="1" t="s">
        <v>16</v>
      </c>
      <c r="C19" s="44">
        <v>61765</v>
      </c>
      <c r="D19" s="19">
        <f>D20+D24+D25</f>
        <v>40550.838999999993</v>
      </c>
      <c r="E19" s="19">
        <v>35224</v>
      </c>
      <c r="F19" s="19">
        <v>67824.72773999827</v>
      </c>
      <c r="G19" s="36">
        <v>75753.95</v>
      </c>
      <c r="H19" s="22">
        <f>H20+H24+H25</f>
        <v>48623.149999999965</v>
      </c>
      <c r="I19" s="19">
        <f t="shared" ref="I19" si="6">I20+I24+I25</f>
        <v>39980.133999999998</v>
      </c>
      <c r="J19" s="19">
        <f t="shared" ref="J19" si="7">SUM(J20,J24:J25)</f>
        <v>80498</v>
      </c>
      <c r="K19" s="18">
        <v>60232</v>
      </c>
      <c r="L19" s="23">
        <f>L20+L24+L25</f>
        <v>36539.599999999999</v>
      </c>
      <c r="M19" s="38">
        <f>M20+M25</f>
        <v>65.206000000000003</v>
      </c>
      <c r="N19" s="13">
        <f t="shared" si="0"/>
        <v>547056.60673999821</v>
      </c>
    </row>
    <row r="20" spans="1:14">
      <c r="A20" s="6" t="s">
        <v>45</v>
      </c>
      <c r="B20" s="1" t="s">
        <v>17</v>
      </c>
      <c r="C20" s="44">
        <v>61452</v>
      </c>
      <c r="D20" s="19">
        <f>SUM(D21:D23)</f>
        <v>40160.562999999995</v>
      </c>
      <c r="E20" s="19">
        <v>34999</v>
      </c>
      <c r="F20" s="19">
        <v>67824.72773999827</v>
      </c>
      <c r="G20" s="36">
        <v>75042.47</v>
      </c>
      <c r="H20" s="22">
        <f t="shared" ref="H20" si="8">H21+H22+H23</f>
        <v>47202.388999999966</v>
      </c>
      <c r="I20" s="19">
        <f t="shared" ref="H20:I20" si="9">I21+I22+I23</f>
        <v>39132.487000000001</v>
      </c>
      <c r="J20" s="19">
        <f t="shared" ref="J20" si="10">SUM(J21:J23)</f>
        <v>79418</v>
      </c>
      <c r="K20" s="18">
        <v>59990</v>
      </c>
      <c r="L20" s="23">
        <f>SUM(L21:L23)</f>
        <v>35762.39</v>
      </c>
      <c r="M20" s="39">
        <f>M21+M22+M23+M24</f>
        <v>65.206000000000003</v>
      </c>
      <c r="N20" s="13">
        <f t="shared" si="0"/>
        <v>541049.23273999826</v>
      </c>
    </row>
    <row r="21" spans="1:14">
      <c r="A21" s="6" t="s">
        <v>46</v>
      </c>
      <c r="B21" s="1" t="s">
        <v>18</v>
      </c>
      <c r="C21" s="44">
        <v>48229</v>
      </c>
      <c r="D21" s="19">
        <v>29493.508999999998</v>
      </c>
      <c r="E21" s="19">
        <v>21775</v>
      </c>
      <c r="F21" s="19">
        <v>52447.378679998401</v>
      </c>
      <c r="G21" s="36">
        <v>58390.13</v>
      </c>
      <c r="H21" s="19">
        <v>35652.880999999994</v>
      </c>
      <c r="I21" s="19">
        <v>29181.924999999999</v>
      </c>
      <c r="J21" s="19">
        <v>62347</v>
      </c>
      <c r="K21" s="18">
        <v>47261</v>
      </c>
      <c r="L21" s="23">
        <v>26593.21</v>
      </c>
      <c r="M21" s="38">
        <v>0</v>
      </c>
      <c r="N21" s="13">
        <f t="shared" si="0"/>
        <v>411371.03367999842</v>
      </c>
    </row>
    <row r="22" spans="1:14">
      <c r="A22" s="6" t="s">
        <v>47</v>
      </c>
      <c r="B22" s="1" t="s">
        <v>19</v>
      </c>
      <c r="C22" s="44">
        <v>13101</v>
      </c>
      <c r="D22" s="19">
        <v>10507.153</v>
      </c>
      <c r="E22" s="19">
        <v>6244</v>
      </c>
      <c r="F22" s="19">
        <v>12826.97</v>
      </c>
      <c r="G22" s="36">
        <v>16437.25</v>
      </c>
      <c r="H22" s="19">
        <v>11454.133999999976</v>
      </c>
      <c r="I22" s="19">
        <v>9803.3369999999995</v>
      </c>
      <c r="J22" s="19">
        <v>16837</v>
      </c>
      <c r="K22" s="18">
        <v>12609</v>
      </c>
      <c r="L22" s="23">
        <v>8233.1</v>
      </c>
      <c r="M22" s="38">
        <v>65.206000000000003</v>
      </c>
      <c r="N22" s="13">
        <f t="shared" si="0"/>
        <v>118118.15</v>
      </c>
    </row>
    <row r="23" spans="1:14">
      <c r="A23" s="46" t="s">
        <v>48</v>
      </c>
      <c r="B23" s="1" t="s">
        <v>20</v>
      </c>
      <c r="C23" s="44">
        <v>122</v>
      </c>
      <c r="D23" s="19">
        <v>159.90100000000001</v>
      </c>
      <c r="E23" s="19">
        <v>6980</v>
      </c>
      <c r="F23" s="19">
        <v>2397.1340599998757</v>
      </c>
      <c r="G23" s="36">
        <v>215.09</v>
      </c>
      <c r="H23" s="19">
        <v>95.373999999999796</v>
      </c>
      <c r="I23" s="19">
        <v>147.22499999999999</v>
      </c>
      <c r="J23" s="19">
        <v>234</v>
      </c>
      <c r="K23" s="18">
        <v>120</v>
      </c>
      <c r="L23" s="23">
        <v>936.08</v>
      </c>
      <c r="M23" s="38">
        <v>0</v>
      </c>
      <c r="N23" s="13">
        <f t="shared" si="0"/>
        <v>11406.804059999875</v>
      </c>
    </row>
    <row r="24" spans="1:14">
      <c r="A24" s="6" t="s">
        <v>49</v>
      </c>
      <c r="B24" s="1" t="s">
        <v>21</v>
      </c>
      <c r="C24" s="44">
        <v>313</v>
      </c>
      <c r="D24" s="19">
        <v>390.27600000000001</v>
      </c>
      <c r="E24" s="19">
        <v>225</v>
      </c>
      <c r="F24" s="19">
        <v>153.245</v>
      </c>
      <c r="G24" s="36">
        <v>711.47</v>
      </c>
      <c r="H24" s="19">
        <v>1420.7609999999986</v>
      </c>
      <c r="I24" s="19">
        <v>847.64700000000005</v>
      </c>
      <c r="J24" s="19">
        <v>1080</v>
      </c>
      <c r="K24" s="18">
        <v>242</v>
      </c>
      <c r="L24" s="23">
        <v>777.21</v>
      </c>
      <c r="M24" s="38">
        <v>0</v>
      </c>
      <c r="N24" s="13">
        <f t="shared" si="0"/>
        <v>6160.6089999999986</v>
      </c>
    </row>
    <row r="25" spans="1:14">
      <c r="A25" s="6" t="s">
        <v>50</v>
      </c>
      <c r="B25" s="1" t="s">
        <v>22</v>
      </c>
      <c r="C25" s="44"/>
      <c r="D25" s="19">
        <v>0</v>
      </c>
      <c r="E25" s="19">
        <v>0</v>
      </c>
      <c r="F25" s="19">
        <v>0</v>
      </c>
      <c r="G25" s="36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8">
        <v>0</v>
      </c>
      <c r="N25" s="13">
        <f t="shared" si="0"/>
        <v>0</v>
      </c>
    </row>
    <row r="26" spans="1:14" ht="26">
      <c r="A26" s="6" t="s">
        <v>51</v>
      </c>
      <c r="B26" s="1" t="s">
        <v>23</v>
      </c>
      <c r="C26" s="44">
        <v>0</v>
      </c>
      <c r="D26" s="19">
        <v>4.8520000000000003</v>
      </c>
      <c r="E26" s="19">
        <v>0</v>
      </c>
      <c r="F26" s="19">
        <v>0</v>
      </c>
      <c r="G26" s="36">
        <v>0</v>
      </c>
      <c r="H26" s="19">
        <v>0</v>
      </c>
      <c r="I26" s="19">
        <v>11.379</v>
      </c>
      <c r="J26" s="19">
        <v>0</v>
      </c>
      <c r="K26" s="18">
        <v>206</v>
      </c>
      <c r="L26" s="23">
        <v>0</v>
      </c>
      <c r="M26" s="37">
        <v>0</v>
      </c>
      <c r="N26" s="13">
        <f t="shared" si="0"/>
        <v>222.23099999999999</v>
      </c>
    </row>
    <row r="27" spans="1:14" ht="26">
      <c r="A27" s="6" t="s">
        <v>52</v>
      </c>
      <c r="B27" s="1" t="s">
        <v>24</v>
      </c>
      <c r="C27" s="44">
        <v>7</v>
      </c>
      <c r="D27" s="19">
        <v>7.14</v>
      </c>
      <c r="E27" s="19">
        <v>0</v>
      </c>
      <c r="F27" s="19">
        <v>0</v>
      </c>
      <c r="G27" s="36">
        <v>5</v>
      </c>
      <c r="H27" s="19">
        <v>24.722000000000207</v>
      </c>
      <c r="I27" s="19">
        <v>6.9</v>
      </c>
      <c r="J27" s="19">
        <v>3</v>
      </c>
      <c r="K27" s="18">
        <v>1</v>
      </c>
      <c r="L27" s="23">
        <v>11.07</v>
      </c>
      <c r="M27" s="37">
        <v>0</v>
      </c>
      <c r="N27" s="13">
        <f t="shared" si="0"/>
        <v>65.832000000000207</v>
      </c>
    </row>
    <row r="28" spans="1:14">
      <c r="A28" s="6" t="s">
        <v>53</v>
      </c>
      <c r="B28" s="1" t="s">
        <v>25</v>
      </c>
      <c r="C28" s="44">
        <v>1896</v>
      </c>
      <c r="D28" s="19">
        <v>3499.3710000000001</v>
      </c>
      <c r="E28" s="19">
        <v>384</v>
      </c>
      <c r="F28" s="19">
        <v>51.890999999999998</v>
      </c>
      <c r="G28" s="36">
        <v>1476.85</v>
      </c>
      <c r="H28" s="19">
        <v>1358.1878100000031</v>
      </c>
      <c r="I28" s="19">
        <v>2289.116</v>
      </c>
      <c r="J28" s="19">
        <v>2452</v>
      </c>
      <c r="K28" s="18">
        <v>5036</v>
      </c>
      <c r="L28" s="23">
        <v>2847.14</v>
      </c>
      <c r="M28" s="37">
        <v>0</v>
      </c>
      <c r="N28" s="13">
        <f t="shared" si="0"/>
        <v>21290.555810000002</v>
      </c>
    </row>
    <row r="29" spans="1:14">
      <c r="A29" s="6" t="s">
        <v>54</v>
      </c>
      <c r="B29" s="1" t="s">
        <v>26</v>
      </c>
      <c r="C29" s="44">
        <v>925</v>
      </c>
      <c r="D29" s="19">
        <v>0</v>
      </c>
      <c r="E29" s="19">
        <v>6</v>
      </c>
      <c r="F29" s="19">
        <v>0</v>
      </c>
      <c r="G29" s="36">
        <v>1432.68</v>
      </c>
      <c r="H29" s="19">
        <v>-901.83699999999953</v>
      </c>
      <c r="I29" s="19">
        <v>3127.6959999999999</v>
      </c>
      <c r="J29" s="19">
        <v>0</v>
      </c>
      <c r="K29" s="18">
        <v>0</v>
      </c>
      <c r="L29" s="23">
        <v>15452.11</v>
      </c>
      <c r="M29" s="37">
        <v>0</v>
      </c>
      <c r="N29" s="13">
        <f t="shared" si="0"/>
        <v>20041.649000000001</v>
      </c>
    </row>
    <row r="30" spans="1:14">
      <c r="A30" s="6" t="s">
        <v>55</v>
      </c>
      <c r="B30" s="1" t="s">
        <v>27</v>
      </c>
      <c r="C30" s="44"/>
      <c r="D30" s="19">
        <v>96.409000000000006</v>
      </c>
      <c r="E30" s="19">
        <v>55</v>
      </c>
      <c r="F30" s="19">
        <v>0</v>
      </c>
      <c r="G30" s="36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7">
        <v>0</v>
      </c>
      <c r="N30" s="13">
        <f t="shared" si="0"/>
        <v>151.40899999999999</v>
      </c>
    </row>
    <row r="31" spans="1:14">
      <c r="A31" s="6" t="s">
        <v>56</v>
      </c>
      <c r="B31" s="1" t="s">
        <v>28</v>
      </c>
      <c r="C31" s="44">
        <v>0</v>
      </c>
      <c r="D31" s="19">
        <v>11.75</v>
      </c>
      <c r="E31" s="19">
        <v>51</v>
      </c>
      <c r="F31" s="19">
        <v>0</v>
      </c>
      <c r="G31" s="36">
        <v>64.14</v>
      </c>
      <c r="H31" s="19">
        <v>571.8130000000001</v>
      </c>
      <c r="I31" s="19">
        <v>1628.9839999999999</v>
      </c>
      <c r="J31" s="19">
        <v>0</v>
      </c>
      <c r="K31" s="18">
        <v>0</v>
      </c>
      <c r="L31" s="23">
        <v>261.38</v>
      </c>
      <c r="M31" s="37">
        <v>0</v>
      </c>
      <c r="N31" s="13">
        <f t="shared" si="0"/>
        <v>2589.067</v>
      </c>
    </row>
    <row r="32" spans="1:14">
      <c r="A32" s="6" t="s">
        <v>57</v>
      </c>
      <c r="B32" s="1" t="s">
        <v>29</v>
      </c>
      <c r="C32" s="44">
        <v>0</v>
      </c>
      <c r="D32" s="19">
        <v>0</v>
      </c>
      <c r="E32" s="19">
        <v>0</v>
      </c>
      <c r="F32" s="19">
        <v>0</v>
      </c>
      <c r="G32" s="36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7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44">
        <v>2029</v>
      </c>
      <c r="D33" s="19">
        <v>4298.6450000000004</v>
      </c>
      <c r="E33" s="19">
        <v>1011</v>
      </c>
      <c r="F33" s="19">
        <v>694.1408900004551</v>
      </c>
      <c r="G33" s="36">
        <v>1848.35</v>
      </c>
      <c r="H33" s="19">
        <v>5004.1120000000028</v>
      </c>
      <c r="I33" s="19">
        <v>4836.8860000000004</v>
      </c>
      <c r="J33" s="19">
        <v>2108</v>
      </c>
      <c r="K33" s="18">
        <v>1984</v>
      </c>
      <c r="L33" s="23">
        <v>1777.83</v>
      </c>
      <c r="M33" s="37">
        <v>0</v>
      </c>
      <c r="N33" s="13">
        <f t="shared" si="0"/>
        <v>25591.963890000457</v>
      </c>
    </row>
    <row r="34" spans="1:14">
      <c r="A34" s="7" t="s">
        <v>59</v>
      </c>
      <c r="B34" s="8" t="s">
        <v>31</v>
      </c>
      <c r="C34" s="45">
        <v>131603</v>
      </c>
      <c r="D34" s="19">
        <f>D3+D4+D5+D6+D7+D8+D9+D16+D19+D26+D27+D28+D29+D30+D31+D32+D33</f>
        <v>96757.618000000002</v>
      </c>
      <c r="E34" s="19">
        <v>61884</v>
      </c>
      <c r="F34" s="19">
        <v>76754.363049998748</v>
      </c>
      <c r="G34" s="36">
        <v>155400.71</v>
      </c>
      <c r="H34" s="19">
        <v>119606.03600000002</v>
      </c>
      <c r="I34" s="19">
        <f>I3+I5+I4+I6+I7+I8+I9+I16+I19+I26+I27+I28+I29+I30+I32+I31+I33</f>
        <v>123495.53899999999</v>
      </c>
      <c r="J34" s="19">
        <f>SUM(J3:J10,J13,J19,J26:J33)</f>
        <v>119786</v>
      </c>
      <c r="K34" s="18">
        <v>96661.630999999994</v>
      </c>
      <c r="L34" s="23">
        <f>SUM(L3:L9)+L16+L19+SUM(L26:L33)</f>
        <v>98092.959999999992</v>
      </c>
      <c r="M34" s="19">
        <f>M3+M4+M5+M6+M7+M8+M9+M10+M13+M19+M26+M27+M28+M29+M30+M31+M32+M33</f>
        <v>65.206000000000003</v>
      </c>
      <c r="N34" s="9">
        <f t="shared" si="0"/>
        <v>1080107.0630499986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/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73</v>
      </c>
    </row>
    <row r="2" spans="1:14" s="15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18046</v>
      </c>
      <c r="D3">
        <v>9373</v>
      </c>
      <c r="E3" s="19">
        <v>5704</v>
      </c>
      <c r="F3" s="19">
        <v>3498.9470000000001</v>
      </c>
      <c r="G3" s="19">
        <v>13240.05</v>
      </c>
      <c r="H3" s="22">
        <v>6652.2039999999997</v>
      </c>
      <c r="I3" s="19">
        <v>11344.68</v>
      </c>
      <c r="J3" s="19">
        <v>2750</v>
      </c>
      <c r="K3" s="18">
        <v>5170</v>
      </c>
      <c r="L3" s="23">
        <v>4920.55</v>
      </c>
      <c r="M3" s="19">
        <v>259</v>
      </c>
      <c r="N3" s="13">
        <f t="shared" ref="N3:N34" si="0">SUM(C3:M3)</f>
        <v>80958.430999999997</v>
      </c>
    </row>
    <row r="4" spans="1:14">
      <c r="A4" s="6" t="s">
        <v>33</v>
      </c>
      <c r="B4" s="1" t="s">
        <v>1</v>
      </c>
      <c r="C4" s="18">
        <v>1587</v>
      </c>
      <c r="D4">
        <v>15068</v>
      </c>
      <c r="E4" s="19">
        <v>189</v>
      </c>
      <c r="F4" s="19">
        <v>0</v>
      </c>
      <c r="G4" s="19">
        <v>8128.11</v>
      </c>
      <c r="H4" s="22">
        <v>12947.218000000019</v>
      </c>
      <c r="I4" s="19">
        <v>13610.597</v>
      </c>
      <c r="J4" s="19">
        <v>5826</v>
      </c>
      <c r="K4" s="18">
        <v>0</v>
      </c>
      <c r="L4" s="23">
        <v>2982.84</v>
      </c>
      <c r="M4" s="19"/>
      <c r="N4" s="13">
        <f t="shared" si="0"/>
        <v>60338.765000000029</v>
      </c>
    </row>
    <row r="5" spans="1:14">
      <c r="A5" s="6" t="s">
        <v>34</v>
      </c>
      <c r="B5" s="1" t="s">
        <v>2</v>
      </c>
      <c r="C5" s="18">
        <v>11509</v>
      </c>
      <c r="D5">
        <v>10870</v>
      </c>
      <c r="E5" s="19">
        <v>6054</v>
      </c>
      <c r="F5" s="19">
        <v>1553.69</v>
      </c>
      <c r="G5" s="19">
        <v>13567.04</v>
      </c>
      <c r="H5" s="22">
        <v>18824.492000000002</v>
      </c>
      <c r="I5" s="19">
        <v>16176.346</v>
      </c>
      <c r="J5" s="19">
        <v>7180</v>
      </c>
      <c r="K5" s="18">
        <v>11023</v>
      </c>
      <c r="L5" s="23">
        <v>15222.23</v>
      </c>
      <c r="M5" s="19">
        <v>744.20500000000004</v>
      </c>
      <c r="N5" s="13">
        <f t="shared" si="0"/>
        <v>112724.003</v>
      </c>
    </row>
    <row r="6" spans="1:14" ht="26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/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/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3">
        <v>0</v>
      </c>
      <c r="M8" s="19"/>
      <c r="N8" s="13">
        <f t="shared" si="0"/>
        <v>0</v>
      </c>
    </row>
    <row r="9" spans="1:14">
      <c r="A9" s="6" t="s">
        <v>38</v>
      </c>
      <c r="B9" s="1" t="s">
        <v>6</v>
      </c>
      <c r="C9" s="18">
        <v>1577</v>
      </c>
      <c r="D9" s="19">
        <v>713</v>
      </c>
      <c r="E9" s="19">
        <v>1645</v>
      </c>
      <c r="F9" s="19">
        <v>0</v>
      </c>
      <c r="G9" s="19">
        <v>2080.48</v>
      </c>
      <c r="H9" s="22">
        <v>461.31400000000031</v>
      </c>
      <c r="I9" s="19">
        <v>2460.1190000000001</v>
      </c>
      <c r="J9" s="19">
        <v>837</v>
      </c>
      <c r="K9" s="18">
        <v>329</v>
      </c>
      <c r="L9" s="23">
        <v>15.12</v>
      </c>
      <c r="M9" s="19"/>
      <c r="N9" s="13">
        <f t="shared" si="0"/>
        <v>10118.033000000001</v>
      </c>
    </row>
    <row r="10" spans="1:14" ht="26">
      <c r="A10" s="6" t="s">
        <v>39</v>
      </c>
      <c r="B10" s="1" t="s">
        <v>7</v>
      </c>
      <c r="C10" s="18">
        <v>6300</v>
      </c>
      <c r="D10" s="19">
        <f>D11+D12</f>
        <v>4446</v>
      </c>
      <c r="E10" s="19">
        <v>2931</v>
      </c>
      <c r="F10" s="27">
        <v>632.55100000000004</v>
      </c>
      <c r="G10" s="19">
        <v>23216.69</v>
      </c>
      <c r="H10" s="22">
        <v>7550.3854299999912</v>
      </c>
      <c r="I10" s="19">
        <f>I11+I12</f>
        <v>5344.8411415230339</v>
      </c>
      <c r="J10" s="19">
        <f t="shared" ref="J10" si="1">SUM(J11:J12)</f>
        <v>4000</v>
      </c>
      <c r="K10" s="18">
        <v>7823</v>
      </c>
      <c r="L10" s="23">
        <f>SUM(L11:L12)</f>
        <v>5194.96</v>
      </c>
      <c r="M10" s="19">
        <f>M11+M12</f>
        <v>14.516</v>
      </c>
      <c r="N10" s="13">
        <f t="shared" si="0"/>
        <v>67453.943571523036</v>
      </c>
    </row>
    <row r="11" spans="1:14">
      <c r="A11" s="6" t="s">
        <v>40</v>
      </c>
      <c r="B11" s="1" t="s">
        <v>8</v>
      </c>
      <c r="C11" s="18">
        <v>4002</v>
      </c>
      <c r="D11">
        <v>1738</v>
      </c>
      <c r="E11" s="19">
        <v>878</v>
      </c>
      <c r="F11" s="19">
        <v>186.35900000000001</v>
      </c>
      <c r="G11" s="19">
        <v>1816.6</v>
      </c>
      <c r="H11" s="19">
        <v>2682.8964499999997</v>
      </c>
      <c r="I11" s="19">
        <v>896.96884960406953</v>
      </c>
      <c r="J11" s="19">
        <v>1031</v>
      </c>
      <c r="K11" s="18">
        <v>1521</v>
      </c>
      <c r="L11" s="23">
        <v>731.78</v>
      </c>
      <c r="M11" s="19">
        <v>13.465</v>
      </c>
      <c r="N11" s="13">
        <f t="shared" si="0"/>
        <v>15498.069299604071</v>
      </c>
    </row>
    <row r="12" spans="1:14">
      <c r="A12" s="6" t="s">
        <v>41</v>
      </c>
      <c r="B12" s="1" t="s">
        <v>9</v>
      </c>
      <c r="C12" s="18">
        <v>2298</v>
      </c>
      <c r="D12">
        <v>2708</v>
      </c>
      <c r="E12" s="19">
        <v>2053</v>
      </c>
      <c r="F12" s="19">
        <v>446.19200000000001</v>
      </c>
      <c r="G12" s="19">
        <v>21400.080000000002</v>
      </c>
      <c r="H12" s="19">
        <v>4867.4889800000019</v>
      </c>
      <c r="I12" s="19">
        <v>4447.872291918964</v>
      </c>
      <c r="J12" s="19">
        <v>2969</v>
      </c>
      <c r="K12" s="18">
        <v>6302</v>
      </c>
      <c r="L12" s="23">
        <v>4463.18</v>
      </c>
      <c r="M12" s="19">
        <v>1.0509999999999999</v>
      </c>
      <c r="N12" s="13">
        <f t="shared" si="0"/>
        <v>51955.864271918967</v>
      </c>
    </row>
    <row r="13" spans="1:14">
      <c r="A13" s="6" t="s">
        <v>42</v>
      </c>
      <c r="B13" s="1" t="s">
        <v>10</v>
      </c>
      <c r="C13" s="18">
        <v>12050</v>
      </c>
      <c r="D13" s="19">
        <f>D14+D15</f>
        <v>3302</v>
      </c>
      <c r="E13" s="19">
        <v>2008</v>
      </c>
      <c r="F13" s="27">
        <v>158.89699999999999</v>
      </c>
      <c r="G13" s="19">
        <v>32814.31</v>
      </c>
      <c r="H13" s="22">
        <v>7933.4268600000032</v>
      </c>
      <c r="I13" s="19">
        <f>I14+I15</f>
        <v>9822.3608584769663</v>
      </c>
      <c r="J13" s="19">
        <f t="shared" ref="J13" si="2">SUM(J14:J15)</f>
        <v>952</v>
      </c>
      <c r="K13" s="18">
        <v>4662.232</v>
      </c>
      <c r="L13" s="23">
        <f>SUM(L14:L15)</f>
        <v>3998.5299999999997</v>
      </c>
      <c r="M13" s="19">
        <f>M14+M15</f>
        <v>0</v>
      </c>
      <c r="N13" s="13">
        <f t="shared" si="0"/>
        <v>77701.756718476972</v>
      </c>
    </row>
    <row r="14" spans="1:14">
      <c r="A14" s="6" t="s">
        <v>40</v>
      </c>
      <c r="B14" s="1" t="s">
        <v>11</v>
      </c>
      <c r="C14" s="18">
        <v>1678</v>
      </c>
      <c r="D14">
        <v>1633</v>
      </c>
      <c r="E14" s="19">
        <v>240</v>
      </c>
      <c r="F14" s="19">
        <v>33.884</v>
      </c>
      <c r="G14" s="19">
        <v>2874.29</v>
      </c>
      <c r="H14" s="19">
        <v>4713.5382499999978</v>
      </c>
      <c r="I14" s="19">
        <v>3045.8091503959299</v>
      </c>
      <c r="J14" s="19">
        <v>354</v>
      </c>
      <c r="K14" s="18">
        <v>270</v>
      </c>
      <c r="L14" s="23">
        <v>913.87</v>
      </c>
      <c r="M14" s="19">
        <v>0</v>
      </c>
      <c r="N14" s="13">
        <f t="shared" si="0"/>
        <v>15756.391400395927</v>
      </c>
    </row>
    <row r="15" spans="1:14">
      <c r="A15" s="6" t="s">
        <v>41</v>
      </c>
      <c r="B15" s="1" t="s">
        <v>12</v>
      </c>
      <c r="C15" s="18">
        <v>10372</v>
      </c>
      <c r="D15">
        <v>1669</v>
      </c>
      <c r="E15" s="19">
        <v>1768</v>
      </c>
      <c r="F15" s="19">
        <v>125.01300000000001</v>
      </c>
      <c r="G15" s="19">
        <v>29940.02</v>
      </c>
      <c r="H15" s="19">
        <v>3219.8886099999945</v>
      </c>
      <c r="I15" s="19">
        <v>6776.5517080810368</v>
      </c>
      <c r="J15" s="19">
        <v>598</v>
      </c>
      <c r="K15" s="18">
        <v>4392.232</v>
      </c>
      <c r="L15" s="23">
        <v>3084.66</v>
      </c>
      <c r="M15" s="19">
        <v>0</v>
      </c>
      <c r="N15" s="13">
        <f t="shared" si="0"/>
        <v>61945.365318081036</v>
      </c>
    </row>
    <row r="16" spans="1:14">
      <c r="A16" s="6" t="s">
        <v>43</v>
      </c>
      <c r="B16" s="1" t="s">
        <v>13</v>
      </c>
      <c r="C16" s="18">
        <v>18350</v>
      </c>
      <c r="D16" s="30">
        <f>D17+D18</f>
        <v>7748</v>
      </c>
      <c r="E16" s="19">
        <v>4939</v>
      </c>
      <c r="F16" s="27">
        <v>791.44800000000009</v>
      </c>
      <c r="G16" s="19">
        <v>56031</v>
      </c>
      <c r="H16" s="22">
        <v>15483.812290000002</v>
      </c>
      <c r="I16" s="19">
        <f t="shared" ref="I16" si="3">I17+I18</f>
        <v>15167.202000000001</v>
      </c>
      <c r="J16" s="19">
        <f t="shared" ref="J16" si="4">SUM(J17:J18)</f>
        <v>4952</v>
      </c>
      <c r="K16" s="18">
        <v>12485.232</v>
      </c>
      <c r="L16" s="23">
        <f>SUM(L17:L18)</f>
        <v>9193.49</v>
      </c>
      <c r="M16" s="19">
        <f>M10+M13</f>
        <v>14.516</v>
      </c>
      <c r="N16" s="13">
        <f t="shared" si="0"/>
        <v>145155.70029000001</v>
      </c>
    </row>
    <row r="17" spans="1:14">
      <c r="A17" s="6" t="s">
        <v>40</v>
      </c>
      <c r="B17" s="1" t="s">
        <v>14</v>
      </c>
      <c r="C17" s="18">
        <v>5680</v>
      </c>
      <c r="D17" s="2">
        <f t="shared" ref="D17:D18" si="5">D11+D14</f>
        <v>3371</v>
      </c>
      <c r="E17" s="19">
        <v>1118</v>
      </c>
      <c r="F17" s="27">
        <v>220.24299999999999</v>
      </c>
      <c r="G17" s="19">
        <v>4690.8999999999996</v>
      </c>
      <c r="H17" s="19">
        <v>7396.4346999999834</v>
      </c>
      <c r="I17" s="19">
        <f>I11+I14</f>
        <v>3942.7779999999993</v>
      </c>
      <c r="J17" s="19">
        <f t="shared" ref="J17:J18" si="6">J11+J14</f>
        <v>1385</v>
      </c>
      <c r="K17" s="18">
        <v>1791</v>
      </c>
      <c r="L17" s="23">
        <f t="shared" ref="L17:L18" si="7">L11+L14</f>
        <v>1645.65</v>
      </c>
      <c r="M17" s="19">
        <f>M11+M14</f>
        <v>13.465</v>
      </c>
      <c r="N17" s="13">
        <f t="shared" si="0"/>
        <v>31254.470699999983</v>
      </c>
    </row>
    <row r="18" spans="1:14">
      <c r="A18" s="6" t="s">
        <v>41</v>
      </c>
      <c r="B18" s="1" t="s">
        <v>15</v>
      </c>
      <c r="C18" s="18">
        <v>12670</v>
      </c>
      <c r="D18" s="2">
        <f t="shared" si="5"/>
        <v>4377</v>
      </c>
      <c r="E18" s="19">
        <v>3821</v>
      </c>
      <c r="F18" s="27">
        <v>571.20500000000004</v>
      </c>
      <c r="G18" s="19">
        <v>51340.1</v>
      </c>
      <c r="H18" s="19">
        <v>8087.3775899999891</v>
      </c>
      <c r="I18" s="19">
        <f>I12+I15</f>
        <v>11224.424000000001</v>
      </c>
      <c r="J18" s="19">
        <f t="shared" si="6"/>
        <v>3567</v>
      </c>
      <c r="K18" s="18">
        <v>10694.232</v>
      </c>
      <c r="L18" s="23">
        <f t="shared" si="7"/>
        <v>7547.84</v>
      </c>
      <c r="M18" s="19">
        <f>M12+M15</f>
        <v>1.0509999999999999</v>
      </c>
      <c r="N18" s="13">
        <f t="shared" si="0"/>
        <v>113901.22958999999</v>
      </c>
    </row>
    <row r="19" spans="1:14">
      <c r="A19" s="6" t="s">
        <v>44</v>
      </c>
      <c r="B19" s="1" t="s">
        <v>16</v>
      </c>
      <c r="C19" s="18">
        <v>51968</v>
      </c>
      <c r="D19" s="30">
        <f>D20+D24+D25</f>
        <v>39893</v>
      </c>
      <c r="E19" s="19">
        <v>32979</v>
      </c>
      <c r="F19" s="27">
        <v>55849.401189999167</v>
      </c>
      <c r="G19" s="19">
        <v>68292.429999999993</v>
      </c>
      <c r="H19" s="22">
        <f t="shared" ref="H19:I19" si="8">H20+H24+H25</f>
        <v>39743.440000000031</v>
      </c>
      <c r="I19" s="19">
        <f t="shared" si="8"/>
        <v>40241.168000000005</v>
      </c>
      <c r="J19" s="19">
        <f t="shared" ref="J19" si="9">SUM(J20,J24:J25)</f>
        <v>64708</v>
      </c>
      <c r="K19" s="18">
        <v>51094</v>
      </c>
      <c r="L19" s="23">
        <f>L20+L24+L25</f>
        <v>41688.770000000004</v>
      </c>
      <c r="M19" s="31">
        <f>M20+M25</f>
        <v>2517.0540000000001</v>
      </c>
      <c r="N19" s="13">
        <f t="shared" si="0"/>
        <v>488974.26318999921</v>
      </c>
    </row>
    <row r="20" spans="1:14">
      <c r="A20" s="6" t="s">
        <v>45</v>
      </c>
      <c r="B20" s="1" t="s">
        <v>17</v>
      </c>
      <c r="C20" s="18">
        <v>51749</v>
      </c>
      <c r="D20" s="30">
        <f>SUM(D21:D23)</f>
        <v>39326</v>
      </c>
      <c r="E20" s="19">
        <v>32642</v>
      </c>
      <c r="F20" s="27">
        <v>55849.401189999167</v>
      </c>
      <c r="G20" s="19">
        <v>66799.63</v>
      </c>
      <c r="H20" s="22">
        <f>H21+H22+H23</f>
        <v>38188.995000000032</v>
      </c>
      <c r="I20" s="19">
        <f t="shared" ref="I20" si="10">I21+I22+I23</f>
        <v>39101.539000000004</v>
      </c>
      <c r="J20" s="19">
        <f t="shared" ref="J20" si="11">SUM(J21:J23)</f>
        <v>64237</v>
      </c>
      <c r="K20" s="18">
        <v>50780</v>
      </c>
      <c r="L20" s="23">
        <f>SUM(L21:L23)</f>
        <v>41147.490000000005</v>
      </c>
      <c r="M20" s="32">
        <f>M21+M22+M23+M24</f>
        <v>2517.0540000000001</v>
      </c>
      <c r="N20" s="13">
        <f t="shared" si="0"/>
        <v>482338.10918999917</v>
      </c>
    </row>
    <row r="21" spans="1:14">
      <c r="A21" s="6" t="s">
        <v>46</v>
      </c>
      <c r="B21" s="1" t="s">
        <v>18</v>
      </c>
      <c r="C21" s="18">
        <v>41434</v>
      </c>
      <c r="D21">
        <v>30366</v>
      </c>
      <c r="E21" s="19">
        <v>19612</v>
      </c>
      <c r="F21" s="19">
        <v>44716.411189999162</v>
      </c>
      <c r="G21" s="19">
        <v>52105.62</v>
      </c>
      <c r="H21" s="19">
        <v>28986.884000000035</v>
      </c>
      <c r="I21" s="19">
        <v>29600.614000000001</v>
      </c>
      <c r="J21" s="19">
        <v>51498</v>
      </c>
      <c r="K21" s="18">
        <v>40272</v>
      </c>
      <c r="L21" s="23">
        <v>25560.93</v>
      </c>
      <c r="M21" s="31">
        <v>1966.548</v>
      </c>
      <c r="N21" s="13">
        <f t="shared" si="0"/>
        <v>366119.00718999922</v>
      </c>
    </row>
    <row r="22" spans="1:14">
      <c r="A22" s="6" t="s">
        <v>47</v>
      </c>
      <c r="B22" s="1" t="s">
        <v>19</v>
      </c>
      <c r="C22" s="18">
        <v>10225</v>
      </c>
      <c r="D22">
        <v>8790</v>
      </c>
      <c r="E22" s="19">
        <v>5560</v>
      </c>
      <c r="F22" s="19">
        <v>10510.784</v>
      </c>
      <c r="G22" s="19">
        <v>13877.34</v>
      </c>
      <c r="H22" s="19">
        <v>9109.8669999999984</v>
      </c>
      <c r="I22" s="19">
        <v>9316.4249999999993</v>
      </c>
      <c r="J22" s="19">
        <v>12506</v>
      </c>
      <c r="K22" s="18">
        <v>10441</v>
      </c>
      <c r="L22" s="23">
        <v>14629.95</v>
      </c>
      <c r="M22" s="31">
        <v>471.17099999999999</v>
      </c>
      <c r="N22" s="13">
        <f t="shared" si="0"/>
        <v>105437.537</v>
      </c>
    </row>
    <row r="23" spans="1:14">
      <c r="A23" s="46" t="s">
        <v>48</v>
      </c>
      <c r="B23" s="1" t="s">
        <v>20</v>
      </c>
      <c r="C23" s="18">
        <v>90</v>
      </c>
      <c r="D23">
        <v>170</v>
      </c>
      <c r="E23" s="19">
        <v>7470</v>
      </c>
      <c r="F23" s="19">
        <v>583.58799999999997</v>
      </c>
      <c r="G23" s="19">
        <v>816.68</v>
      </c>
      <c r="H23" s="19">
        <v>92.244000000000085</v>
      </c>
      <c r="I23" s="19">
        <v>184.5</v>
      </c>
      <c r="J23" s="19">
        <v>233</v>
      </c>
      <c r="K23" s="18">
        <v>67</v>
      </c>
      <c r="L23" s="23">
        <v>956.61</v>
      </c>
      <c r="M23" s="31">
        <v>79.334999999999994</v>
      </c>
      <c r="N23" s="13">
        <f t="shared" si="0"/>
        <v>10742.957</v>
      </c>
    </row>
    <row r="24" spans="1:14">
      <c r="A24" s="6" t="s">
        <v>49</v>
      </c>
      <c r="B24" s="1" t="s">
        <v>21</v>
      </c>
      <c r="C24" s="18">
        <v>219</v>
      </c>
      <c r="D24" s="30">
        <v>567</v>
      </c>
      <c r="E24" s="19">
        <v>337</v>
      </c>
      <c r="F24" s="19">
        <v>38.618000000000002</v>
      </c>
      <c r="G24" s="19">
        <v>1492.8</v>
      </c>
      <c r="H24" s="19">
        <v>1554.4449999999997</v>
      </c>
      <c r="I24" s="19">
        <v>1139.6289999999999</v>
      </c>
      <c r="J24" s="19">
        <v>471</v>
      </c>
      <c r="K24" s="18">
        <v>314</v>
      </c>
      <c r="L24" s="23">
        <v>541.28</v>
      </c>
      <c r="M24" s="31">
        <v>0</v>
      </c>
      <c r="N24" s="13">
        <f t="shared" si="0"/>
        <v>6674.771999999999</v>
      </c>
    </row>
    <row r="25" spans="1:14">
      <c r="A25" s="6" t="s">
        <v>50</v>
      </c>
      <c r="B25" s="1" t="s">
        <v>22</v>
      </c>
      <c r="C25" s="18">
        <v>0</v>
      </c>
      <c r="D25" s="30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/>
      <c r="N25" s="13">
        <f t="shared" si="0"/>
        <v>0</v>
      </c>
    </row>
    <row r="26" spans="1:14" ht="26">
      <c r="A26" s="6" t="s">
        <v>51</v>
      </c>
      <c r="B26" s="1" t="s">
        <v>23</v>
      </c>
      <c r="C26" s="18">
        <v>634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1.5369999999999999</v>
      </c>
      <c r="J26" s="19">
        <v>0</v>
      </c>
      <c r="K26" s="18">
        <v>5</v>
      </c>
      <c r="L26" s="33"/>
      <c r="M26" s="19"/>
      <c r="N26" s="13">
        <f t="shared" si="0"/>
        <v>640.53700000000003</v>
      </c>
    </row>
    <row r="27" spans="1:14" ht="26">
      <c r="A27" s="6" t="s">
        <v>52</v>
      </c>
      <c r="B27" s="1" t="s">
        <v>24</v>
      </c>
      <c r="C27" s="18">
        <v>0</v>
      </c>
      <c r="D27" s="19">
        <v>3</v>
      </c>
      <c r="E27" s="19">
        <v>15</v>
      </c>
      <c r="F27" s="19">
        <v>0</v>
      </c>
      <c r="G27" s="19">
        <v>11.77</v>
      </c>
      <c r="H27" s="22">
        <v>22.992999999999938</v>
      </c>
      <c r="I27" s="19">
        <v>0</v>
      </c>
      <c r="J27" s="19">
        <v>4</v>
      </c>
      <c r="K27" s="18">
        <v>1</v>
      </c>
      <c r="L27" s="23">
        <v>0</v>
      </c>
      <c r="M27" s="19"/>
      <c r="N27" s="13">
        <f t="shared" si="0"/>
        <v>57.762999999999934</v>
      </c>
    </row>
    <row r="28" spans="1:14">
      <c r="A28" s="6" t="s">
        <v>53</v>
      </c>
      <c r="B28" s="1" t="s">
        <v>25</v>
      </c>
      <c r="C28" s="18">
        <v>1243</v>
      </c>
      <c r="D28" s="19">
        <f>5549-567</f>
        <v>4982</v>
      </c>
      <c r="E28" s="19">
        <v>776</v>
      </c>
      <c r="F28" s="19">
        <v>40.963000000000001</v>
      </c>
      <c r="G28" s="19">
        <v>4912.8999999999996</v>
      </c>
      <c r="H28" s="22">
        <v>1195.6937099999977</v>
      </c>
      <c r="I28" s="19">
        <v>2024.7539999999999</v>
      </c>
      <c r="J28" s="19">
        <v>2143</v>
      </c>
      <c r="K28" s="18">
        <v>2165</v>
      </c>
      <c r="L28" s="23">
        <v>2902.8</v>
      </c>
      <c r="M28" s="19">
        <v>0</v>
      </c>
      <c r="N28" s="13">
        <f t="shared" si="0"/>
        <v>22386.110709999997</v>
      </c>
    </row>
    <row r="29" spans="1:14">
      <c r="A29" s="6" t="s">
        <v>54</v>
      </c>
      <c r="B29" s="1" t="s">
        <v>26</v>
      </c>
      <c r="C29" s="18">
        <v>133</v>
      </c>
      <c r="D29" s="19"/>
      <c r="E29" s="19">
        <v>268</v>
      </c>
      <c r="F29" s="19">
        <v>0</v>
      </c>
      <c r="G29" s="19">
        <v>1063.6400000000001</v>
      </c>
      <c r="H29" s="22">
        <v>106.94800000000032</v>
      </c>
      <c r="I29" s="19">
        <v>4699.4719999999998</v>
      </c>
      <c r="J29" s="19">
        <v>0</v>
      </c>
      <c r="K29" s="18">
        <v>0</v>
      </c>
      <c r="L29" s="23">
        <v>9970.91</v>
      </c>
      <c r="M29" s="19"/>
      <c r="N29" s="13">
        <f t="shared" si="0"/>
        <v>16241.970000000001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19"/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7</v>
      </c>
      <c r="D31" s="19">
        <v>15</v>
      </c>
      <c r="E31" s="19">
        <v>68</v>
      </c>
      <c r="F31" s="19">
        <v>0</v>
      </c>
      <c r="G31" s="19">
        <v>1252.3399999999999</v>
      </c>
      <c r="H31" s="22">
        <v>217.61099999999988</v>
      </c>
      <c r="I31" s="19">
        <v>413.29599999999999</v>
      </c>
      <c r="J31" s="19">
        <v>83</v>
      </c>
      <c r="K31" s="18">
        <v>0</v>
      </c>
      <c r="L31" s="23">
        <v>0</v>
      </c>
      <c r="M31" s="19"/>
      <c r="N31" s="13">
        <f t="shared" si="0"/>
        <v>2056.2469999999998</v>
      </c>
    </row>
    <row r="32" spans="1:14">
      <c r="A32" s="6" t="s">
        <v>57</v>
      </c>
      <c r="B32" s="1" t="s">
        <v>29</v>
      </c>
      <c r="C32" s="18">
        <v>1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/>
      <c r="N32" s="13">
        <f t="shared" si="0"/>
        <v>1</v>
      </c>
    </row>
    <row r="33" spans="1:14">
      <c r="A33" s="6" t="s">
        <v>58</v>
      </c>
      <c r="B33" s="1" t="s">
        <v>30</v>
      </c>
      <c r="C33" s="18">
        <v>1592</v>
      </c>
      <c r="D33" s="19">
        <v>4354</v>
      </c>
      <c r="E33" s="19">
        <v>801</v>
      </c>
      <c r="F33" s="19">
        <v>282.96437000001407</v>
      </c>
      <c r="G33" s="19">
        <v>1716.33</v>
      </c>
      <c r="H33" s="22">
        <v>2758.3250000000007</v>
      </c>
      <c r="I33" s="19">
        <v>4669.2079999999996</v>
      </c>
      <c r="J33" s="19">
        <v>1688</v>
      </c>
      <c r="K33" s="18">
        <v>1681</v>
      </c>
      <c r="L33" s="23">
        <v>1779.75</v>
      </c>
      <c r="M33" s="19">
        <v>6.242</v>
      </c>
      <c r="N33" s="13">
        <f t="shared" si="0"/>
        <v>21328.819370000012</v>
      </c>
    </row>
    <row r="34" spans="1:14">
      <c r="A34" s="7" t="s">
        <v>59</v>
      </c>
      <c r="B34" s="8" t="s">
        <v>31</v>
      </c>
      <c r="C34" s="18">
        <v>106647</v>
      </c>
      <c r="D34" s="20">
        <f>D3+D4+D5+D6+D7+D8+D9+D16+D19+D26+D27+D28+D29+D30+D31+D32+D33</f>
        <v>93019</v>
      </c>
      <c r="E34" s="19">
        <v>53438</v>
      </c>
      <c r="F34" s="27">
        <v>62017.413559999186</v>
      </c>
      <c r="G34" s="19">
        <v>170296.06</v>
      </c>
      <c r="H34" s="22">
        <v>98414.050999999978</v>
      </c>
      <c r="I34" s="19">
        <f>I3+I5+I4+I6+I7+I8+I9+I16+I19+I26+I27+I28+I29+I30+I32+I31+I33</f>
        <v>110808.379</v>
      </c>
      <c r="J34" s="21">
        <f>SUM(J3:J10,J13,J19,J26:J33)</f>
        <v>90171</v>
      </c>
      <c r="K34" s="18">
        <v>83953.232000000004</v>
      </c>
      <c r="L34" s="24">
        <f>SUM(L3:L9)+L16+L19+SUM(L26:L33)</f>
        <v>88676.459999999992</v>
      </c>
      <c r="M34" s="19">
        <f>M3+M5+M16+M20+M28+M33</f>
        <v>3541.0170000000003</v>
      </c>
      <c r="N34" s="9">
        <f t="shared" si="0"/>
        <v>960981.61255999899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>
      <selection activeCell="H3" sqref="H3:H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74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9">
        <v>3206</v>
      </c>
      <c r="D3" s="30">
        <v>7436</v>
      </c>
      <c r="E3" s="19">
        <v>865</v>
      </c>
      <c r="F3" s="19">
        <v>888.31700000000001</v>
      </c>
      <c r="G3" s="36">
        <v>5219.42</v>
      </c>
      <c r="H3" s="19">
        <v>2589.4059999999981</v>
      </c>
      <c r="I3" s="19">
        <v>59622.16</v>
      </c>
      <c r="J3" s="19">
        <v>2832</v>
      </c>
      <c r="K3" s="18">
        <v>1185</v>
      </c>
      <c r="L3" s="23">
        <v>3896.27</v>
      </c>
      <c r="M3" s="40">
        <v>0</v>
      </c>
      <c r="N3" s="13">
        <f>SUM(C3:M3)</f>
        <v>87739.573000000004</v>
      </c>
    </row>
    <row r="4" spans="1:14">
      <c r="A4" s="6" t="s">
        <v>33</v>
      </c>
      <c r="B4" s="1" t="s">
        <v>1</v>
      </c>
      <c r="C4" s="29">
        <v>18096</v>
      </c>
      <c r="D4" s="30">
        <v>18106</v>
      </c>
      <c r="E4" s="19">
        <v>1360</v>
      </c>
      <c r="F4" s="19">
        <v>0</v>
      </c>
      <c r="G4" s="36">
        <v>16277.47</v>
      </c>
      <c r="H4" s="19">
        <v>12861.276000000011</v>
      </c>
      <c r="I4" s="19">
        <v>15448.86</v>
      </c>
      <c r="J4" s="19">
        <v>7554</v>
      </c>
      <c r="K4" s="18">
        <v>0</v>
      </c>
      <c r="L4" s="23">
        <v>8397.4699999999993</v>
      </c>
      <c r="M4" s="40">
        <v>0</v>
      </c>
      <c r="N4" s="13">
        <f t="shared" ref="N4:N34" si="0">SUM(C4:M4)</f>
        <v>98101.076000000015</v>
      </c>
    </row>
    <row r="5" spans="1:14">
      <c r="A5" s="6" t="s">
        <v>34</v>
      </c>
      <c r="B5" s="1" t="s">
        <v>2</v>
      </c>
      <c r="C5" s="29">
        <v>7181</v>
      </c>
      <c r="D5" s="30">
        <v>11884</v>
      </c>
      <c r="E5" s="19">
        <v>4478</v>
      </c>
      <c r="F5" s="19">
        <v>1109.7570000000001</v>
      </c>
      <c r="G5" s="36">
        <v>10775.28</v>
      </c>
      <c r="H5" s="19">
        <v>24645.693999999981</v>
      </c>
      <c r="I5" s="19">
        <v>7324.6689999999999</v>
      </c>
      <c r="J5" s="19">
        <v>3775</v>
      </c>
      <c r="K5" s="18">
        <v>9324</v>
      </c>
      <c r="L5" s="23">
        <v>5511.8</v>
      </c>
      <c r="M5" s="37">
        <v>134.357</v>
      </c>
      <c r="N5" s="13">
        <f t="shared" si="0"/>
        <v>86143.556999999986</v>
      </c>
    </row>
    <row r="6" spans="1:14" ht="26">
      <c r="A6" s="6" t="s">
        <v>35</v>
      </c>
      <c r="B6" s="1" t="s">
        <v>3</v>
      </c>
      <c r="C6" s="29"/>
      <c r="D6" s="19">
        <v>0</v>
      </c>
      <c r="E6" s="19">
        <v>0</v>
      </c>
      <c r="F6" s="19">
        <v>0</v>
      </c>
      <c r="G6" s="36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41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29"/>
      <c r="D7" s="19">
        <v>0</v>
      </c>
      <c r="E7" s="19">
        <v>0</v>
      </c>
      <c r="F7" s="19">
        <v>0</v>
      </c>
      <c r="G7" s="36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41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29"/>
      <c r="D8" s="19">
        <v>0</v>
      </c>
      <c r="E8" s="19">
        <v>0</v>
      </c>
      <c r="F8" s="19">
        <v>0</v>
      </c>
      <c r="G8" s="36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41">
        <v>0</v>
      </c>
      <c r="N8" s="13">
        <f t="shared" si="0"/>
        <v>0</v>
      </c>
    </row>
    <row r="9" spans="1:14">
      <c r="A9" s="6" t="s">
        <v>38</v>
      </c>
      <c r="B9" s="1" t="s">
        <v>6</v>
      </c>
      <c r="C9" s="29">
        <v>0</v>
      </c>
      <c r="D9" s="19">
        <v>0</v>
      </c>
      <c r="E9" s="19">
        <v>0</v>
      </c>
      <c r="F9" s="19">
        <v>0</v>
      </c>
      <c r="G9" s="36">
        <v>0</v>
      </c>
      <c r="H9" s="19">
        <v>0</v>
      </c>
      <c r="I9" s="19">
        <v>47.755099999999999</v>
      </c>
      <c r="J9" s="19">
        <v>0</v>
      </c>
      <c r="K9" s="18">
        <v>0</v>
      </c>
      <c r="L9" s="23">
        <v>0</v>
      </c>
      <c r="M9" s="41">
        <v>0</v>
      </c>
      <c r="N9" s="13">
        <f t="shared" si="0"/>
        <v>47.755099999999999</v>
      </c>
    </row>
    <row r="10" spans="1:14" ht="26">
      <c r="A10" s="6" t="s">
        <v>39</v>
      </c>
      <c r="B10" s="1" t="s">
        <v>7</v>
      </c>
      <c r="C10" s="29">
        <v>51</v>
      </c>
      <c r="D10" s="19">
        <f>D11+D12</f>
        <v>33313</v>
      </c>
      <c r="E10" s="19">
        <v>115</v>
      </c>
      <c r="F10" s="19">
        <v>62.006</v>
      </c>
      <c r="G10" s="36">
        <v>2028.79</v>
      </c>
      <c r="H10" s="19">
        <v>13110.844000000012</v>
      </c>
      <c r="I10" s="19">
        <f t="shared" ref="I10" si="1">I11+I12</f>
        <v>84.204999999999998</v>
      </c>
      <c r="J10" s="19">
        <f t="shared" ref="J10" si="2">SUM(J11:J12)</f>
        <v>190</v>
      </c>
      <c r="K10" s="18">
        <v>1346</v>
      </c>
      <c r="L10" s="23">
        <f>SUM(L11:L12)</f>
        <v>9535.17</v>
      </c>
      <c r="M10" s="41">
        <v>0</v>
      </c>
      <c r="N10" s="13">
        <f t="shared" si="0"/>
        <v>59836.015000000014</v>
      </c>
    </row>
    <row r="11" spans="1:14">
      <c r="A11" s="6" t="s">
        <v>40</v>
      </c>
      <c r="B11" s="1" t="s">
        <v>8</v>
      </c>
      <c r="C11" s="29">
        <v>0</v>
      </c>
      <c r="D11" s="30">
        <v>853</v>
      </c>
      <c r="E11" s="19">
        <v>10</v>
      </c>
      <c r="F11" s="19">
        <v>62.006</v>
      </c>
      <c r="G11" s="36">
        <v>0.82</v>
      </c>
      <c r="H11" s="19">
        <v>226.78300000000036</v>
      </c>
      <c r="I11" s="19">
        <v>84.204999999999998</v>
      </c>
      <c r="J11" s="19">
        <v>190</v>
      </c>
      <c r="K11" s="18">
        <v>100</v>
      </c>
      <c r="L11" s="23">
        <v>0</v>
      </c>
      <c r="M11" s="41">
        <v>0</v>
      </c>
      <c r="N11" s="13">
        <f t="shared" si="0"/>
        <v>1526.8140000000003</v>
      </c>
    </row>
    <row r="12" spans="1:14">
      <c r="A12" s="6" t="s">
        <v>41</v>
      </c>
      <c r="B12" s="1" t="s">
        <v>9</v>
      </c>
      <c r="C12" s="29">
        <v>51</v>
      </c>
      <c r="D12" s="30">
        <v>32460</v>
      </c>
      <c r="E12" s="19">
        <v>105</v>
      </c>
      <c r="F12" s="19">
        <v>0</v>
      </c>
      <c r="G12" s="36">
        <v>2027.97</v>
      </c>
      <c r="H12" s="19">
        <v>12884.061000000016</v>
      </c>
      <c r="I12" s="19">
        <v>0</v>
      </c>
      <c r="J12" s="19">
        <v>0</v>
      </c>
      <c r="K12" s="18">
        <v>1246</v>
      </c>
      <c r="L12" s="23">
        <v>9535.17</v>
      </c>
      <c r="M12" s="41">
        <v>0</v>
      </c>
      <c r="N12" s="13">
        <f t="shared" si="0"/>
        <v>58309.201000000015</v>
      </c>
    </row>
    <row r="13" spans="1:14">
      <c r="A13" s="6" t="s">
        <v>42</v>
      </c>
      <c r="B13" s="1" t="s">
        <v>10</v>
      </c>
      <c r="C13" s="29">
        <v>4064</v>
      </c>
      <c r="D13" s="19">
        <f>D14+D15</f>
        <v>667</v>
      </c>
      <c r="E13" s="19">
        <v>8407</v>
      </c>
      <c r="F13" s="19">
        <v>0</v>
      </c>
      <c r="G13" s="36">
        <v>26685.21</v>
      </c>
      <c r="H13" s="19">
        <v>4417.0739999999896</v>
      </c>
      <c r="I13" s="19">
        <f>I14+I15</f>
        <v>3523.75</v>
      </c>
      <c r="J13" s="19">
        <f t="shared" ref="J13" si="3">SUM(J14:J15)</f>
        <v>6105</v>
      </c>
      <c r="K13" s="18">
        <v>171</v>
      </c>
      <c r="L13" s="23">
        <f>SUM(L14:L15)</f>
        <v>624.83000000000004</v>
      </c>
      <c r="M13" s="41">
        <v>0</v>
      </c>
      <c r="N13" s="13">
        <f t="shared" si="0"/>
        <v>54664.863999999987</v>
      </c>
    </row>
    <row r="14" spans="1:14">
      <c r="A14" s="6" t="s">
        <v>40</v>
      </c>
      <c r="B14" s="1" t="s">
        <v>11</v>
      </c>
      <c r="C14" s="29">
        <v>2116</v>
      </c>
      <c r="D14" s="19">
        <v>5</v>
      </c>
      <c r="E14" s="19">
        <v>7647</v>
      </c>
      <c r="F14" s="19">
        <v>0</v>
      </c>
      <c r="G14" s="36">
        <v>666.82</v>
      </c>
      <c r="H14" s="19">
        <v>2312.5479999999989</v>
      </c>
      <c r="I14" s="19">
        <v>1244.2059999999999</v>
      </c>
      <c r="J14" s="19">
        <v>269</v>
      </c>
      <c r="K14" s="18">
        <v>0</v>
      </c>
      <c r="L14" s="23">
        <v>67.61</v>
      </c>
      <c r="M14" s="41">
        <v>0</v>
      </c>
      <c r="N14" s="13">
        <f t="shared" si="0"/>
        <v>14328.183999999999</v>
      </c>
    </row>
    <row r="15" spans="1:14">
      <c r="A15" s="6" t="s">
        <v>41</v>
      </c>
      <c r="B15" s="1" t="s">
        <v>12</v>
      </c>
      <c r="C15" s="29">
        <v>1948</v>
      </c>
      <c r="D15" s="19">
        <v>662</v>
      </c>
      <c r="E15" s="19">
        <v>760</v>
      </c>
      <c r="F15" s="19">
        <v>0</v>
      </c>
      <c r="G15" s="36">
        <v>26018.400000000001</v>
      </c>
      <c r="H15" s="19">
        <v>2104.525999999998</v>
      </c>
      <c r="I15" s="19">
        <v>2279.5439999999999</v>
      </c>
      <c r="J15" s="19">
        <v>5836</v>
      </c>
      <c r="K15" s="18">
        <v>171</v>
      </c>
      <c r="L15" s="23">
        <v>557.22</v>
      </c>
      <c r="M15" s="41">
        <v>0</v>
      </c>
      <c r="N15" s="13">
        <f t="shared" si="0"/>
        <v>40336.69</v>
      </c>
    </row>
    <row r="16" spans="1:14">
      <c r="A16" s="6" t="s">
        <v>43</v>
      </c>
      <c r="B16" s="1" t="s">
        <v>13</v>
      </c>
      <c r="C16" s="29">
        <v>4115</v>
      </c>
      <c r="D16" s="19">
        <f t="shared" ref="D16:D18" si="4">D10+D13</f>
        <v>33980</v>
      </c>
      <c r="E16" s="19">
        <v>8522</v>
      </c>
      <c r="F16" s="19">
        <v>62.006</v>
      </c>
      <c r="G16" s="36">
        <v>28714</v>
      </c>
      <c r="H16" s="19">
        <v>17527.918000000005</v>
      </c>
      <c r="I16" s="19">
        <f t="shared" ref="I16" si="5">I17+I18</f>
        <v>3607.9549999999999</v>
      </c>
      <c r="J16" s="19">
        <f t="shared" ref="J16" si="6">SUM(J17:J18)</f>
        <v>6295</v>
      </c>
      <c r="K16" s="18">
        <v>1517</v>
      </c>
      <c r="L16" s="23">
        <f>SUM(L17:L18)</f>
        <v>10160</v>
      </c>
      <c r="M16" s="41">
        <v>0</v>
      </c>
      <c r="N16" s="13">
        <f t="shared" si="0"/>
        <v>114500.879</v>
      </c>
    </row>
    <row r="17" spans="1:14">
      <c r="A17" s="6" t="s">
        <v>40</v>
      </c>
      <c r="B17" s="1" t="s">
        <v>14</v>
      </c>
      <c r="C17" s="29">
        <v>2116</v>
      </c>
      <c r="D17" s="30">
        <f t="shared" si="4"/>
        <v>858</v>
      </c>
      <c r="E17" s="19">
        <v>7657</v>
      </c>
      <c r="F17" s="19">
        <v>62.006</v>
      </c>
      <c r="G17" s="36">
        <v>666.63</v>
      </c>
      <c r="H17" s="19">
        <v>2539.3310000000129</v>
      </c>
      <c r="I17" s="19">
        <f t="shared" ref="I17:I18" si="7">I11+I14</f>
        <v>1328.4109999999998</v>
      </c>
      <c r="J17" s="19">
        <f t="shared" ref="J17:J18" si="8">J11+J14</f>
        <v>459</v>
      </c>
      <c r="K17" s="18">
        <v>100</v>
      </c>
      <c r="L17" s="23">
        <f>L11+L14</f>
        <v>67.61</v>
      </c>
      <c r="M17" s="41">
        <v>0</v>
      </c>
      <c r="N17" s="13">
        <f t="shared" si="0"/>
        <v>15853.988000000012</v>
      </c>
    </row>
    <row r="18" spans="1:14">
      <c r="A18" s="6" t="s">
        <v>41</v>
      </c>
      <c r="B18" s="1" t="s">
        <v>15</v>
      </c>
      <c r="C18" s="29">
        <v>1999</v>
      </c>
      <c r="D18" s="30">
        <f t="shared" si="4"/>
        <v>33122</v>
      </c>
      <c r="E18" s="19">
        <v>865</v>
      </c>
      <c r="F18" s="19">
        <v>0</v>
      </c>
      <c r="G18" s="36">
        <v>28047.37</v>
      </c>
      <c r="H18" s="19">
        <v>14988.587</v>
      </c>
      <c r="I18" s="19">
        <f t="shared" si="7"/>
        <v>2279.5439999999999</v>
      </c>
      <c r="J18" s="19">
        <f t="shared" si="8"/>
        <v>5836</v>
      </c>
      <c r="K18" s="18">
        <v>1417</v>
      </c>
      <c r="L18" s="23">
        <f>L12+L15</f>
        <v>10092.39</v>
      </c>
      <c r="M18" s="41">
        <v>0</v>
      </c>
      <c r="N18" s="13">
        <f t="shared" si="0"/>
        <v>98646.890999999989</v>
      </c>
    </row>
    <row r="19" spans="1:14">
      <c r="A19" s="6" t="s">
        <v>44</v>
      </c>
      <c r="B19" s="1" t="s">
        <v>16</v>
      </c>
      <c r="C19" s="29">
        <v>28301</v>
      </c>
      <c r="D19" s="19">
        <f>D20+D24+D25</f>
        <v>19614</v>
      </c>
      <c r="E19" s="19">
        <v>17477</v>
      </c>
      <c r="F19" s="19">
        <v>26733.725470000005</v>
      </c>
      <c r="G19" s="36">
        <v>44040.86</v>
      </c>
      <c r="H19" s="22">
        <f>H20+H24+H25</f>
        <v>25821.316839999978</v>
      </c>
      <c r="I19" s="19">
        <f t="shared" ref="I19" si="9">I20+I24+I25</f>
        <v>30901.93</v>
      </c>
      <c r="J19" s="19">
        <f t="shared" ref="J19" si="10">SUM(J20,J24:J25)</f>
        <v>33378</v>
      </c>
      <c r="K19" s="18">
        <v>14930</v>
      </c>
      <c r="L19" s="23">
        <f>L20+L24+L25</f>
        <v>23439.680000000004</v>
      </c>
      <c r="M19" s="38">
        <f t="shared" ref="M19" si="11">M20+M25</f>
        <v>1291.1389999999999</v>
      </c>
      <c r="N19" s="13">
        <f t="shared" si="0"/>
        <v>265928.65130999999</v>
      </c>
    </row>
    <row r="20" spans="1:14">
      <c r="A20" s="6" t="s">
        <v>45</v>
      </c>
      <c r="B20" s="1" t="s">
        <v>17</v>
      </c>
      <c r="C20" s="29">
        <v>23838</v>
      </c>
      <c r="D20" s="19">
        <f>SUM(D21:D23)</f>
        <v>19614</v>
      </c>
      <c r="E20" s="19">
        <v>17477</v>
      </c>
      <c r="F20" s="19">
        <v>26733.725470000005</v>
      </c>
      <c r="G20" s="36">
        <v>41913.94</v>
      </c>
      <c r="H20" s="22">
        <f>H21+H22+H23</f>
        <v>24541.537839999979</v>
      </c>
      <c r="I20" s="19">
        <f t="shared" ref="I20" si="12">I21+I22+I23</f>
        <v>22771.373</v>
      </c>
      <c r="J20" s="19">
        <f t="shared" ref="J20" si="13">SUM(J21:J23)</f>
        <v>33378</v>
      </c>
      <c r="K20" s="18">
        <v>14930</v>
      </c>
      <c r="L20" s="23">
        <f>SUM(L21:L23)</f>
        <v>20989.140000000003</v>
      </c>
      <c r="M20" s="39">
        <f>M21+M22+M23+M24</f>
        <v>1291.1389999999999</v>
      </c>
      <c r="N20" s="13">
        <f t="shared" si="0"/>
        <v>247477.85530999998</v>
      </c>
    </row>
    <row r="21" spans="1:14">
      <c r="A21" s="6" t="s">
        <v>46</v>
      </c>
      <c r="B21" s="1" t="s">
        <v>18</v>
      </c>
      <c r="C21" s="29">
        <v>21386</v>
      </c>
      <c r="D21" s="19">
        <v>17160</v>
      </c>
      <c r="E21" s="19">
        <v>13378</v>
      </c>
      <c r="F21" s="19">
        <v>21989.744999999999</v>
      </c>
      <c r="G21" s="36">
        <v>36422.800000000003</v>
      </c>
      <c r="H21" s="19">
        <v>18011.933309999989</v>
      </c>
      <c r="I21" s="19">
        <v>16892.740000000002</v>
      </c>
      <c r="J21" s="19">
        <v>30540</v>
      </c>
      <c r="K21" s="18">
        <v>13320</v>
      </c>
      <c r="L21" s="23">
        <v>15508.04</v>
      </c>
      <c r="M21" s="38">
        <v>1291.1389999999999</v>
      </c>
      <c r="N21" s="13">
        <f t="shared" si="0"/>
        <v>205900.39731</v>
      </c>
    </row>
    <row r="22" spans="1:14">
      <c r="A22" s="6" t="s">
        <v>47</v>
      </c>
      <c r="B22" s="1" t="s">
        <v>19</v>
      </c>
      <c r="C22" s="29">
        <v>2452</v>
      </c>
      <c r="D22" s="19">
        <v>2454</v>
      </c>
      <c r="E22" s="19">
        <v>4012</v>
      </c>
      <c r="F22" s="19">
        <v>4743.9804700000068</v>
      </c>
      <c r="G22" s="36">
        <v>5294.47</v>
      </c>
      <c r="H22" s="19">
        <v>6529.6045299999887</v>
      </c>
      <c r="I22" s="19">
        <v>5878.6329999999998</v>
      </c>
      <c r="J22" s="19">
        <v>2838</v>
      </c>
      <c r="K22" s="18">
        <v>1610</v>
      </c>
      <c r="L22" s="23">
        <v>5427.51</v>
      </c>
      <c r="M22" s="42">
        <v>0</v>
      </c>
      <c r="N22" s="13">
        <f t="shared" si="0"/>
        <v>41240.197999999997</v>
      </c>
    </row>
    <row r="23" spans="1:14">
      <c r="A23" s="46" t="s">
        <v>48</v>
      </c>
      <c r="B23" s="1" t="s">
        <v>20</v>
      </c>
      <c r="C23" s="29"/>
      <c r="D23" s="19">
        <v>0</v>
      </c>
      <c r="E23" s="19">
        <v>87</v>
      </c>
      <c r="F23" s="19">
        <v>0</v>
      </c>
      <c r="G23" s="36">
        <v>196.68</v>
      </c>
      <c r="H23" s="19">
        <v>0</v>
      </c>
      <c r="I23" s="19">
        <v>0</v>
      </c>
      <c r="J23" s="19">
        <v>0</v>
      </c>
      <c r="K23" s="18">
        <v>0</v>
      </c>
      <c r="L23" s="23">
        <v>53.59</v>
      </c>
      <c r="M23" s="42">
        <v>0</v>
      </c>
      <c r="N23" s="13">
        <f t="shared" si="0"/>
        <v>337.27</v>
      </c>
    </row>
    <row r="24" spans="1:14">
      <c r="A24" s="6" t="s">
        <v>49</v>
      </c>
      <c r="B24" s="1" t="s">
        <v>21</v>
      </c>
      <c r="C24" s="29">
        <v>4463</v>
      </c>
      <c r="D24" s="19">
        <v>0</v>
      </c>
      <c r="E24" s="19">
        <v>0</v>
      </c>
      <c r="F24" s="19">
        <v>0</v>
      </c>
      <c r="G24" s="36">
        <v>2126.92</v>
      </c>
      <c r="H24" s="19">
        <v>1279.7790000000005</v>
      </c>
      <c r="I24" s="19">
        <v>8130.5569999999998</v>
      </c>
      <c r="J24" s="19">
        <v>0</v>
      </c>
      <c r="K24" s="18">
        <v>0</v>
      </c>
      <c r="L24" s="23">
        <v>2450.54</v>
      </c>
      <c r="M24" s="42">
        <v>0</v>
      </c>
      <c r="N24" s="13">
        <f t="shared" si="0"/>
        <v>18450.796000000002</v>
      </c>
    </row>
    <row r="25" spans="1:14">
      <c r="A25" s="6" t="s">
        <v>50</v>
      </c>
      <c r="B25" s="1" t="s">
        <v>22</v>
      </c>
      <c r="C25" s="29">
        <v>0</v>
      </c>
      <c r="D25" s="19">
        <v>0</v>
      </c>
      <c r="E25" s="19">
        <v>0</v>
      </c>
      <c r="F25" s="19">
        <v>0</v>
      </c>
      <c r="G25" s="36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42">
        <v>0</v>
      </c>
      <c r="N25" s="13">
        <f t="shared" si="0"/>
        <v>0</v>
      </c>
    </row>
    <row r="26" spans="1:14" ht="26">
      <c r="A26" s="6" t="s">
        <v>51</v>
      </c>
      <c r="B26" s="1" t="s">
        <v>23</v>
      </c>
      <c r="C26" s="29"/>
      <c r="D26" s="19">
        <v>0</v>
      </c>
      <c r="E26" s="19">
        <v>0</v>
      </c>
      <c r="F26" s="19">
        <v>0</v>
      </c>
      <c r="G26" s="36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41">
        <v>0</v>
      </c>
      <c r="N26" s="13">
        <f t="shared" si="0"/>
        <v>0</v>
      </c>
    </row>
    <row r="27" spans="1:14" ht="26">
      <c r="A27" s="6" t="s">
        <v>52</v>
      </c>
      <c r="B27" s="1" t="s">
        <v>24</v>
      </c>
      <c r="C27" s="29"/>
      <c r="D27" s="19">
        <v>0</v>
      </c>
      <c r="E27" s="19">
        <v>0</v>
      </c>
      <c r="F27" s="19">
        <v>0</v>
      </c>
      <c r="G27" s="36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41">
        <v>0</v>
      </c>
      <c r="N27" s="13">
        <f t="shared" si="0"/>
        <v>0</v>
      </c>
    </row>
    <row r="28" spans="1:14">
      <c r="A28" s="6" t="s">
        <v>53</v>
      </c>
      <c r="B28" s="1" t="s">
        <v>25</v>
      </c>
      <c r="C28" s="29">
        <v>69</v>
      </c>
      <c r="D28" s="19">
        <v>314</v>
      </c>
      <c r="E28" s="19">
        <v>28</v>
      </c>
      <c r="F28" s="19">
        <v>0</v>
      </c>
      <c r="G28" s="36">
        <v>550.21</v>
      </c>
      <c r="H28" s="19">
        <v>31.640000000000327</v>
      </c>
      <c r="I28" s="19">
        <v>145.35900000000001</v>
      </c>
      <c r="J28" s="19">
        <v>42</v>
      </c>
      <c r="K28" s="18">
        <v>89</v>
      </c>
      <c r="L28" s="23">
        <v>23.6</v>
      </c>
      <c r="M28" s="41">
        <v>0</v>
      </c>
      <c r="N28" s="13">
        <f t="shared" si="0"/>
        <v>1292.8090000000002</v>
      </c>
    </row>
    <row r="29" spans="1:14">
      <c r="A29" s="6" t="s">
        <v>54</v>
      </c>
      <c r="B29" s="1" t="s">
        <v>26</v>
      </c>
      <c r="C29" s="29">
        <v>0</v>
      </c>
      <c r="D29" s="19">
        <v>0</v>
      </c>
      <c r="E29" s="19">
        <v>0</v>
      </c>
      <c r="F29" s="19">
        <v>0</v>
      </c>
      <c r="G29" s="36">
        <v>0</v>
      </c>
      <c r="H29" s="19">
        <v>0</v>
      </c>
      <c r="I29" s="19">
        <v>86.061000000000007</v>
      </c>
      <c r="J29" s="19">
        <v>0</v>
      </c>
      <c r="K29" s="18">
        <v>0</v>
      </c>
      <c r="L29" s="23">
        <v>0</v>
      </c>
      <c r="M29" s="41">
        <v>0</v>
      </c>
      <c r="N29" s="13">
        <f t="shared" si="0"/>
        <v>86.061000000000007</v>
      </c>
    </row>
    <row r="30" spans="1:14">
      <c r="A30" s="6" t="s">
        <v>55</v>
      </c>
      <c r="B30" s="1" t="s">
        <v>27</v>
      </c>
      <c r="C30" s="29"/>
      <c r="D30" s="19">
        <v>0</v>
      </c>
      <c r="E30" s="19">
        <v>0</v>
      </c>
      <c r="F30" s="19">
        <v>0</v>
      </c>
      <c r="G30" s="36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41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29"/>
      <c r="D31" s="19">
        <v>0</v>
      </c>
      <c r="E31" s="19">
        <v>0</v>
      </c>
      <c r="F31" s="19">
        <v>0</v>
      </c>
      <c r="G31" s="36">
        <v>0.89</v>
      </c>
      <c r="H31" s="19">
        <v>1545.8110000000006</v>
      </c>
      <c r="I31" s="19">
        <v>0</v>
      </c>
      <c r="J31" s="19">
        <v>0</v>
      </c>
      <c r="K31" s="18">
        <v>0</v>
      </c>
      <c r="L31" s="23">
        <v>0</v>
      </c>
      <c r="M31" s="41">
        <v>0</v>
      </c>
      <c r="N31" s="13">
        <f t="shared" si="0"/>
        <v>1546.7010000000007</v>
      </c>
    </row>
    <row r="32" spans="1:14">
      <c r="A32" s="6" t="s">
        <v>57</v>
      </c>
      <c r="B32" s="1" t="s">
        <v>29</v>
      </c>
      <c r="C32" s="29"/>
      <c r="D32" s="19">
        <v>0</v>
      </c>
      <c r="E32" s="19">
        <v>0</v>
      </c>
      <c r="F32" s="19">
        <v>0</v>
      </c>
      <c r="G32" s="36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41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29">
        <v>411</v>
      </c>
      <c r="D33" s="19">
        <v>1443</v>
      </c>
      <c r="E33" s="19">
        <v>94</v>
      </c>
      <c r="F33" s="19">
        <v>155.95676000000049</v>
      </c>
      <c r="G33" s="36">
        <v>1307.93</v>
      </c>
      <c r="H33" s="19">
        <v>1585.886050000001</v>
      </c>
      <c r="I33" s="19">
        <v>6101.8490000000002</v>
      </c>
      <c r="J33" s="19">
        <v>602</v>
      </c>
      <c r="K33" s="18">
        <v>639</v>
      </c>
      <c r="L33" s="23">
        <v>213.35</v>
      </c>
      <c r="M33" s="37">
        <v>0</v>
      </c>
      <c r="N33" s="13">
        <f t="shared" si="0"/>
        <v>12553.971810000001</v>
      </c>
    </row>
    <row r="34" spans="1:14">
      <c r="A34" s="7" t="s">
        <v>59</v>
      </c>
      <c r="B34" s="8" t="s">
        <v>31</v>
      </c>
      <c r="C34" s="29">
        <v>61379</v>
      </c>
      <c r="D34" s="20">
        <f>D3+D4+D5+D6+D7+D8+D9+D16+D19+D26+D27+D28+D29+D30+D31+D32+D33</f>
        <v>92777</v>
      </c>
      <c r="E34" s="19">
        <v>32824</v>
      </c>
      <c r="F34" s="19">
        <v>28949.762230000008</v>
      </c>
      <c r="G34" s="36">
        <v>106885.86</v>
      </c>
      <c r="H34" s="19">
        <v>86608.947890000185</v>
      </c>
      <c r="I34" s="19">
        <f>I3+I5+I4+I6+I7+I8+I9+I16+I19+I26+I27+I28+I29+I30+I32+I31+I33</f>
        <v>123286.5981</v>
      </c>
      <c r="J34" s="21">
        <f t="shared" ref="J34" si="14">SUM(J3:J10,J13,J19,J26:J33)</f>
        <v>54478</v>
      </c>
      <c r="K34" s="18">
        <v>27684</v>
      </c>
      <c r="L34" s="24">
        <f>SUM(L3:L9)+L16+L19+SUM(L26:L33)</f>
        <v>51642.17</v>
      </c>
      <c r="M34" s="43">
        <f t="shared" ref="M34" si="15">M3+M4+M5+M6+M7+M8+M9+M10+M13+M19+M26+M27+M28+M29+M30+M31+M32+M33</f>
        <v>1425.4959999999999</v>
      </c>
      <c r="N34" s="9">
        <f t="shared" si="0"/>
        <v>667940.83422000019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/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75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4929</v>
      </c>
      <c r="D3">
        <v>4164</v>
      </c>
      <c r="E3" s="19">
        <v>531</v>
      </c>
      <c r="F3" s="19">
        <v>637.40700000000004</v>
      </c>
      <c r="G3" s="19">
        <v>5494.72</v>
      </c>
      <c r="H3" s="22">
        <v>3320.2789999999968</v>
      </c>
      <c r="I3" s="19">
        <v>58141.292000000001</v>
      </c>
      <c r="J3" s="19">
        <v>2286</v>
      </c>
      <c r="K3" s="18">
        <v>1616</v>
      </c>
      <c r="L3" s="23">
        <v>3230.4</v>
      </c>
      <c r="M3" s="19"/>
      <c r="N3" s="13">
        <f>SUM(C3:M3)</f>
        <v>84350.097999999998</v>
      </c>
    </row>
    <row r="4" spans="1:14">
      <c r="A4" s="6" t="s">
        <v>33</v>
      </c>
      <c r="B4" s="1" t="s">
        <v>1</v>
      </c>
      <c r="C4" s="18">
        <v>12922</v>
      </c>
      <c r="D4">
        <v>11996</v>
      </c>
      <c r="E4" s="19">
        <v>1108</v>
      </c>
      <c r="F4" s="19">
        <v>0</v>
      </c>
      <c r="G4" s="19">
        <v>19745.689999999999</v>
      </c>
      <c r="H4" s="22">
        <v>10548.205000000002</v>
      </c>
      <c r="I4" s="19">
        <v>15812.322</v>
      </c>
      <c r="J4" s="19">
        <v>7250</v>
      </c>
      <c r="K4" s="18">
        <v>0</v>
      </c>
      <c r="L4" s="23">
        <v>4665.92</v>
      </c>
      <c r="M4" s="19"/>
      <c r="N4" s="13">
        <f t="shared" ref="N4:N34" si="0">SUM(C4:M4)</f>
        <v>84048.137000000002</v>
      </c>
    </row>
    <row r="5" spans="1:14">
      <c r="A5" s="6" t="s">
        <v>34</v>
      </c>
      <c r="B5" s="1" t="s">
        <v>2</v>
      </c>
      <c r="C5" s="18">
        <v>5427</v>
      </c>
      <c r="D5">
        <v>7009</v>
      </c>
      <c r="E5" s="19">
        <v>2527</v>
      </c>
      <c r="F5" s="19">
        <v>1679.761</v>
      </c>
      <c r="G5" s="19">
        <v>7367.31</v>
      </c>
      <c r="H5" s="22">
        <v>11663.22099999999</v>
      </c>
      <c r="I5" s="19">
        <v>9635.4950000000008</v>
      </c>
      <c r="J5" s="19">
        <v>7087</v>
      </c>
      <c r="K5" s="18">
        <v>4231</v>
      </c>
      <c r="L5" s="23">
        <v>7413.73</v>
      </c>
      <c r="M5" s="19"/>
      <c r="N5" s="13">
        <f t="shared" si="0"/>
        <v>64040.516999999993</v>
      </c>
    </row>
    <row r="6" spans="1:14" ht="26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/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/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3">
        <v>0</v>
      </c>
      <c r="M8" s="19"/>
      <c r="N8" s="13">
        <f t="shared" si="0"/>
        <v>0</v>
      </c>
    </row>
    <row r="9" spans="1:14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-0.02</v>
      </c>
      <c r="H9" s="22">
        <v>0</v>
      </c>
      <c r="I9" s="19">
        <v>0</v>
      </c>
      <c r="J9" s="19">
        <v>6</v>
      </c>
      <c r="K9" s="18">
        <v>0</v>
      </c>
      <c r="L9" s="23">
        <v>64.52</v>
      </c>
      <c r="M9" s="19"/>
      <c r="N9" s="13">
        <f t="shared" si="0"/>
        <v>70.5</v>
      </c>
    </row>
    <row r="10" spans="1:14" ht="26">
      <c r="A10" s="6" t="s">
        <v>39</v>
      </c>
      <c r="B10" s="1" t="s">
        <v>7</v>
      </c>
      <c r="C10" s="18">
        <v>41</v>
      </c>
      <c r="D10" s="19">
        <f>D11+D12</f>
        <v>3900</v>
      </c>
      <c r="E10" s="19">
        <v>246</v>
      </c>
      <c r="F10" s="19">
        <v>3.5</v>
      </c>
      <c r="G10" s="19">
        <v>480.91</v>
      </c>
      <c r="H10" s="22">
        <v>24878.583999999995</v>
      </c>
      <c r="I10" s="19">
        <f t="shared" ref="I10" si="1">I11+I12</f>
        <v>658.17499999999995</v>
      </c>
      <c r="J10" s="19">
        <f t="shared" ref="J10" si="2">SUM(J11:J12)</f>
        <v>246</v>
      </c>
      <c r="K10" s="18">
        <v>2008</v>
      </c>
      <c r="L10" s="23">
        <f>SUM(L11:L12)</f>
        <v>60.39</v>
      </c>
      <c r="M10" s="19"/>
      <c r="N10" s="13">
        <f t="shared" si="0"/>
        <v>32522.558999999994</v>
      </c>
    </row>
    <row r="11" spans="1:14">
      <c r="A11" s="6" t="s">
        <v>40</v>
      </c>
      <c r="B11" s="1" t="s">
        <v>8</v>
      </c>
      <c r="C11" s="18">
        <v>5</v>
      </c>
      <c r="D11" s="19">
        <v>3334</v>
      </c>
      <c r="E11" s="19">
        <v>1</v>
      </c>
      <c r="F11" s="19">
        <v>3.5</v>
      </c>
      <c r="G11" s="19">
        <v>425.77</v>
      </c>
      <c r="H11" s="19">
        <v>104.8700000000008</v>
      </c>
      <c r="I11" s="19">
        <v>279.82900000000001</v>
      </c>
      <c r="J11" s="19">
        <v>119</v>
      </c>
      <c r="K11" s="18">
        <v>42</v>
      </c>
      <c r="L11" s="23">
        <v>33.97</v>
      </c>
      <c r="M11" s="19"/>
      <c r="N11" s="13">
        <f t="shared" si="0"/>
        <v>4348.9390000000012</v>
      </c>
    </row>
    <row r="12" spans="1:14">
      <c r="A12" s="6" t="s">
        <v>41</v>
      </c>
      <c r="B12" s="1" t="s">
        <v>9</v>
      </c>
      <c r="C12" s="18">
        <v>36</v>
      </c>
      <c r="D12" s="19">
        <v>566</v>
      </c>
      <c r="E12" s="19">
        <v>245</v>
      </c>
      <c r="F12" s="19">
        <v>0</v>
      </c>
      <c r="G12" s="19">
        <v>55.14</v>
      </c>
      <c r="H12" s="19">
        <v>24773.713999999993</v>
      </c>
      <c r="I12" s="19">
        <v>378.346</v>
      </c>
      <c r="J12" s="19">
        <v>127</v>
      </c>
      <c r="K12" s="18">
        <v>1966</v>
      </c>
      <c r="L12" s="23">
        <v>26.42</v>
      </c>
      <c r="M12" s="19"/>
      <c r="N12" s="13">
        <f t="shared" si="0"/>
        <v>28173.619999999992</v>
      </c>
    </row>
    <row r="13" spans="1:14">
      <c r="A13" s="6" t="s">
        <v>42</v>
      </c>
      <c r="B13" s="1" t="s">
        <v>10</v>
      </c>
      <c r="C13" s="18">
        <v>1115</v>
      </c>
      <c r="D13" s="19">
        <f>D14+D15</f>
        <v>878</v>
      </c>
      <c r="E13" s="19">
        <v>12551</v>
      </c>
      <c r="F13" s="19">
        <v>0</v>
      </c>
      <c r="G13" s="19">
        <v>30585.94</v>
      </c>
      <c r="H13" s="22">
        <v>4621.3190000000068</v>
      </c>
      <c r="I13" s="19">
        <f>I14+I15</f>
        <v>19991.691999999999</v>
      </c>
      <c r="J13" s="19">
        <f t="shared" ref="J13" si="3">SUM(J14:J15)</f>
        <v>664</v>
      </c>
      <c r="K13" s="18">
        <v>602</v>
      </c>
      <c r="L13" s="23">
        <f>SUM(L14:L15)</f>
        <v>1348.6100000000001</v>
      </c>
      <c r="M13" s="19"/>
      <c r="N13" s="13">
        <f t="shared" si="0"/>
        <v>72357.561000000002</v>
      </c>
    </row>
    <row r="14" spans="1:14">
      <c r="A14" s="6" t="s">
        <v>40</v>
      </c>
      <c r="B14" s="1" t="s">
        <v>11</v>
      </c>
      <c r="C14" s="18">
        <v>209</v>
      </c>
      <c r="D14" s="19">
        <v>103</v>
      </c>
      <c r="E14" s="19">
        <v>11802</v>
      </c>
      <c r="F14" s="19">
        <v>0</v>
      </c>
      <c r="G14" s="19">
        <v>541.13</v>
      </c>
      <c r="H14" s="19">
        <v>2521.4449999999997</v>
      </c>
      <c r="I14" s="19">
        <v>4555.5780000000004</v>
      </c>
      <c r="J14" s="19">
        <v>351</v>
      </c>
      <c r="K14" s="18">
        <v>44</v>
      </c>
      <c r="L14" s="23">
        <v>557.69000000000005</v>
      </c>
      <c r="M14" s="19"/>
      <c r="N14" s="13">
        <f t="shared" si="0"/>
        <v>20684.842999999997</v>
      </c>
    </row>
    <row r="15" spans="1:14">
      <c r="A15" s="6" t="s">
        <v>41</v>
      </c>
      <c r="B15" s="1" t="s">
        <v>12</v>
      </c>
      <c r="C15" s="18">
        <v>906</v>
      </c>
      <c r="D15" s="19">
        <v>775</v>
      </c>
      <c r="E15" s="19">
        <v>749</v>
      </c>
      <c r="F15" s="19">
        <v>0</v>
      </c>
      <c r="G15" s="19">
        <v>30044.81</v>
      </c>
      <c r="H15" s="19">
        <v>2099.873999999998</v>
      </c>
      <c r="I15" s="19">
        <v>15436.114</v>
      </c>
      <c r="J15" s="19">
        <f>754-441</f>
        <v>313</v>
      </c>
      <c r="K15" s="18">
        <v>558</v>
      </c>
      <c r="L15" s="23">
        <v>790.92</v>
      </c>
      <c r="M15" s="19"/>
      <c r="N15" s="13">
        <f t="shared" si="0"/>
        <v>51672.718000000001</v>
      </c>
    </row>
    <row r="16" spans="1:14">
      <c r="A16" s="6" t="s">
        <v>43</v>
      </c>
      <c r="B16" s="1" t="s">
        <v>13</v>
      </c>
      <c r="C16" s="18">
        <v>1156</v>
      </c>
      <c r="D16" s="30">
        <f>D10+D13</f>
        <v>4778</v>
      </c>
      <c r="E16" s="19">
        <v>12797</v>
      </c>
      <c r="F16" s="19">
        <v>3.5</v>
      </c>
      <c r="G16" s="19">
        <v>31066.84</v>
      </c>
      <c r="H16" s="22">
        <v>29499.902999999977</v>
      </c>
      <c r="I16" s="19">
        <f>I17+I18</f>
        <v>20649.866999999998</v>
      </c>
      <c r="J16" s="19">
        <f t="shared" ref="J16" si="4">SUM(J17:J18)</f>
        <v>910</v>
      </c>
      <c r="K16" s="18">
        <v>2610</v>
      </c>
      <c r="L16" s="23">
        <f>SUM(L17:L18)</f>
        <v>1409</v>
      </c>
      <c r="M16" s="19"/>
      <c r="N16" s="13">
        <f t="shared" si="0"/>
        <v>104880.10999999997</v>
      </c>
    </row>
    <row r="17" spans="1:14">
      <c r="A17" s="6" t="s">
        <v>40</v>
      </c>
      <c r="B17" s="1" t="s">
        <v>14</v>
      </c>
      <c r="C17" s="18">
        <v>214</v>
      </c>
      <c r="D17" s="2">
        <f t="shared" ref="D17:D18" si="5">D11+D14</f>
        <v>3437</v>
      </c>
      <c r="E17" s="19">
        <v>11803</v>
      </c>
      <c r="F17" s="19">
        <v>3.5</v>
      </c>
      <c r="G17" s="19">
        <v>966.89</v>
      </c>
      <c r="H17" s="19">
        <v>2626.3150000000023</v>
      </c>
      <c r="I17" s="19">
        <f t="shared" ref="I17:J18" si="6">I11+I14</f>
        <v>4835.4070000000002</v>
      </c>
      <c r="J17" s="19">
        <f t="shared" si="6"/>
        <v>470</v>
      </c>
      <c r="K17" s="18">
        <v>86</v>
      </c>
      <c r="L17" s="23">
        <f t="shared" ref="L17:L18" si="7">L11+L14</f>
        <v>591.66000000000008</v>
      </c>
      <c r="M17" s="19"/>
      <c r="N17" s="13">
        <f t="shared" si="0"/>
        <v>25033.772000000001</v>
      </c>
    </row>
    <row r="18" spans="1:14">
      <c r="A18" s="6" t="s">
        <v>41</v>
      </c>
      <c r="B18" s="1" t="s">
        <v>15</v>
      </c>
      <c r="C18" s="18">
        <v>942</v>
      </c>
      <c r="D18" s="2">
        <f t="shared" si="5"/>
        <v>1341</v>
      </c>
      <c r="E18" s="19">
        <v>994</v>
      </c>
      <c r="F18" s="19">
        <v>0</v>
      </c>
      <c r="G18" s="19">
        <v>30099.95</v>
      </c>
      <c r="H18" s="19">
        <v>26873.588000000011</v>
      </c>
      <c r="I18" s="19">
        <f t="shared" si="6"/>
        <v>15814.46</v>
      </c>
      <c r="J18" s="19">
        <f t="shared" si="6"/>
        <v>440</v>
      </c>
      <c r="K18" s="18">
        <v>2524</v>
      </c>
      <c r="L18" s="23">
        <f t="shared" si="7"/>
        <v>817.33999999999992</v>
      </c>
      <c r="M18" s="19"/>
      <c r="N18" s="13">
        <f t="shared" si="0"/>
        <v>79846.338000000003</v>
      </c>
    </row>
    <row r="19" spans="1:14">
      <c r="A19" s="6" t="s">
        <v>44</v>
      </c>
      <c r="B19" s="1" t="s">
        <v>16</v>
      </c>
      <c r="C19" s="18">
        <v>13888</v>
      </c>
      <c r="D19" s="30">
        <f>D20+D24+D25</f>
        <v>16985</v>
      </c>
      <c r="E19" s="19">
        <v>12007</v>
      </c>
      <c r="F19" s="19">
        <v>21382.408260000004</v>
      </c>
      <c r="G19" s="19">
        <v>43295.87</v>
      </c>
      <c r="H19" s="22">
        <f>H20+H24+H25</f>
        <v>26680.290140000037</v>
      </c>
      <c r="I19" s="19">
        <f>I20+I24+I25</f>
        <v>27498.324280000001</v>
      </c>
      <c r="J19" s="19">
        <f t="shared" ref="J19" si="8">SUM(J20,J24:J25)</f>
        <v>31429</v>
      </c>
      <c r="K19" s="18">
        <v>18251</v>
      </c>
      <c r="L19" s="23">
        <f>L20+L24+L25</f>
        <v>23872.54</v>
      </c>
      <c r="M19" s="19">
        <f>M20+M25</f>
        <v>1146.076</v>
      </c>
      <c r="N19" s="13">
        <f t="shared" si="0"/>
        <v>236435.50868000006</v>
      </c>
    </row>
    <row r="20" spans="1:14">
      <c r="A20" s="6" t="s">
        <v>45</v>
      </c>
      <c r="B20" s="1" t="s">
        <v>17</v>
      </c>
      <c r="C20" s="18">
        <v>13739</v>
      </c>
      <c r="D20" s="30">
        <v>16070</v>
      </c>
      <c r="E20" s="19">
        <v>12007</v>
      </c>
      <c r="F20" s="19">
        <v>21382.408260000004</v>
      </c>
      <c r="G20" s="19">
        <v>43295.47</v>
      </c>
      <c r="H20" s="22">
        <f>H21+H22+H23</f>
        <v>24921.789140000037</v>
      </c>
      <c r="I20" s="19">
        <f>I21+I22+I23</f>
        <v>26935.438280000002</v>
      </c>
      <c r="J20" s="19">
        <f t="shared" ref="J20" si="9">SUM(J21:J23)</f>
        <v>31429</v>
      </c>
      <c r="K20" s="18">
        <v>18251</v>
      </c>
      <c r="L20" s="23">
        <f>SUM(L21:L23)</f>
        <v>23830.400000000001</v>
      </c>
      <c r="M20" s="19">
        <f>M21+M22+M23+M24</f>
        <v>1146.076</v>
      </c>
      <c r="N20" s="13">
        <f t="shared" si="0"/>
        <v>233007.58168000003</v>
      </c>
    </row>
    <row r="21" spans="1:14">
      <c r="A21" s="6" t="s">
        <v>46</v>
      </c>
      <c r="B21" s="1" t="s">
        <v>18</v>
      </c>
      <c r="C21" s="18">
        <v>13342</v>
      </c>
      <c r="D21" s="30">
        <v>13421</v>
      </c>
      <c r="E21" s="19">
        <v>10667</v>
      </c>
      <c r="F21" s="19">
        <v>16346.165000000001</v>
      </c>
      <c r="G21" s="19">
        <v>30280.76</v>
      </c>
      <c r="H21" s="19">
        <v>13122.536210000035</v>
      </c>
      <c r="I21" s="19">
        <v>16267.533939999999</v>
      </c>
      <c r="J21" s="19">
        <v>30345</v>
      </c>
      <c r="K21" s="18">
        <v>16178</v>
      </c>
      <c r="L21" s="23">
        <v>19406.3</v>
      </c>
      <c r="M21" s="19">
        <v>1146.076</v>
      </c>
      <c r="N21" s="13">
        <f t="shared" si="0"/>
        <v>180522.37115000002</v>
      </c>
    </row>
    <row r="22" spans="1:14">
      <c r="A22" s="6" t="s">
        <v>47</v>
      </c>
      <c r="B22" s="1" t="s">
        <v>19</v>
      </c>
      <c r="C22" s="18">
        <v>397</v>
      </c>
      <c r="D22" s="30">
        <v>2650</v>
      </c>
      <c r="E22" s="19">
        <v>1023</v>
      </c>
      <c r="F22" s="19">
        <v>5036.243260000002</v>
      </c>
      <c r="G22" s="19">
        <v>13006.25</v>
      </c>
      <c r="H22" s="19">
        <v>11799.252930000002</v>
      </c>
      <c r="I22" s="19">
        <v>10667.904340000001</v>
      </c>
      <c r="J22" s="19">
        <v>1084</v>
      </c>
      <c r="K22" s="18">
        <v>2073</v>
      </c>
      <c r="L22" s="23">
        <v>4364.1000000000004</v>
      </c>
      <c r="M22" s="19"/>
      <c r="N22" s="13">
        <f t="shared" si="0"/>
        <v>52100.750530000005</v>
      </c>
    </row>
    <row r="23" spans="1:14">
      <c r="A23" s="46" t="s">
        <v>48</v>
      </c>
      <c r="B23" s="1" t="s">
        <v>20</v>
      </c>
      <c r="C23" s="18">
        <v>0</v>
      </c>
      <c r="D23" s="30">
        <v>0</v>
      </c>
      <c r="E23" s="19">
        <v>317</v>
      </c>
      <c r="F23" s="19">
        <v>0</v>
      </c>
      <c r="G23" s="19">
        <v>8.4600000000000009</v>
      </c>
      <c r="H23" s="19">
        <v>0</v>
      </c>
      <c r="I23" s="19">
        <v>0</v>
      </c>
      <c r="J23" s="19">
        <v>0</v>
      </c>
      <c r="K23" s="18">
        <v>0</v>
      </c>
      <c r="L23" s="23">
        <v>60</v>
      </c>
      <c r="M23" s="19"/>
      <c r="N23" s="13">
        <f t="shared" si="0"/>
        <v>385.46</v>
      </c>
    </row>
    <row r="24" spans="1:14">
      <c r="A24" s="6" t="s">
        <v>49</v>
      </c>
      <c r="B24" s="1" t="s">
        <v>21</v>
      </c>
      <c r="C24" s="18">
        <v>149</v>
      </c>
      <c r="D24" s="30">
        <v>915</v>
      </c>
      <c r="E24" s="19">
        <v>0</v>
      </c>
      <c r="F24" s="19">
        <v>0</v>
      </c>
      <c r="G24" s="19">
        <v>0.4</v>
      </c>
      <c r="H24" s="19">
        <v>1758.5009999999991</v>
      </c>
      <c r="I24" s="19">
        <v>562.88599999999997</v>
      </c>
      <c r="J24" s="19">
        <v>0</v>
      </c>
      <c r="K24" s="18">
        <v>0</v>
      </c>
      <c r="L24" s="23">
        <v>42.14</v>
      </c>
      <c r="M24" s="19"/>
      <c r="N24" s="13">
        <f t="shared" si="0"/>
        <v>3427.9269999999988</v>
      </c>
    </row>
    <row r="25" spans="1:14">
      <c r="A25" s="6" t="s">
        <v>50</v>
      </c>
      <c r="B25" s="1" t="s">
        <v>22</v>
      </c>
      <c r="C25" s="18">
        <v>0</v>
      </c>
      <c r="D25" s="30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/>
      <c r="N25" s="13">
        <f t="shared" si="0"/>
        <v>0</v>
      </c>
    </row>
    <row r="26" spans="1:14" ht="26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33"/>
      <c r="M26" s="19"/>
      <c r="N26" s="13">
        <f t="shared" si="0"/>
        <v>0</v>
      </c>
    </row>
    <row r="27" spans="1:14" ht="26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3">
        <v>0</v>
      </c>
      <c r="M27" s="19"/>
      <c r="N27" s="13">
        <f t="shared" si="0"/>
        <v>0</v>
      </c>
    </row>
    <row r="28" spans="1:14">
      <c r="A28" s="6" t="s">
        <v>53</v>
      </c>
      <c r="B28" s="1" t="s">
        <v>25</v>
      </c>
      <c r="C28" s="18">
        <v>10</v>
      </c>
      <c r="D28" s="19">
        <v>1237</v>
      </c>
      <c r="E28" s="19">
        <v>54</v>
      </c>
      <c r="F28" s="19">
        <v>0</v>
      </c>
      <c r="G28" s="19">
        <v>203.31</v>
      </c>
      <c r="H28" s="22">
        <v>225.65900000000011</v>
      </c>
      <c r="I28" s="19">
        <v>7.36</v>
      </c>
      <c r="J28" s="19">
        <v>64</v>
      </c>
      <c r="K28" s="18">
        <v>1154</v>
      </c>
      <c r="L28" s="23">
        <v>119.5</v>
      </c>
      <c r="M28" s="19"/>
      <c r="N28" s="13">
        <f t="shared" si="0"/>
        <v>3074.8289999999997</v>
      </c>
    </row>
    <row r="29" spans="1:14">
      <c r="A29" s="6" t="s">
        <v>54</v>
      </c>
      <c r="B29" s="1" t="s">
        <v>26</v>
      </c>
      <c r="C29" s="18">
        <v>51</v>
      </c>
      <c r="D29" s="19"/>
      <c r="E29" s="19">
        <v>0</v>
      </c>
      <c r="F29" s="19">
        <v>0</v>
      </c>
      <c r="G29" s="19">
        <v>-0.03</v>
      </c>
      <c r="H29" s="22">
        <v>0</v>
      </c>
      <c r="I29" s="19">
        <v>23.155999999999999</v>
      </c>
      <c r="J29" s="19">
        <v>0</v>
      </c>
      <c r="K29" s="18">
        <v>0</v>
      </c>
      <c r="L29" s="23">
        <v>0</v>
      </c>
      <c r="M29" s="19"/>
      <c r="N29" s="13">
        <f t="shared" si="0"/>
        <v>74.126000000000005</v>
      </c>
    </row>
    <row r="30" spans="1:14">
      <c r="A30" s="6" t="s">
        <v>55</v>
      </c>
      <c r="B30" s="1" t="s">
        <v>27</v>
      </c>
      <c r="C30" s="18">
        <v>0</v>
      </c>
      <c r="D30" s="19"/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19"/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/>
      <c r="E31" s="19">
        <v>0</v>
      </c>
      <c r="F31" s="19">
        <v>0</v>
      </c>
      <c r="G31" s="19">
        <v>12.63</v>
      </c>
      <c r="H31" s="22">
        <v>0</v>
      </c>
      <c r="I31" s="19">
        <v>0</v>
      </c>
      <c r="J31" s="19">
        <v>0</v>
      </c>
      <c r="K31" s="18">
        <v>0</v>
      </c>
      <c r="L31" s="23">
        <v>0</v>
      </c>
      <c r="M31" s="19"/>
      <c r="N31" s="13">
        <f t="shared" si="0"/>
        <v>12.63</v>
      </c>
    </row>
    <row r="32" spans="1:14">
      <c r="A32" s="6" t="s">
        <v>57</v>
      </c>
      <c r="B32" s="1" t="s">
        <v>29</v>
      </c>
      <c r="C32" s="18">
        <v>0</v>
      </c>
      <c r="D32" s="19"/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/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441</v>
      </c>
      <c r="D33" s="19">
        <v>2101</v>
      </c>
      <c r="E33" s="19">
        <v>150</v>
      </c>
      <c r="F33" s="19">
        <v>46.4</v>
      </c>
      <c r="G33" s="19">
        <v>1051.1400000000001</v>
      </c>
      <c r="H33" s="22">
        <v>4458.0288199999995</v>
      </c>
      <c r="I33" s="19">
        <v>3010.9282800000069</v>
      </c>
      <c r="J33" s="19">
        <v>14</v>
      </c>
      <c r="K33" s="18">
        <v>670</v>
      </c>
      <c r="L33" s="23">
        <v>785.84</v>
      </c>
      <c r="M33" s="19"/>
      <c r="N33" s="13">
        <f t="shared" si="0"/>
        <v>12728.337100000008</v>
      </c>
    </row>
    <row r="34" spans="1:14">
      <c r="A34" s="7" t="s">
        <v>59</v>
      </c>
      <c r="B34" s="8" t="s">
        <v>31</v>
      </c>
      <c r="C34" s="18">
        <v>38824</v>
      </c>
      <c r="D34" s="20">
        <f>D3+D4+D5+D6+D7+D8+D9+D16+D19+D26+D27+D28+D29+D30+D31+D32+D33</f>
        <v>48270</v>
      </c>
      <c r="E34" s="19">
        <v>29174</v>
      </c>
      <c r="F34" s="19">
        <v>23749.476260000003</v>
      </c>
      <c r="G34" s="19">
        <v>108237.47</v>
      </c>
      <c r="H34" s="22">
        <v>86395.585959999938</v>
      </c>
      <c r="I34" s="19">
        <f>I3+I5+I4+I6+I7+I8+I9+I16+I19+I26+I27+I28+I29+I30+I32+I31+I33</f>
        <v>134778.74455999996</v>
      </c>
      <c r="J34" s="21">
        <f t="shared" ref="J34" si="10">SUM(J3:J10,J13,J19,J26:J33)</f>
        <v>49046</v>
      </c>
      <c r="K34" s="18">
        <v>28532</v>
      </c>
      <c r="L34" s="24">
        <f>SUM(L3:L9)+L16+L19+SUM(L26:L33)</f>
        <v>41561.449999999997</v>
      </c>
      <c r="M34" s="19">
        <f>M5+M19</f>
        <v>1146.076</v>
      </c>
      <c r="N34" s="9">
        <f t="shared" si="0"/>
        <v>589714.80277999991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H3" sqref="H3:H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76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9">
        <v>11640</v>
      </c>
      <c r="D3" s="30">
        <v>5157</v>
      </c>
      <c r="E3" s="19">
        <v>2941</v>
      </c>
      <c r="F3" s="19">
        <v>7821</v>
      </c>
      <c r="G3" s="28">
        <v>9114</v>
      </c>
      <c r="H3" s="19">
        <v>13998</v>
      </c>
      <c r="I3" s="19">
        <v>10854</v>
      </c>
      <c r="J3" s="19">
        <v>8136</v>
      </c>
      <c r="K3" s="18">
        <v>7472</v>
      </c>
      <c r="L3" s="25">
        <v>6125</v>
      </c>
      <c r="M3" s="37">
        <v>0</v>
      </c>
      <c r="N3" s="13">
        <f>SUM(C3:M3)</f>
        <v>83258</v>
      </c>
    </row>
    <row r="4" spans="1:14">
      <c r="A4" s="6" t="s">
        <v>33</v>
      </c>
      <c r="B4" s="1" t="s">
        <v>1</v>
      </c>
      <c r="C4" s="29">
        <v>90</v>
      </c>
      <c r="D4" s="30">
        <v>63</v>
      </c>
      <c r="E4" s="19">
        <v>5</v>
      </c>
      <c r="F4" s="19">
        <v>0</v>
      </c>
      <c r="G4" s="28">
        <v>74</v>
      </c>
      <c r="H4" s="19">
        <v>794</v>
      </c>
      <c r="I4" s="19">
        <v>943</v>
      </c>
      <c r="J4" s="19">
        <v>64</v>
      </c>
      <c r="K4" s="18">
        <v>0</v>
      </c>
      <c r="L4" s="25">
        <v>473</v>
      </c>
      <c r="M4" s="37">
        <v>0</v>
      </c>
      <c r="N4" s="13">
        <f t="shared" ref="N4:N34" si="0">SUM(C4:M4)</f>
        <v>2506</v>
      </c>
    </row>
    <row r="5" spans="1:14">
      <c r="A5" s="6" t="s">
        <v>34</v>
      </c>
      <c r="B5" s="1" t="s">
        <v>2</v>
      </c>
      <c r="C5" s="29">
        <v>519</v>
      </c>
      <c r="D5" s="30">
        <v>413</v>
      </c>
      <c r="E5" s="19">
        <v>1126</v>
      </c>
      <c r="F5" s="19">
        <v>114</v>
      </c>
      <c r="G5" s="28">
        <v>696</v>
      </c>
      <c r="H5" s="19">
        <v>785</v>
      </c>
      <c r="I5" s="19">
        <v>642</v>
      </c>
      <c r="J5" s="19">
        <v>388</v>
      </c>
      <c r="K5" s="18">
        <v>552</v>
      </c>
      <c r="L5" s="25">
        <v>556</v>
      </c>
      <c r="M5" s="37">
        <v>0</v>
      </c>
      <c r="N5" s="13">
        <f t="shared" si="0"/>
        <v>5791</v>
      </c>
    </row>
    <row r="6" spans="1:14" ht="26">
      <c r="A6" s="6" t="s">
        <v>35</v>
      </c>
      <c r="B6" s="1" t="s">
        <v>3</v>
      </c>
      <c r="C6" s="29"/>
      <c r="D6" s="19">
        <v>0</v>
      </c>
      <c r="E6" s="19">
        <v>0</v>
      </c>
      <c r="F6" s="19">
        <v>0</v>
      </c>
      <c r="G6" s="2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7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29"/>
      <c r="D7" s="19">
        <v>0</v>
      </c>
      <c r="E7" s="19">
        <v>0</v>
      </c>
      <c r="F7" s="19">
        <v>0</v>
      </c>
      <c r="G7" s="28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7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29"/>
      <c r="D8" s="19">
        <v>0</v>
      </c>
      <c r="E8" s="19">
        <v>0</v>
      </c>
      <c r="F8" s="19">
        <v>0</v>
      </c>
      <c r="G8" s="28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37">
        <v>0</v>
      </c>
      <c r="N8" s="13">
        <f t="shared" si="0"/>
        <v>0</v>
      </c>
    </row>
    <row r="9" spans="1:14">
      <c r="A9" s="6" t="s">
        <v>38</v>
      </c>
      <c r="B9" s="1" t="s">
        <v>6</v>
      </c>
      <c r="C9" s="29">
        <v>1</v>
      </c>
      <c r="D9" s="19">
        <v>72</v>
      </c>
      <c r="E9" s="19">
        <v>38</v>
      </c>
      <c r="F9" s="19">
        <v>0</v>
      </c>
      <c r="G9" s="28">
        <v>16</v>
      </c>
      <c r="H9" s="19">
        <v>24</v>
      </c>
      <c r="I9" s="19">
        <v>83</v>
      </c>
      <c r="J9" s="19">
        <v>14</v>
      </c>
      <c r="K9" s="18">
        <v>16</v>
      </c>
      <c r="L9" s="25">
        <v>28</v>
      </c>
      <c r="M9" s="37">
        <v>0</v>
      </c>
      <c r="N9" s="13">
        <f t="shared" si="0"/>
        <v>292</v>
      </c>
    </row>
    <row r="10" spans="1:14" ht="26">
      <c r="A10" s="6" t="s">
        <v>39</v>
      </c>
      <c r="B10" s="1" t="s">
        <v>7</v>
      </c>
      <c r="C10" s="29">
        <v>2452</v>
      </c>
      <c r="D10" s="19">
        <f>D11+D12</f>
        <v>1141</v>
      </c>
      <c r="E10" s="19">
        <v>606</v>
      </c>
      <c r="F10" s="19">
        <v>190</v>
      </c>
      <c r="G10" s="28">
        <v>1512</v>
      </c>
      <c r="H10" s="19">
        <v>2964</v>
      </c>
      <c r="I10" s="19">
        <f>I11+I12</f>
        <v>2749</v>
      </c>
      <c r="J10" s="19">
        <f t="shared" ref="J10" si="1">SUM(J11:J12)</f>
        <v>581</v>
      </c>
      <c r="K10" s="18">
        <v>799</v>
      </c>
      <c r="L10" s="25">
        <f>SUM(L11:L12)</f>
        <v>2328</v>
      </c>
      <c r="M10" s="37">
        <v>0</v>
      </c>
      <c r="N10" s="13">
        <f t="shared" si="0"/>
        <v>15322</v>
      </c>
    </row>
    <row r="11" spans="1:14">
      <c r="A11" s="6" t="s">
        <v>40</v>
      </c>
      <c r="B11" s="1" t="s">
        <v>8</v>
      </c>
      <c r="C11" s="29">
        <v>2328</v>
      </c>
      <c r="D11" s="30">
        <v>940</v>
      </c>
      <c r="E11" s="19">
        <v>437</v>
      </c>
      <c r="F11" s="19">
        <v>158</v>
      </c>
      <c r="G11" s="28">
        <v>1221</v>
      </c>
      <c r="H11" s="19">
        <v>2164</v>
      </c>
      <c r="I11" s="19">
        <v>2431</v>
      </c>
      <c r="J11" s="19">
        <v>431</v>
      </c>
      <c r="K11" s="18">
        <v>533</v>
      </c>
      <c r="L11" s="25">
        <v>599</v>
      </c>
      <c r="M11" s="37">
        <v>0</v>
      </c>
      <c r="N11" s="13">
        <f t="shared" si="0"/>
        <v>11242</v>
      </c>
    </row>
    <row r="12" spans="1:14">
      <c r="A12" s="6" t="s">
        <v>41</v>
      </c>
      <c r="B12" s="1" t="s">
        <v>9</v>
      </c>
      <c r="C12" s="29">
        <v>124</v>
      </c>
      <c r="D12" s="30">
        <v>201</v>
      </c>
      <c r="E12" s="19">
        <v>169</v>
      </c>
      <c r="F12" s="19">
        <v>32</v>
      </c>
      <c r="G12" s="28">
        <v>291</v>
      </c>
      <c r="H12" s="19">
        <v>800</v>
      </c>
      <c r="I12" s="19">
        <v>318</v>
      </c>
      <c r="J12" s="19">
        <v>150</v>
      </c>
      <c r="K12" s="18">
        <v>266</v>
      </c>
      <c r="L12" s="25">
        <v>1729</v>
      </c>
      <c r="M12" s="37">
        <v>0</v>
      </c>
      <c r="N12" s="13">
        <f t="shared" si="0"/>
        <v>4080</v>
      </c>
    </row>
    <row r="13" spans="1:14">
      <c r="A13" s="6" t="s">
        <v>42</v>
      </c>
      <c r="B13" s="1" t="s">
        <v>10</v>
      </c>
      <c r="C13" s="29">
        <v>2233</v>
      </c>
      <c r="D13" s="19">
        <f>D14+D15</f>
        <v>987</v>
      </c>
      <c r="E13" s="19">
        <v>208</v>
      </c>
      <c r="F13" s="19">
        <v>28</v>
      </c>
      <c r="G13" s="28">
        <v>1614</v>
      </c>
      <c r="H13" s="19">
        <v>5195</v>
      </c>
      <c r="I13" s="19">
        <f>I14+I15</f>
        <v>3343</v>
      </c>
      <c r="J13" s="19">
        <f t="shared" ref="J13" si="2">SUM(J14:J15)</f>
        <v>326</v>
      </c>
      <c r="K13" s="18">
        <v>398</v>
      </c>
      <c r="L13" s="25">
        <f>SUM(L14:L15)</f>
        <v>2381</v>
      </c>
      <c r="M13" s="37">
        <v>0</v>
      </c>
      <c r="N13" s="13">
        <f t="shared" si="0"/>
        <v>16713</v>
      </c>
    </row>
    <row r="14" spans="1:14">
      <c r="A14" s="6" t="s">
        <v>40</v>
      </c>
      <c r="B14" s="1" t="s">
        <v>11</v>
      </c>
      <c r="C14" s="29">
        <v>2159</v>
      </c>
      <c r="D14" s="19">
        <v>847</v>
      </c>
      <c r="E14" s="19">
        <v>119</v>
      </c>
      <c r="F14" s="19">
        <v>16</v>
      </c>
      <c r="G14" s="28">
        <v>1226</v>
      </c>
      <c r="H14" s="19">
        <v>4359</v>
      </c>
      <c r="I14" s="19">
        <v>2509</v>
      </c>
      <c r="J14" s="19">
        <v>273</v>
      </c>
      <c r="K14" s="18">
        <v>262</v>
      </c>
      <c r="L14" s="25">
        <v>597</v>
      </c>
      <c r="M14" s="37">
        <v>0</v>
      </c>
      <c r="N14" s="13">
        <f t="shared" si="0"/>
        <v>12367</v>
      </c>
    </row>
    <row r="15" spans="1:14">
      <c r="A15" s="6" t="s">
        <v>41</v>
      </c>
      <c r="B15" s="1" t="s">
        <v>12</v>
      </c>
      <c r="C15" s="29">
        <v>74</v>
      </c>
      <c r="D15" s="19">
        <v>140</v>
      </c>
      <c r="E15" s="19">
        <v>89</v>
      </c>
      <c r="F15" s="19">
        <v>12</v>
      </c>
      <c r="G15" s="28">
        <v>388</v>
      </c>
      <c r="H15" s="19">
        <v>836</v>
      </c>
      <c r="I15" s="19">
        <v>834</v>
      </c>
      <c r="J15" s="19">
        <v>53</v>
      </c>
      <c r="K15" s="18">
        <v>136</v>
      </c>
      <c r="L15" s="25">
        <v>1784</v>
      </c>
      <c r="M15" s="37">
        <v>0</v>
      </c>
      <c r="N15" s="13">
        <f t="shared" si="0"/>
        <v>4346</v>
      </c>
    </row>
    <row r="16" spans="1:14">
      <c r="A16" s="6" t="s">
        <v>43</v>
      </c>
      <c r="B16" s="1" t="s">
        <v>13</v>
      </c>
      <c r="C16" s="29">
        <v>2537</v>
      </c>
      <c r="D16" s="19">
        <f>D17+D18</f>
        <v>2128</v>
      </c>
      <c r="E16" s="19">
        <v>698</v>
      </c>
      <c r="F16" s="19">
        <v>218</v>
      </c>
      <c r="G16" s="28">
        <v>1614</v>
      </c>
      <c r="H16" s="19">
        <v>5263</v>
      </c>
      <c r="I16" s="19">
        <f>I17+I18</f>
        <v>3345</v>
      </c>
      <c r="J16" s="19">
        <f t="shared" ref="J16" si="3">SUM(J17:J18)</f>
        <v>643</v>
      </c>
      <c r="K16" s="18">
        <v>916</v>
      </c>
      <c r="L16" s="25">
        <f>SUM(L17:L18)</f>
        <v>2399</v>
      </c>
      <c r="M16" s="37">
        <v>0</v>
      </c>
      <c r="N16" s="13">
        <f t="shared" si="0"/>
        <v>19761</v>
      </c>
    </row>
    <row r="17" spans="1:14">
      <c r="A17" s="6" t="s">
        <v>40</v>
      </c>
      <c r="B17" s="1" t="s">
        <v>14</v>
      </c>
      <c r="C17" s="29">
        <v>2344</v>
      </c>
      <c r="D17" s="30">
        <f>D11+D14</f>
        <v>1787</v>
      </c>
      <c r="E17" s="19">
        <v>440</v>
      </c>
      <c r="F17" s="19">
        <v>174</v>
      </c>
      <c r="G17" s="28">
        <v>1226</v>
      </c>
      <c r="H17" s="19">
        <v>4412</v>
      </c>
      <c r="I17" s="19">
        <f>I14</f>
        <v>2509</v>
      </c>
      <c r="J17" s="19">
        <v>440</v>
      </c>
      <c r="K17" s="18">
        <v>549</v>
      </c>
      <c r="L17" s="25">
        <v>600</v>
      </c>
      <c r="M17" s="37">
        <v>0</v>
      </c>
      <c r="N17" s="13">
        <f t="shared" si="0"/>
        <v>14481</v>
      </c>
    </row>
    <row r="18" spans="1:14">
      <c r="A18" s="6" t="s">
        <v>41</v>
      </c>
      <c r="B18" s="1" t="s">
        <v>15</v>
      </c>
      <c r="C18" s="29">
        <v>193</v>
      </c>
      <c r="D18" s="30">
        <f>D12+D15</f>
        <v>341</v>
      </c>
      <c r="E18" s="19">
        <v>258</v>
      </c>
      <c r="F18" s="19">
        <v>44</v>
      </c>
      <c r="G18" s="28">
        <v>388</v>
      </c>
      <c r="H18" s="19">
        <v>851</v>
      </c>
      <c r="I18" s="19">
        <v>836</v>
      </c>
      <c r="J18" s="19">
        <v>203</v>
      </c>
      <c r="K18" s="18">
        <v>367</v>
      </c>
      <c r="L18" s="25">
        <v>1799</v>
      </c>
      <c r="M18" s="37">
        <v>0</v>
      </c>
      <c r="N18" s="13">
        <f t="shared" si="0"/>
        <v>5280</v>
      </c>
    </row>
    <row r="19" spans="1:14">
      <c r="A19" s="6" t="s">
        <v>44</v>
      </c>
      <c r="B19" s="1" t="s">
        <v>16</v>
      </c>
      <c r="C19" s="29">
        <v>11216</v>
      </c>
      <c r="D19" s="19">
        <f>D20+D24+D25</f>
        <v>7737</v>
      </c>
      <c r="E19" s="19">
        <v>6838</v>
      </c>
      <c r="F19" s="19">
        <v>12204</v>
      </c>
      <c r="G19" s="28">
        <v>12963</v>
      </c>
      <c r="H19" s="22">
        <f>H20+H24+H25</f>
        <v>8008</v>
      </c>
      <c r="I19" s="19">
        <f>I20+I24+I25</f>
        <v>6982</v>
      </c>
      <c r="J19" s="19">
        <f t="shared" ref="J19" si="4">SUM(J20,J24:J25)</f>
        <v>13523</v>
      </c>
      <c r="K19" s="18">
        <v>10852</v>
      </c>
      <c r="L19" s="25">
        <f>L20+L24+L25</f>
        <v>6177</v>
      </c>
      <c r="M19" s="38">
        <f>M20+M25</f>
        <v>31</v>
      </c>
      <c r="N19" s="13">
        <f t="shared" si="0"/>
        <v>96531</v>
      </c>
    </row>
    <row r="20" spans="1:14">
      <c r="A20" s="6" t="s">
        <v>45</v>
      </c>
      <c r="B20" s="1" t="s">
        <v>17</v>
      </c>
      <c r="C20" s="29">
        <v>11202</v>
      </c>
      <c r="D20" s="19">
        <f>SUM(D21:D23)</f>
        <v>7723</v>
      </c>
      <c r="E20" s="19">
        <v>6829</v>
      </c>
      <c r="F20" s="19">
        <v>12204</v>
      </c>
      <c r="G20" s="28">
        <v>12942</v>
      </c>
      <c r="H20" s="22">
        <f>H21+H22+H23</f>
        <v>7953</v>
      </c>
      <c r="I20" s="19">
        <f t="shared" ref="I20" si="5">I21+I22+I23</f>
        <v>6947</v>
      </c>
      <c r="J20" s="19">
        <f t="shared" ref="J20" si="6">SUM(J21:J23)</f>
        <v>13477</v>
      </c>
      <c r="K20" s="18">
        <v>10835</v>
      </c>
      <c r="L20" s="25">
        <f>SUM(L21:L23)</f>
        <v>6137</v>
      </c>
      <c r="M20" s="39">
        <f>M21+M22+M23+M24</f>
        <v>31</v>
      </c>
      <c r="N20" s="13">
        <f t="shared" si="0"/>
        <v>96280</v>
      </c>
    </row>
    <row r="21" spans="1:14">
      <c r="A21" s="6" t="s">
        <v>46</v>
      </c>
      <c r="B21" s="1" t="s">
        <v>18</v>
      </c>
      <c r="C21" s="29">
        <v>8500</v>
      </c>
      <c r="D21" s="19">
        <v>5456</v>
      </c>
      <c r="E21" s="19">
        <v>3566</v>
      </c>
      <c r="F21" s="19">
        <v>8882</v>
      </c>
      <c r="G21" s="28">
        <v>9929</v>
      </c>
      <c r="H21" s="19">
        <v>5710</v>
      </c>
      <c r="I21" s="19">
        <v>5010</v>
      </c>
      <c r="J21" s="19">
        <v>9972</v>
      </c>
      <c r="K21" s="18">
        <v>8251</v>
      </c>
      <c r="L21" s="25">
        <v>4412</v>
      </c>
      <c r="M21" s="38">
        <v>0</v>
      </c>
      <c r="N21" s="13">
        <f t="shared" si="0"/>
        <v>69688</v>
      </c>
    </row>
    <row r="22" spans="1:14">
      <c r="A22" s="6" t="s">
        <v>47</v>
      </c>
      <c r="B22" s="1" t="s">
        <v>19</v>
      </c>
      <c r="C22" s="29">
        <v>2684</v>
      </c>
      <c r="D22" s="19">
        <v>2234</v>
      </c>
      <c r="E22" s="19">
        <v>1134</v>
      </c>
      <c r="F22" s="19">
        <v>2610</v>
      </c>
      <c r="G22" s="28">
        <v>2973</v>
      </c>
      <c r="H22" s="19">
        <v>2220</v>
      </c>
      <c r="I22" s="19">
        <v>1918</v>
      </c>
      <c r="J22" s="19">
        <v>3459</v>
      </c>
      <c r="K22" s="18">
        <v>2566</v>
      </c>
      <c r="L22" s="25">
        <v>1479</v>
      </c>
      <c r="M22" s="38">
        <v>31</v>
      </c>
      <c r="N22" s="13">
        <f t="shared" si="0"/>
        <v>23308</v>
      </c>
    </row>
    <row r="23" spans="1:14">
      <c r="A23" s="46" t="s">
        <v>48</v>
      </c>
      <c r="B23" s="1" t="s">
        <v>20</v>
      </c>
      <c r="C23" s="29">
        <v>18</v>
      </c>
      <c r="D23" s="19">
        <v>33</v>
      </c>
      <c r="E23" s="19">
        <v>2129</v>
      </c>
      <c r="F23" s="19">
        <v>703</v>
      </c>
      <c r="G23" s="28">
        <v>40</v>
      </c>
      <c r="H23" s="19">
        <v>23</v>
      </c>
      <c r="I23" s="19">
        <v>19</v>
      </c>
      <c r="J23" s="19">
        <v>46</v>
      </c>
      <c r="K23" s="18">
        <v>18</v>
      </c>
      <c r="L23" s="25">
        <v>246</v>
      </c>
      <c r="M23" s="38">
        <v>0</v>
      </c>
      <c r="N23" s="13">
        <f t="shared" si="0"/>
        <v>3275</v>
      </c>
    </row>
    <row r="24" spans="1:14">
      <c r="A24" s="6" t="s">
        <v>49</v>
      </c>
      <c r="B24" s="1" t="s">
        <v>21</v>
      </c>
      <c r="C24" s="29">
        <v>14</v>
      </c>
      <c r="D24" s="19">
        <v>14</v>
      </c>
      <c r="E24" s="19">
        <v>9</v>
      </c>
      <c r="F24" s="19">
        <v>9</v>
      </c>
      <c r="G24" s="28">
        <v>21</v>
      </c>
      <c r="H24" s="19">
        <v>55</v>
      </c>
      <c r="I24" s="19">
        <v>35</v>
      </c>
      <c r="J24" s="19">
        <v>46</v>
      </c>
      <c r="K24" s="18">
        <v>17</v>
      </c>
      <c r="L24" s="25">
        <v>40</v>
      </c>
      <c r="M24" s="38">
        <v>0</v>
      </c>
      <c r="N24" s="13">
        <f t="shared" si="0"/>
        <v>260</v>
      </c>
    </row>
    <row r="25" spans="1:14">
      <c r="A25" s="6" t="s">
        <v>50</v>
      </c>
      <c r="B25" s="1" t="s">
        <v>22</v>
      </c>
      <c r="C25" s="29"/>
      <c r="D25" s="19">
        <v>0</v>
      </c>
      <c r="E25" s="19">
        <v>0</v>
      </c>
      <c r="F25" s="19">
        <v>0</v>
      </c>
      <c r="G25" s="28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8">
        <v>0</v>
      </c>
      <c r="N25" s="13">
        <f t="shared" si="0"/>
        <v>0</v>
      </c>
    </row>
    <row r="26" spans="1:14" ht="26">
      <c r="A26" s="6" t="s">
        <v>51</v>
      </c>
      <c r="B26" s="1" t="s">
        <v>23</v>
      </c>
      <c r="C26" s="29"/>
      <c r="D26" s="19">
        <v>1</v>
      </c>
      <c r="E26" s="19">
        <v>0</v>
      </c>
      <c r="F26" s="19">
        <v>0</v>
      </c>
      <c r="G26" s="28">
        <v>0</v>
      </c>
      <c r="H26" s="19">
        <v>0</v>
      </c>
      <c r="I26" s="19">
        <v>7</v>
      </c>
      <c r="J26" s="19">
        <v>0</v>
      </c>
      <c r="K26" s="18">
        <v>2</v>
      </c>
      <c r="L26" s="25">
        <v>0</v>
      </c>
      <c r="M26" s="37">
        <v>0</v>
      </c>
      <c r="N26" s="13">
        <f t="shared" si="0"/>
        <v>10</v>
      </c>
    </row>
    <row r="27" spans="1:14" ht="26">
      <c r="A27" s="6" t="s">
        <v>52</v>
      </c>
      <c r="B27" s="1" t="s">
        <v>24</v>
      </c>
      <c r="C27" s="29">
        <v>1</v>
      </c>
      <c r="D27" s="19">
        <v>4</v>
      </c>
      <c r="E27" s="19">
        <v>5</v>
      </c>
      <c r="F27" s="19">
        <v>0</v>
      </c>
      <c r="G27" s="28">
        <v>1</v>
      </c>
      <c r="H27" s="19">
        <v>9</v>
      </c>
      <c r="I27" s="19">
        <v>1</v>
      </c>
      <c r="J27" s="19">
        <v>1</v>
      </c>
      <c r="K27" s="18">
        <v>1</v>
      </c>
      <c r="L27" s="25">
        <v>2</v>
      </c>
      <c r="M27" s="37">
        <v>0</v>
      </c>
      <c r="N27" s="13">
        <f t="shared" si="0"/>
        <v>25</v>
      </c>
    </row>
    <row r="28" spans="1:14">
      <c r="A28" s="6" t="s">
        <v>53</v>
      </c>
      <c r="B28" s="1" t="s">
        <v>25</v>
      </c>
      <c r="C28" s="29">
        <v>2228</v>
      </c>
      <c r="D28" s="19">
        <v>1024</v>
      </c>
      <c r="E28" s="19">
        <v>33</v>
      </c>
      <c r="F28" s="19">
        <v>39</v>
      </c>
      <c r="G28" s="28">
        <v>589</v>
      </c>
      <c r="H28" s="19">
        <v>1811</v>
      </c>
      <c r="I28" s="19">
        <v>841</v>
      </c>
      <c r="J28" s="19">
        <v>302</v>
      </c>
      <c r="K28" s="18">
        <v>463</v>
      </c>
      <c r="L28" s="25">
        <v>613</v>
      </c>
      <c r="M28" s="37">
        <v>0</v>
      </c>
      <c r="N28" s="13">
        <f t="shared" si="0"/>
        <v>7943</v>
      </c>
    </row>
    <row r="29" spans="1:14">
      <c r="A29" s="6" t="s">
        <v>54</v>
      </c>
      <c r="B29" s="1" t="s">
        <v>26</v>
      </c>
      <c r="C29" s="29">
        <v>169</v>
      </c>
      <c r="D29" s="19">
        <v>0</v>
      </c>
      <c r="E29" s="19">
        <v>2</v>
      </c>
      <c r="F29" s="19">
        <v>0</v>
      </c>
      <c r="G29" s="28">
        <v>143</v>
      </c>
      <c r="H29" s="19">
        <v>2</v>
      </c>
      <c r="I29" s="19">
        <v>486</v>
      </c>
      <c r="J29" s="19">
        <v>0</v>
      </c>
      <c r="K29" s="18">
        <v>0</v>
      </c>
      <c r="L29" s="25">
        <v>795</v>
      </c>
      <c r="M29" s="37">
        <v>0</v>
      </c>
      <c r="N29" s="13">
        <f t="shared" si="0"/>
        <v>1597</v>
      </c>
    </row>
    <row r="30" spans="1:14">
      <c r="A30" s="6" t="s">
        <v>55</v>
      </c>
      <c r="B30" s="1" t="s">
        <v>27</v>
      </c>
      <c r="C30" s="29"/>
      <c r="D30" s="19">
        <v>7</v>
      </c>
      <c r="E30" s="19">
        <v>1</v>
      </c>
      <c r="F30" s="19">
        <v>0</v>
      </c>
      <c r="G30" s="28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7">
        <v>0</v>
      </c>
      <c r="N30" s="13">
        <f t="shared" si="0"/>
        <v>8</v>
      </c>
    </row>
    <row r="31" spans="1:14">
      <c r="A31" s="6" t="s">
        <v>56</v>
      </c>
      <c r="B31" s="1" t="s">
        <v>28</v>
      </c>
      <c r="C31" s="29"/>
      <c r="D31" s="19">
        <v>47</v>
      </c>
      <c r="E31" s="19">
        <v>3</v>
      </c>
      <c r="F31" s="19">
        <v>0</v>
      </c>
      <c r="G31" s="28">
        <v>2</v>
      </c>
      <c r="H31" s="19">
        <v>87</v>
      </c>
      <c r="I31" s="19">
        <v>0</v>
      </c>
      <c r="J31" s="19">
        <v>0</v>
      </c>
      <c r="K31" s="18">
        <v>0</v>
      </c>
      <c r="L31" s="25">
        <v>2</v>
      </c>
      <c r="M31" s="37">
        <v>0</v>
      </c>
      <c r="N31" s="13">
        <f t="shared" si="0"/>
        <v>141</v>
      </c>
    </row>
    <row r="32" spans="1:14">
      <c r="A32" s="6" t="s">
        <v>57</v>
      </c>
      <c r="B32" s="1" t="s">
        <v>29</v>
      </c>
      <c r="C32" s="29"/>
      <c r="D32" s="19">
        <v>0</v>
      </c>
      <c r="E32" s="19">
        <v>0</v>
      </c>
      <c r="F32" s="19">
        <v>0</v>
      </c>
      <c r="G32" s="28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7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29">
        <v>2420</v>
      </c>
      <c r="D33" s="19">
        <v>7776</v>
      </c>
      <c r="E33" s="19">
        <v>1330</v>
      </c>
      <c r="F33" s="19">
        <v>1201</v>
      </c>
      <c r="G33" s="28">
        <v>2874</v>
      </c>
      <c r="H33" s="19">
        <v>8448</v>
      </c>
      <c r="I33" s="19">
        <v>7546</v>
      </c>
      <c r="J33" s="19">
        <v>2796</v>
      </c>
      <c r="K33" s="18">
        <v>2319</v>
      </c>
      <c r="L33" s="25">
        <v>1969</v>
      </c>
      <c r="M33" s="37">
        <v>0</v>
      </c>
      <c r="N33" s="13">
        <f t="shared" si="0"/>
        <v>38679</v>
      </c>
    </row>
    <row r="34" spans="1:14">
      <c r="A34" s="7" t="s">
        <v>59</v>
      </c>
      <c r="B34" s="8" t="s">
        <v>31</v>
      </c>
      <c r="C34" s="29">
        <v>18176</v>
      </c>
      <c r="D34" s="20">
        <v>18505</v>
      </c>
      <c r="E34" s="19">
        <v>9284</v>
      </c>
      <c r="F34" s="19">
        <v>13648</v>
      </c>
      <c r="G34" s="28">
        <v>18859</v>
      </c>
      <c r="H34" s="19">
        <v>24033</v>
      </c>
      <c r="I34" s="19">
        <v>20002</v>
      </c>
      <c r="J34" s="21">
        <v>17356</v>
      </c>
      <c r="K34" s="18">
        <v>14880</v>
      </c>
      <c r="L34" s="26">
        <v>14202</v>
      </c>
      <c r="M34" s="21">
        <f>M3+M4+M5+M6+M7+M8+M9+M10+M13+M19+M26+M27+M28+M29+M30+M31+M32+M33</f>
        <v>31</v>
      </c>
      <c r="N34" s="9">
        <f t="shared" si="0"/>
        <v>168976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/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77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10396</v>
      </c>
      <c r="D3">
        <v>5017</v>
      </c>
      <c r="E3" s="19">
        <v>2659</v>
      </c>
      <c r="F3" s="19">
        <v>6735</v>
      </c>
      <c r="G3" s="19">
        <v>8239</v>
      </c>
      <c r="H3" s="22">
        <v>9830</v>
      </c>
      <c r="I3" s="19">
        <v>4508</v>
      </c>
      <c r="J3" s="19">
        <v>6746</v>
      </c>
      <c r="K3" s="18">
        <v>6464</v>
      </c>
      <c r="L3" s="25">
        <v>6354</v>
      </c>
      <c r="M3" s="19">
        <v>322</v>
      </c>
      <c r="N3" s="13">
        <f>SUM(C3:M3)</f>
        <v>67270</v>
      </c>
    </row>
    <row r="4" spans="1:14">
      <c r="A4" s="6" t="s">
        <v>33</v>
      </c>
      <c r="B4" s="1" t="s">
        <v>1</v>
      </c>
      <c r="C4" s="18">
        <v>65</v>
      </c>
      <c r="D4">
        <v>79</v>
      </c>
      <c r="E4" s="19">
        <v>9</v>
      </c>
      <c r="F4" s="19">
        <v>0</v>
      </c>
      <c r="G4" s="19">
        <v>82</v>
      </c>
      <c r="H4" s="22">
        <v>1102</v>
      </c>
      <c r="I4" s="19">
        <v>1786</v>
      </c>
      <c r="J4" s="19">
        <v>42</v>
      </c>
      <c r="K4" s="18">
        <v>0</v>
      </c>
      <c r="L4" s="25">
        <v>485</v>
      </c>
      <c r="M4" s="19"/>
      <c r="N4" s="13">
        <f t="shared" ref="N4:N34" si="0">SUM(C4:M4)</f>
        <v>3650</v>
      </c>
    </row>
    <row r="5" spans="1:14">
      <c r="A5" s="6" t="s">
        <v>34</v>
      </c>
      <c r="B5" s="1" t="s">
        <v>2</v>
      </c>
      <c r="C5" s="18">
        <v>458</v>
      </c>
      <c r="D5">
        <v>405</v>
      </c>
      <c r="E5" s="19">
        <v>987</v>
      </c>
      <c r="F5" s="19">
        <v>108</v>
      </c>
      <c r="G5" s="19">
        <v>626</v>
      </c>
      <c r="H5" s="22">
        <v>648</v>
      </c>
      <c r="I5" s="19">
        <v>632</v>
      </c>
      <c r="J5" s="19">
        <v>311</v>
      </c>
      <c r="K5" s="18">
        <v>536</v>
      </c>
      <c r="L5" s="25">
        <v>534</v>
      </c>
      <c r="M5" s="19">
        <v>23</v>
      </c>
      <c r="N5" s="13">
        <f t="shared" si="0"/>
        <v>5268</v>
      </c>
    </row>
    <row r="6" spans="1:14" ht="26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/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19"/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5">
        <v>0</v>
      </c>
      <c r="M8" s="19"/>
      <c r="N8" s="13">
        <f t="shared" si="0"/>
        <v>0</v>
      </c>
    </row>
    <row r="9" spans="1:14">
      <c r="A9" s="6" t="s">
        <v>38</v>
      </c>
      <c r="B9" s="1" t="s">
        <v>6</v>
      </c>
      <c r="C9" s="18">
        <v>1</v>
      </c>
      <c r="D9" s="19">
        <v>39</v>
      </c>
      <c r="E9" s="19">
        <v>28</v>
      </c>
      <c r="F9" s="19">
        <v>0</v>
      </c>
      <c r="G9" s="19">
        <v>10</v>
      </c>
      <c r="H9" s="22">
        <v>17</v>
      </c>
      <c r="I9" s="19">
        <v>99</v>
      </c>
      <c r="J9" s="19">
        <v>11</v>
      </c>
      <c r="K9" s="18">
        <v>23</v>
      </c>
      <c r="L9" s="25">
        <v>5</v>
      </c>
      <c r="M9" s="19"/>
      <c r="N9" s="13">
        <f t="shared" si="0"/>
        <v>233</v>
      </c>
    </row>
    <row r="10" spans="1:14" ht="26">
      <c r="A10" s="6" t="s">
        <v>39</v>
      </c>
      <c r="B10" s="1" t="s">
        <v>7</v>
      </c>
      <c r="C10" s="18">
        <v>2338</v>
      </c>
      <c r="D10" s="19">
        <f>D11+D12</f>
        <v>1101</v>
      </c>
      <c r="E10" s="19">
        <v>580</v>
      </c>
      <c r="F10" s="27">
        <v>152</v>
      </c>
      <c r="G10" s="19">
        <v>1450</v>
      </c>
      <c r="H10" s="22">
        <v>2784</v>
      </c>
      <c r="I10" s="19">
        <f>I11+I12</f>
        <v>2116</v>
      </c>
      <c r="J10" s="19">
        <f t="shared" ref="J10" si="1">SUM(J11:J12)</f>
        <v>482</v>
      </c>
      <c r="K10" s="18">
        <v>891</v>
      </c>
      <c r="L10" s="25">
        <f>SUM(L11:L12)</f>
        <v>1036</v>
      </c>
      <c r="M10" s="19">
        <f>M11+M12</f>
        <v>4</v>
      </c>
      <c r="N10" s="13">
        <f t="shared" si="0"/>
        <v>12934</v>
      </c>
    </row>
    <row r="11" spans="1:14">
      <c r="A11" s="6" t="s">
        <v>40</v>
      </c>
      <c r="B11" s="1" t="s">
        <v>8</v>
      </c>
      <c r="C11" s="18">
        <v>2224</v>
      </c>
      <c r="D11">
        <v>907</v>
      </c>
      <c r="E11" s="19">
        <v>411</v>
      </c>
      <c r="F11" s="19">
        <v>120</v>
      </c>
      <c r="G11" s="19">
        <v>1088</v>
      </c>
      <c r="H11" s="19">
        <v>2224</v>
      </c>
      <c r="I11" s="19">
        <v>1822</v>
      </c>
      <c r="J11" s="19">
        <v>365</v>
      </c>
      <c r="K11" s="18">
        <v>608</v>
      </c>
      <c r="L11" s="25">
        <v>438</v>
      </c>
      <c r="M11" s="19">
        <v>3</v>
      </c>
      <c r="N11" s="13">
        <f t="shared" si="0"/>
        <v>10210</v>
      </c>
    </row>
    <row r="12" spans="1:14">
      <c r="A12" s="6" t="s">
        <v>41</v>
      </c>
      <c r="B12" s="1" t="s">
        <v>9</v>
      </c>
      <c r="C12" s="18">
        <v>114</v>
      </c>
      <c r="D12">
        <v>194</v>
      </c>
      <c r="E12" s="19">
        <v>169</v>
      </c>
      <c r="F12" s="19">
        <v>32</v>
      </c>
      <c r="G12" s="19">
        <v>362</v>
      </c>
      <c r="H12" s="19">
        <v>560</v>
      </c>
      <c r="I12" s="19">
        <v>294</v>
      </c>
      <c r="J12" s="19">
        <v>117</v>
      </c>
      <c r="K12" s="18">
        <v>283</v>
      </c>
      <c r="L12" s="25">
        <v>598</v>
      </c>
      <c r="M12" s="19">
        <v>1</v>
      </c>
      <c r="N12" s="13">
        <f t="shared" si="0"/>
        <v>2724</v>
      </c>
    </row>
    <row r="13" spans="1:14">
      <c r="A13" s="6" t="s">
        <v>42</v>
      </c>
      <c r="B13" s="1" t="s">
        <v>10</v>
      </c>
      <c r="C13" s="18">
        <v>1655</v>
      </c>
      <c r="D13" s="19">
        <f>D14+D15</f>
        <v>950</v>
      </c>
      <c r="E13" s="19">
        <v>192</v>
      </c>
      <c r="F13" s="27">
        <v>36</v>
      </c>
      <c r="G13" s="19">
        <v>1596</v>
      </c>
      <c r="H13" s="22">
        <v>4582</v>
      </c>
      <c r="I13" s="19">
        <f>I14+I15</f>
        <v>2798</v>
      </c>
      <c r="J13" s="19">
        <f t="shared" ref="J13" si="2">SUM(J14:J15)</f>
        <v>270</v>
      </c>
      <c r="K13" s="18">
        <v>418</v>
      </c>
      <c r="L13" s="25">
        <f>SUM(L14:L15)</f>
        <v>1155</v>
      </c>
      <c r="M13" s="19">
        <f>M14+M15</f>
        <v>0</v>
      </c>
      <c r="N13" s="13">
        <f t="shared" si="0"/>
        <v>13652</v>
      </c>
    </row>
    <row r="14" spans="1:14">
      <c r="A14" s="6" t="s">
        <v>40</v>
      </c>
      <c r="B14" s="1" t="s">
        <v>11</v>
      </c>
      <c r="C14" s="18">
        <v>1582</v>
      </c>
      <c r="D14" s="19">
        <v>808</v>
      </c>
      <c r="E14" s="19">
        <v>112</v>
      </c>
      <c r="F14" s="19">
        <v>16</v>
      </c>
      <c r="G14" s="19">
        <v>1097</v>
      </c>
      <c r="H14" s="19">
        <v>4021</v>
      </c>
      <c r="I14" s="19">
        <v>1910</v>
      </c>
      <c r="J14" s="19">
        <v>224</v>
      </c>
      <c r="K14" s="18">
        <v>281</v>
      </c>
      <c r="L14" s="25">
        <v>439</v>
      </c>
      <c r="M14" s="19">
        <v>0</v>
      </c>
      <c r="N14" s="13">
        <f t="shared" si="0"/>
        <v>10490</v>
      </c>
    </row>
    <row r="15" spans="1:14">
      <c r="A15" s="6" t="s">
        <v>41</v>
      </c>
      <c r="B15" s="1" t="s">
        <v>12</v>
      </c>
      <c r="C15" s="18">
        <v>73</v>
      </c>
      <c r="D15" s="19">
        <v>142</v>
      </c>
      <c r="E15" s="19">
        <v>80</v>
      </c>
      <c r="F15" s="19">
        <v>20</v>
      </c>
      <c r="G15" s="19">
        <v>499</v>
      </c>
      <c r="H15" s="19">
        <v>561</v>
      </c>
      <c r="I15" s="19">
        <v>888</v>
      </c>
      <c r="J15" s="19">
        <v>46</v>
      </c>
      <c r="K15" s="18">
        <v>137</v>
      </c>
      <c r="L15" s="25">
        <v>716</v>
      </c>
      <c r="M15" s="19">
        <v>0</v>
      </c>
      <c r="N15" s="13">
        <f t="shared" si="0"/>
        <v>3162</v>
      </c>
    </row>
    <row r="16" spans="1:14">
      <c r="A16" s="6" t="s">
        <v>43</v>
      </c>
      <c r="B16" s="1" t="s">
        <v>13</v>
      </c>
      <c r="C16" s="18">
        <v>2421</v>
      </c>
      <c r="D16" s="19">
        <f>D17+D18</f>
        <v>2051</v>
      </c>
      <c r="E16" s="19">
        <v>663</v>
      </c>
      <c r="F16" s="27">
        <v>188</v>
      </c>
      <c r="G16" s="19">
        <v>1596</v>
      </c>
      <c r="H16" s="22">
        <v>4619</v>
      </c>
      <c r="I16" s="19">
        <f>I17+I18</f>
        <v>2798</v>
      </c>
      <c r="J16" s="19">
        <f t="shared" ref="J16" si="3">SUM(J17:J18)</f>
        <v>509</v>
      </c>
      <c r="K16" s="18">
        <v>1014</v>
      </c>
      <c r="L16" s="25">
        <f>SUM(L17:L18)</f>
        <v>1155</v>
      </c>
      <c r="M16" s="19">
        <f>M17+M18</f>
        <v>4</v>
      </c>
      <c r="N16" s="13">
        <f t="shared" si="0"/>
        <v>17018</v>
      </c>
    </row>
    <row r="17" spans="1:14">
      <c r="A17" s="6" t="s">
        <v>40</v>
      </c>
      <c r="B17" s="1" t="s">
        <v>14</v>
      </c>
      <c r="C17" s="18">
        <v>2241</v>
      </c>
      <c r="D17" s="2">
        <f>D11+D14</f>
        <v>1715</v>
      </c>
      <c r="E17" s="19">
        <v>414</v>
      </c>
      <c r="F17" s="27">
        <v>136</v>
      </c>
      <c r="G17" s="19">
        <v>1097</v>
      </c>
      <c r="H17" s="19">
        <v>4035</v>
      </c>
      <c r="I17" s="19">
        <f>I14</f>
        <v>1910</v>
      </c>
      <c r="J17" s="19">
        <v>377</v>
      </c>
      <c r="K17" s="18">
        <v>632</v>
      </c>
      <c r="L17" s="25">
        <v>439</v>
      </c>
      <c r="M17" s="19">
        <f>M11+M14</f>
        <v>3</v>
      </c>
      <c r="N17" s="13">
        <f t="shared" si="0"/>
        <v>12999</v>
      </c>
    </row>
    <row r="18" spans="1:14">
      <c r="A18" s="6" t="s">
        <v>41</v>
      </c>
      <c r="B18" s="1" t="s">
        <v>15</v>
      </c>
      <c r="C18" s="18">
        <v>180</v>
      </c>
      <c r="D18" s="2">
        <f>D12+D15</f>
        <v>336</v>
      </c>
      <c r="E18" s="19">
        <v>249</v>
      </c>
      <c r="F18" s="27">
        <v>52</v>
      </c>
      <c r="G18" s="19">
        <v>499</v>
      </c>
      <c r="H18" s="19">
        <v>584</v>
      </c>
      <c r="I18" s="19">
        <f>I15</f>
        <v>888</v>
      </c>
      <c r="J18" s="19">
        <v>132</v>
      </c>
      <c r="K18" s="18">
        <v>382</v>
      </c>
      <c r="L18" s="25">
        <v>716</v>
      </c>
      <c r="M18" s="19">
        <f>M12+M15</f>
        <v>1</v>
      </c>
      <c r="N18" s="13">
        <f t="shared" si="0"/>
        <v>4019</v>
      </c>
    </row>
    <row r="19" spans="1:14">
      <c r="A19" s="6" t="s">
        <v>44</v>
      </c>
      <c r="B19" s="1" t="s">
        <v>16</v>
      </c>
      <c r="C19" s="18">
        <v>9392</v>
      </c>
      <c r="D19" s="19">
        <f>D20+D24+D25</f>
        <v>7187</v>
      </c>
      <c r="E19" s="19">
        <v>6534</v>
      </c>
      <c r="F19" s="27">
        <v>10115</v>
      </c>
      <c r="G19" s="19">
        <v>11461</v>
      </c>
      <c r="H19" s="22">
        <f>H20+H24+H25</f>
        <v>6465</v>
      </c>
      <c r="I19" s="19">
        <f>I20+I24+I25</f>
        <v>6936</v>
      </c>
      <c r="J19" s="19">
        <f t="shared" ref="J19" si="4">SUM(J20,J24:J25)</f>
        <v>11165</v>
      </c>
      <c r="K19" s="18">
        <v>9393</v>
      </c>
      <c r="L19" s="25">
        <f>L20+L24+L25</f>
        <v>7656</v>
      </c>
      <c r="M19" s="31">
        <f>M20+M25</f>
        <v>466</v>
      </c>
      <c r="N19" s="13">
        <f t="shared" si="0"/>
        <v>86770</v>
      </c>
    </row>
    <row r="20" spans="1:14">
      <c r="A20" s="6" t="s">
        <v>45</v>
      </c>
      <c r="B20" s="1" t="s">
        <v>17</v>
      </c>
      <c r="C20" s="18">
        <v>9381</v>
      </c>
      <c r="D20" s="19">
        <f>SUM(D21:D23)</f>
        <v>7162</v>
      </c>
      <c r="E20" s="19">
        <v>6521</v>
      </c>
      <c r="F20" s="27">
        <v>10115</v>
      </c>
      <c r="G20" s="19">
        <v>11430</v>
      </c>
      <c r="H20" s="22">
        <f>H21+H22+H23</f>
        <v>6383</v>
      </c>
      <c r="I20" s="19">
        <f t="shared" ref="I20" si="5">I21+I22+I23</f>
        <v>6881</v>
      </c>
      <c r="J20" s="19">
        <f t="shared" ref="J20" si="6">SUM(J21:J23)</f>
        <v>11146</v>
      </c>
      <c r="K20" s="18">
        <v>9374</v>
      </c>
      <c r="L20" s="25">
        <f>SUM(L21:L23)</f>
        <v>7634</v>
      </c>
      <c r="M20" s="32">
        <f>M21+M22+M23+M24</f>
        <v>466</v>
      </c>
      <c r="N20" s="13">
        <f t="shared" si="0"/>
        <v>86493</v>
      </c>
    </row>
    <row r="21" spans="1:14">
      <c r="A21" s="6" t="s">
        <v>46</v>
      </c>
      <c r="B21" s="1" t="s">
        <v>18</v>
      </c>
      <c r="C21" s="18">
        <v>7309</v>
      </c>
      <c r="D21" s="19">
        <v>5342</v>
      </c>
      <c r="E21" s="19">
        <v>3253</v>
      </c>
      <c r="F21" s="19">
        <v>7811</v>
      </c>
      <c r="G21" s="19">
        <v>8696</v>
      </c>
      <c r="H21" s="19">
        <v>4621</v>
      </c>
      <c r="I21" s="19">
        <v>5063</v>
      </c>
      <c r="J21" s="19">
        <v>8519</v>
      </c>
      <c r="K21" s="18">
        <v>7168</v>
      </c>
      <c r="L21" s="25">
        <v>4232</v>
      </c>
      <c r="M21" s="31">
        <v>355</v>
      </c>
      <c r="N21" s="13">
        <f t="shared" si="0"/>
        <v>62369</v>
      </c>
    </row>
    <row r="22" spans="1:14">
      <c r="A22" s="6" t="s">
        <v>47</v>
      </c>
      <c r="B22" s="1" t="s">
        <v>19</v>
      </c>
      <c r="C22" s="18">
        <v>2062</v>
      </c>
      <c r="D22" s="19">
        <v>1788</v>
      </c>
      <c r="E22" s="19">
        <v>1027</v>
      </c>
      <c r="F22" s="19">
        <v>2160</v>
      </c>
      <c r="G22" s="19">
        <v>2562</v>
      </c>
      <c r="H22" s="19">
        <v>1746</v>
      </c>
      <c r="I22" s="19">
        <v>1795</v>
      </c>
      <c r="J22" s="19">
        <v>2578</v>
      </c>
      <c r="K22" s="18">
        <v>2190</v>
      </c>
      <c r="L22" s="25">
        <v>3154</v>
      </c>
      <c r="M22" s="31">
        <v>86</v>
      </c>
      <c r="N22" s="13">
        <f t="shared" si="0"/>
        <v>21148</v>
      </c>
    </row>
    <row r="23" spans="1:14">
      <c r="A23" s="46" t="s">
        <v>48</v>
      </c>
      <c r="B23" s="1" t="s">
        <v>20</v>
      </c>
      <c r="C23" s="18">
        <v>10</v>
      </c>
      <c r="D23" s="19">
        <v>32</v>
      </c>
      <c r="E23" s="19">
        <v>2241</v>
      </c>
      <c r="F23" s="19">
        <v>142</v>
      </c>
      <c r="G23" s="19">
        <v>172</v>
      </c>
      <c r="H23" s="19">
        <v>16</v>
      </c>
      <c r="I23" s="19">
        <v>23</v>
      </c>
      <c r="J23" s="19">
        <v>49</v>
      </c>
      <c r="K23" s="18">
        <v>16</v>
      </c>
      <c r="L23" s="25">
        <v>248</v>
      </c>
      <c r="M23" s="31">
        <v>25</v>
      </c>
      <c r="N23" s="13">
        <f t="shared" si="0"/>
        <v>2974</v>
      </c>
    </row>
    <row r="24" spans="1:14">
      <c r="A24" s="6" t="s">
        <v>49</v>
      </c>
      <c r="B24" s="1" t="s">
        <v>21</v>
      </c>
      <c r="C24" s="18">
        <v>11</v>
      </c>
      <c r="D24" s="19">
        <v>25</v>
      </c>
      <c r="E24" s="19">
        <v>13</v>
      </c>
      <c r="F24" s="19">
        <v>2</v>
      </c>
      <c r="G24" s="19">
        <v>31</v>
      </c>
      <c r="H24" s="19">
        <v>82</v>
      </c>
      <c r="I24" s="19">
        <v>55</v>
      </c>
      <c r="J24" s="19">
        <v>19</v>
      </c>
      <c r="K24" s="18">
        <v>19</v>
      </c>
      <c r="L24" s="25">
        <v>22</v>
      </c>
      <c r="M24" s="31">
        <v>0</v>
      </c>
      <c r="N24" s="13">
        <f t="shared" si="0"/>
        <v>279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/>
      <c r="N25" s="13">
        <f t="shared" si="0"/>
        <v>0</v>
      </c>
    </row>
    <row r="26" spans="1:14" ht="26">
      <c r="A26" s="6" t="s">
        <v>51</v>
      </c>
      <c r="B26" s="1" t="s">
        <v>23</v>
      </c>
      <c r="C26" s="18">
        <v>2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1</v>
      </c>
      <c r="J26" s="19">
        <v>0</v>
      </c>
      <c r="K26" s="18">
        <v>1</v>
      </c>
      <c r="L26" s="33"/>
      <c r="M26" s="19"/>
      <c r="N26" s="13">
        <f t="shared" si="0"/>
        <v>4</v>
      </c>
    </row>
    <row r="27" spans="1:14" ht="26">
      <c r="A27" s="6" t="s">
        <v>52</v>
      </c>
      <c r="B27" s="1" t="s">
        <v>24</v>
      </c>
      <c r="C27" s="18">
        <v>0</v>
      </c>
      <c r="D27" s="19">
        <v>3</v>
      </c>
      <c r="E27" s="19">
        <v>4</v>
      </c>
      <c r="F27" s="19">
        <v>0</v>
      </c>
      <c r="G27" s="19">
        <v>6</v>
      </c>
      <c r="H27" s="22">
        <v>10</v>
      </c>
      <c r="I27" s="19">
        <v>0</v>
      </c>
      <c r="J27" s="19">
        <v>2</v>
      </c>
      <c r="K27" s="18">
        <v>1</v>
      </c>
      <c r="L27" s="25">
        <v>0</v>
      </c>
      <c r="M27" s="19"/>
      <c r="N27" s="13">
        <f t="shared" si="0"/>
        <v>26</v>
      </c>
    </row>
    <row r="28" spans="1:14">
      <c r="A28" s="6" t="s">
        <v>53</v>
      </c>
      <c r="B28" s="1" t="s">
        <v>25</v>
      </c>
      <c r="C28" s="18">
        <v>1634</v>
      </c>
      <c r="D28" s="19">
        <f>1091-25</f>
        <v>1066</v>
      </c>
      <c r="E28" s="19">
        <v>131</v>
      </c>
      <c r="F28" s="19">
        <v>33</v>
      </c>
      <c r="G28" s="19">
        <v>576</v>
      </c>
      <c r="H28" s="22">
        <v>1542</v>
      </c>
      <c r="I28" s="19">
        <v>782</v>
      </c>
      <c r="J28" s="19">
        <v>249</v>
      </c>
      <c r="K28" s="18">
        <v>438</v>
      </c>
      <c r="L28" s="25">
        <v>442</v>
      </c>
      <c r="M28" s="19">
        <v>0</v>
      </c>
      <c r="N28" s="13">
        <f t="shared" si="0"/>
        <v>6893</v>
      </c>
    </row>
    <row r="29" spans="1:14">
      <c r="A29" s="6" t="s">
        <v>54</v>
      </c>
      <c r="B29" s="1" t="s">
        <v>26</v>
      </c>
      <c r="C29" s="18">
        <v>16</v>
      </c>
      <c r="D29" s="19">
        <v>0</v>
      </c>
      <c r="E29" s="19">
        <v>5</v>
      </c>
      <c r="F29" s="19">
        <v>0</v>
      </c>
      <c r="G29" s="19">
        <v>114</v>
      </c>
      <c r="H29" s="22">
        <v>2</v>
      </c>
      <c r="I29" s="19">
        <v>966</v>
      </c>
      <c r="J29" s="19">
        <v>0</v>
      </c>
      <c r="K29" s="18">
        <v>0</v>
      </c>
      <c r="L29" s="25">
        <v>330</v>
      </c>
      <c r="M29" s="19"/>
      <c r="N29" s="13">
        <f t="shared" si="0"/>
        <v>1433</v>
      </c>
    </row>
    <row r="30" spans="1:14">
      <c r="A30" s="6" t="s">
        <v>55</v>
      </c>
      <c r="B30" s="1" t="s">
        <v>27</v>
      </c>
      <c r="C30" s="18">
        <v>0</v>
      </c>
      <c r="D30" s="19">
        <v>7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19"/>
      <c r="N30" s="13">
        <f t="shared" si="0"/>
        <v>7</v>
      </c>
    </row>
    <row r="31" spans="1:14">
      <c r="A31" s="6" t="s">
        <v>56</v>
      </c>
      <c r="B31" s="1" t="s">
        <v>28</v>
      </c>
      <c r="C31" s="18">
        <v>1</v>
      </c>
      <c r="D31" s="19">
        <v>62</v>
      </c>
      <c r="E31" s="19">
        <v>4</v>
      </c>
      <c r="F31" s="19">
        <v>0</v>
      </c>
      <c r="G31" s="19">
        <v>3</v>
      </c>
      <c r="H31" s="22">
        <v>9</v>
      </c>
      <c r="I31" s="19">
        <v>4</v>
      </c>
      <c r="J31" s="19">
        <v>1</v>
      </c>
      <c r="K31" s="18">
        <v>0</v>
      </c>
      <c r="L31" s="25">
        <v>0</v>
      </c>
      <c r="M31" s="19"/>
      <c r="N31" s="13">
        <f t="shared" si="0"/>
        <v>84</v>
      </c>
    </row>
    <row r="32" spans="1:14">
      <c r="A32" s="6" t="s">
        <v>57</v>
      </c>
      <c r="B32" s="1" t="s">
        <v>29</v>
      </c>
      <c r="C32" s="18">
        <v>1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/>
      <c r="N32" s="13">
        <f t="shared" si="0"/>
        <v>1</v>
      </c>
    </row>
    <row r="33" spans="1:14">
      <c r="A33" s="6" t="s">
        <v>58</v>
      </c>
      <c r="B33" s="1" t="s">
        <v>30</v>
      </c>
      <c r="C33" s="18">
        <v>2014</v>
      </c>
      <c r="D33" s="19">
        <v>7044</v>
      </c>
      <c r="E33" s="19">
        <v>1035</v>
      </c>
      <c r="F33" s="19">
        <v>429</v>
      </c>
      <c r="G33" s="19">
        <v>2500</v>
      </c>
      <c r="H33" s="22">
        <v>4015</v>
      </c>
      <c r="I33" s="19">
        <v>6728</v>
      </c>
      <c r="J33" s="19">
        <v>2387</v>
      </c>
      <c r="K33" s="18">
        <v>2198</v>
      </c>
      <c r="L33" s="25">
        <v>2397</v>
      </c>
      <c r="M33" s="19">
        <v>17</v>
      </c>
      <c r="N33" s="13">
        <f t="shared" si="0"/>
        <v>30764</v>
      </c>
    </row>
    <row r="34" spans="1:14">
      <c r="A34" s="7" t="s">
        <v>59</v>
      </c>
      <c r="B34" s="8" t="s">
        <v>31</v>
      </c>
      <c r="C34" s="18">
        <v>18254</v>
      </c>
      <c r="D34" s="34">
        <v>17090</v>
      </c>
      <c r="E34" s="19">
        <v>9348</v>
      </c>
      <c r="F34" s="27">
        <v>10740</v>
      </c>
      <c r="G34" s="19">
        <v>17008</v>
      </c>
      <c r="H34" s="22">
        <v>18100</v>
      </c>
      <c r="I34" s="19">
        <v>19990</v>
      </c>
      <c r="J34" s="21">
        <v>14392</v>
      </c>
      <c r="K34" s="18">
        <v>13324</v>
      </c>
      <c r="L34" s="26">
        <v>14816</v>
      </c>
      <c r="M34" s="19">
        <v>514</v>
      </c>
      <c r="N34" s="9">
        <f t="shared" si="0"/>
        <v>153576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zoomScale="80" zoomScaleNormal="80" workbookViewId="0">
      <selection activeCell="H3" sqref="H3:H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78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9">
        <v>24</v>
      </c>
      <c r="D3" s="30">
        <v>220</v>
      </c>
      <c r="E3" s="19">
        <v>31</v>
      </c>
      <c r="F3" s="19">
        <v>58</v>
      </c>
      <c r="G3" s="28">
        <v>106</v>
      </c>
      <c r="H3" s="19">
        <v>139</v>
      </c>
      <c r="I3" s="19">
        <v>86</v>
      </c>
      <c r="J3" s="19">
        <v>73</v>
      </c>
      <c r="K3" s="18">
        <v>42</v>
      </c>
      <c r="L3" s="25">
        <v>74</v>
      </c>
      <c r="M3" s="37">
        <v>0</v>
      </c>
      <c r="N3" s="14">
        <f>SUM(C3:M3)</f>
        <v>853</v>
      </c>
    </row>
    <row r="4" spans="1:14">
      <c r="A4" s="6" t="s">
        <v>33</v>
      </c>
      <c r="B4" s="1" t="s">
        <v>1</v>
      </c>
      <c r="C4" s="29">
        <v>1700</v>
      </c>
      <c r="D4" s="30">
        <v>1398</v>
      </c>
      <c r="E4" s="19">
        <v>113</v>
      </c>
      <c r="F4" s="19">
        <v>0</v>
      </c>
      <c r="G4" s="28">
        <v>1640</v>
      </c>
      <c r="H4" s="19">
        <v>625</v>
      </c>
      <c r="I4" s="19">
        <v>1443</v>
      </c>
      <c r="J4" s="19">
        <v>648</v>
      </c>
      <c r="K4" s="18">
        <v>0</v>
      </c>
      <c r="L4" s="25">
        <v>737</v>
      </c>
      <c r="M4" s="37">
        <v>0</v>
      </c>
      <c r="N4" s="14">
        <f t="shared" ref="N4:N34" si="0">SUM(C4:M4)</f>
        <v>8304</v>
      </c>
    </row>
    <row r="5" spans="1:14">
      <c r="A5" s="6" t="s">
        <v>34</v>
      </c>
      <c r="B5" s="1" t="s">
        <v>2</v>
      </c>
      <c r="C5" s="29">
        <v>88</v>
      </c>
      <c r="D5" s="30">
        <v>92</v>
      </c>
      <c r="E5" s="19">
        <v>77</v>
      </c>
      <c r="F5" s="19">
        <v>19</v>
      </c>
      <c r="G5" s="28">
        <v>89</v>
      </c>
      <c r="H5" s="19">
        <v>181</v>
      </c>
      <c r="I5" s="19">
        <v>93</v>
      </c>
      <c r="J5" s="19">
        <v>50</v>
      </c>
      <c r="K5" s="18">
        <v>65</v>
      </c>
      <c r="L5" s="25">
        <v>63</v>
      </c>
      <c r="M5" s="37">
        <v>3</v>
      </c>
      <c r="N5" s="14">
        <f t="shared" si="0"/>
        <v>820</v>
      </c>
    </row>
    <row r="6" spans="1:14" ht="26">
      <c r="A6" s="6" t="s">
        <v>35</v>
      </c>
      <c r="B6" s="1" t="s">
        <v>3</v>
      </c>
      <c r="C6" s="29"/>
      <c r="D6" s="19">
        <v>0</v>
      </c>
      <c r="E6" s="19">
        <v>0</v>
      </c>
      <c r="F6" s="19">
        <v>0</v>
      </c>
      <c r="G6" s="2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7">
        <v>0</v>
      </c>
      <c r="N6" s="14">
        <f t="shared" si="0"/>
        <v>0</v>
      </c>
    </row>
    <row r="7" spans="1:14">
      <c r="A7" s="6" t="s">
        <v>36</v>
      </c>
      <c r="B7" s="1" t="s">
        <v>4</v>
      </c>
      <c r="C7" s="29"/>
      <c r="D7" s="19">
        <v>0</v>
      </c>
      <c r="E7" s="19">
        <v>0</v>
      </c>
      <c r="F7" s="19">
        <v>0</v>
      </c>
      <c r="G7" s="28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7">
        <v>0</v>
      </c>
      <c r="N7" s="14">
        <f t="shared" si="0"/>
        <v>0</v>
      </c>
    </row>
    <row r="8" spans="1:14">
      <c r="A8" s="6" t="s">
        <v>37</v>
      </c>
      <c r="B8" s="1" t="s">
        <v>5</v>
      </c>
      <c r="C8" s="29"/>
      <c r="D8" s="19">
        <v>0</v>
      </c>
      <c r="E8" s="19">
        <v>0</v>
      </c>
      <c r="F8" s="19">
        <v>0</v>
      </c>
      <c r="G8" s="28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37">
        <v>0</v>
      </c>
      <c r="N8" s="14">
        <f t="shared" si="0"/>
        <v>0</v>
      </c>
    </row>
    <row r="9" spans="1:14">
      <c r="A9" s="6" t="s">
        <v>38</v>
      </c>
      <c r="B9" s="1" t="s">
        <v>6</v>
      </c>
      <c r="C9" s="29"/>
      <c r="D9" s="19">
        <v>0</v>
      </c>
      <c r="E9" s="19">
        <v>0</v>
      </c>
      <c r="F9" s="19">
        <v>0</v>
      </c>
      <c r="G9" s="28">
        <v>0</v>
      </c>
      <c r="H9" s="19">
        <v>0</v>
      </c>
      <c r="I9" s="19">
        <v>0</v>
      </c>
      <c r="J9" s="19">
        <v>0</v>
      </c>
      <c r="K9" s="18">
        <v>0</v>
      </c>
      <c r="L9" s="25">
        <v>0</v>
      </c>
      <c r="M9" s="37">
        <v>0</v>
      </c>
      <c r="N9" s="14">
        <f t="shared" si="0"/>
        <v>0</v>
      </c>
    </row>
    <row r="10" spans="1:14" ht="26">
      <c r="A10" s="6" t="s">
        <v>39</v>
      </c>
      <c r="B10" s="1" t="s">
        <v>7</v>
      </c>
      <c r="C10" s="29">
        <v>2</v>
      </c>
      <c r="D10" s="19">
        <f>D11+D12</f>
        <v>49</v>
      </c>
      <c r="E10" s="19">
        <v>2</v>
      </c>
      <c r="F10" s="19">
        <v>1</v>
      </c>
      <c r="G10" s="28">
        <v>4</v>
      </c>
      <c r="H10" s="19">
        <v>16</v>
      </c>
      <c r="I10" s="19">
        <f t="shared" ref="I10" si="1">I11+I12</f>
        <v>5</v>
      </c>
      <c r="J10" s="19">
        <f t="shared" ref="J10" si="2">SUM(J11:J12)</f>
        <v>2</v>
      </c>
      <c r="K10" s="18">
        <v>8</v>
      </c>
      <c r="L10" s="25">
        <f>SUM(L11:L12)</f>
        <v>8</v>
      </c>
      <c r="M10" s="37">
        <v>0</v>
      </c>
      <c r="N10" s="14">
        <f t="shared" si="0"/>
        <v>97</v>
      </c>
    </row>
    <row r="11" spans="1:14">
      <c r="A11" s="6" t="s">
        <v>40</v>
      </c>
      <c r="B11" s="1" t="s">
        <v>8</v>
      </c>
      <c r="C11" s="29"/>
      <c r="D11" s="30">
        <v>41</v>
      </c>
      <c r="E11" s="19">
        <v>1</v>
      </c>
      <c r="F11" s="19">
        <v>1</v>
      </c>
      <c r="G11" s="28">
        <v>1</v>
      </c>
      <c r="H11" s="19">
        <v>6</v>
      </c>
      <c r="I11" s="19">
        <v>5</v>
      </c>
      <c r="J11" s="19">
        <v>2</v>
      </c>
      <c r="K11" s="18">
        <v>4</v>
      </c>
      <c r="L11" s="25">
        <v>0</v>
      </c>
      <c r="M11" s="37">
        <v>0</v>
      </c>
      <c r="N11" s="14">
        <f t="shared" si="0"/>
        <v>61</v>
      </c>
    </row>
    <row r="12" spans="1:14">
      <c r="A12" s="6" t="s">
        <v>41</v>
      </c>
      <c r="B12" s="1" t="s">
        <v>9</v>
      </c>
      <c r="C12" s="29">
        <v>2</v>
      </c>
      <c r="D12" s="30">
        <v>8</v>
      </c>
      <c r="E12" s="19">
        <v>1</v>
      </c>
      <c r="F12" s="19">
        <v>0</v>
      </c>
      <c r="G12" s="28">
        <v>3</v>
      </c>
      <c r="H12" s="19">
        <v>10</v>
      </c>
      <c r="I12" s="19">
        <v>0</v>
      </c>
      <c r="J12" s="19">
        <v>0</v>
      </c>
      <c r="K12" s="18">
        <v>4</v>
      </c>
      <c r="L12" s="25">
        <v>8</v>
      </c>
      <c r="M12" s="37">
        <v>0</v>
      </c>
      <c r="N12" s="14">
        <f t="shared" si="0"/>
        <v>36</v>
      </c>
    </row>
    <row r="13" spans="1:14">
      <c r="A13" s="6" t="s">
        <v>42</v>
      </c>
      <c r="B13" s="1" t="s">
        <v>10</v>
      </c>
      <c r="C13" s="29">
        <v>21</v>
      </c>
      <c r="D13" s="19">
        <f>D14+D15</f>
        <v>20</v>
      </c>
      <c r="E13" s="19">
        <v>62</v>
      </c>
      <c r="F13" s="19">
        <v>0</v>
      </c>
      <c r="G13" s="28">
        <v>115</v>
      </c>
      <c r="H13" s="19">
        <v>89</v>
      </c>
      <c r="I13" s="19">
        <f>I14+I15</f>
        <v>90</v>
      </c>
      <c r="J13" s="19">
        <f t="shared" ref="J13" si="3">SUM(J14:J15)</f>
        <v>29</v>
      </c>
      <c r="K13" s="18">
        <v>16</v>
      </c>
      <c r="L13" s="25">
        <f>SUM(L14:L15)</f>
        <v>18</v>
      </c>
      <c r="M13" s="37">
        <v>0</v>
      </c>
      <c r="N13" s="14">
        <f t="shared" si="0"/>
        <v>460</v>
      </c>
    </row>
    <row r="14" spans="1:14">
      <c r="A14" s="6" t="s">
        <v>40</v>
      </c>
      <c r="B14" s="1" t="s">
        <v>11</v>
      </c>
      <c r="C14" s="29">
        <v>17</v>
      </c>
      <c r="D14" s="19">
        <v>2</v>
      </c>
      <c r="E14" s="19">
        <v>32</v>
      </c>
      <c r="F14" s="19">
        <v>0</v>
      </c>
      <c r="G14" s="28">
        <v>20</v>
      </c>
      <c r="H14" s="19">
        <v>72</v>
      </c>
      <c r="I14" s="19">
        <v>49</v>
      </c>
      <c r="J14" s="19">
        <v>12</v>
      </c>
      <c r="K14" s="18">
        <v>0</v>
      </c>
      <c r="L14" s="25">
        <v>6</v>
      </c>
      <c r="M14" s="37">
        <v>0</v>
      </c>
      <c r="N14" s="14">
        <f t="shared" si="0"/>
        <v>210</v>
      </c>
    </row>
    <row r="15" spans="1:14">
      <c r="A15" s="6" t="s">
        <v>41</v>
      </c>
      <c r="B15" s="1" t="s">
        <v>12</v>
      </c>
      <c r="C15" s="29">
        <v>4</v>
      </c>
      <c r="D15" s="19">
        <v>18</v>
      </c>
      <c r="E15" s="19">
        <v>30</v>
      </c>
      <c r="F15" s="19">
        <v>0</v>
      </c>
      <c r="G15" s="28">
        <v>95</v>
      </c>
      <c r="H15" s="19">
        <v>17</v>
      </c>
      <c r="I15" s="19">
        <v>41</v>
      </c>
      <c r="J15" s="19">
        <v>17</v>
      </c>
      <c r="K15" s="18">
        <v>16</v>
      </c>
      <c r="L15" s="25">
        <v>12</v>
      </c>
      <c r="M15" s="37">
        <v>0</v>
      </c>
      <c r="N15" s="14">
        <f t="shared" si="0"/>
        <v>250</v>
      </c>
    </row>
    <row r="16" spans="1:14">
      <c r="A16" s="6" t="s">
        <v>43</v>
      </c>
      <c r="B16" s="1" t="s">
        <v>13</v>
      </c>
      <c r="C16" s="29">
        <v>23</v>
      </c>
      <c r="D16" s="19">
        <f t="shared" ref="D16:D18" si="4">D10+D13</f>
        <v>69</v>
      </c>
      <c r="E16" s="19">
        <v>64</v>
      </c>
      <c r="F16" s="19">
        <v>1</v>
      </c>
      <c r="G16" s="28">
        <v>119</v>
      </c>
      <c r="H16" s="19">
        <v>105</v>
      </c>
      <c r="I16" s="19">
        <f t="shared" ref="I16" si="5">I17+I18</f>
        <v>95</v>
      </c>
      <c r="J16" s="19">
        <f t="shared" ref="J16" si="6">SUM(J17:J18)</f>
        <v>31</v>
      </c>
      <c r="K16" s="18">
        <v>24</v>
      </c>
      <c r="L16" s="25">
        <f>SUM(L17:L18)</f>
        <v>26</v>
      </c>
      <c r="M16" s="37">
        <v>0</v>
      </c>
      <c r="N16" s="14">
        <f t="shared" si="0"/>
        <v>557</v>
      </c>
    </row>
    <row r="17" spans="1:14">
      <c r="A17" s="6" t="s">
        <v>40</v>
      </c>
      <c r="B17" s="1" t="s">
        <v>14</v>
      </c>
      <c r="C17" s="29">
        <v>17</v>
      </c>
      <c r="D17" s="30">
        <f t="shared" si="4"/>
        <v>43</v>
      </c>
      <c r="E17" s="19">
        <v>33</v>
      </c>
      <c r="F17" s="19">
        <v>1</v>
      </c>
      <c r="G17" s="28">
        <v>21</v>
      </c>
      <c r="H17" s="19">
        <v>78</v>
      </c>
      <c r="I17" s="19">
        <f t="shared" ref="I17:I18" si="7">I11+I14</f>
        <v>54</v>
      </c>
      <c r="J17" s="19">
        <f t="shared" ref="J17:J18" si="8">J11+J14</f>
        <v>14</v>
      </c>
      <c r="K17" s="18">
        <v>4</v>
      </c>
      <c r="L17" s="25">
        <f t="shared" ref="L17:L18" si="9">L11+L14</f>
        <v>6</v>
      </c>
      <c r="M17" s="37">
        <v>0</v>
      </c>
      <c r="N17" s="14">
        <f t="shared" si="0"/>
        <v>271</v>
      </c>
    </row>
    <row r="18" spans="1:14">
      <c r="A18" s="6" t="s">
        <v>41</v>
      </c>
      <c r="B18" s="1" t="s">
        <v>15</v>
      </c>
      <c r="C18" s="29">
        <v>6</v>
      </c>
      <c r="D18" s="30">
        <f t="shared" si="4"/>
        <v>26</v>
      </c>
      <c r="E18" s="19">
        <v>31</v>
      </c>
      <c r="F18" s="19">
        <v>0</v>
      </c>
      <c r="G18" s="28">
        <v>98</v>
      </c>
      <c r="H18" s="19">
        <v>27</v>
      </c>
      <c r="I18" s="19">
        <f t="shared" si="7"/>
        <v>41</v>
      </c>
      <c r="J18" s="19">
        <f t="shared" si="8"/>
        <v>17</v>
      </c>
      <c r="K18" s="18">
        <v>20</v>
      </c>
      <c r="L18" s="25">
        <f t="shared" si="9"/>
        <v>20</v>
      </c>
      <c r="M18" s="37">
        <v>0</v>
      </c>
      <c r="N18" s="14">
        <f t="shared" si="0"/>
        <v>286</v>
      </c>
    </row>
    <row r="19" spans="1:14">
      <c r="A19" s="6" t="s">
        <v>44</v>
      </c>
      <c r="B19" s="1" t="s">
        <v>16</v>
      </c>
      <c r="C19" s="29">
        <v>293</v>
      </c>
      <c r="D19" s="19">
        <f>D20+D24+D25</f>
        <v>309</v>
      </c>
      <c r="E19" s="19">
        <v>216</v>
      </c>
      <c r="F19" s="19">
        <v>447</v>
      </c>
      <c r="G19" s="28">
        <v>432</v>
      </c>
      <c r="H19" s="22">
        <f>H20+H24+H25</f>
        <v>327</v>
      </c>
      <c r="I19" s="19">
        <f t="shared" ref="I19" si="10">I20+I24+I25</f>
        <v>284</v>
      </c>
      <c r="J19" s="19">
        <f t="shared" ref="J19" si="11">SUM(J20,J24:J25)</f>
        <v>538</v>
      </c>
      <c r="K19" s="18">
        <v>237</v>
      </c>
      <c r="L19" s="25">
        <f>L20+L24+L25</f>
        <v>220</v>
      </c>
      <c r="M19" s="38">
        <f t="shared" ref="M19" si="12">M20+M25</f>
        <v>19</v>
      </c>
      <c r="N19" s="14">
        <f t="shared" si="0"/>
        <v>3322</v>
      </c>
    </row>
    <row r="20" spans="1:14">
      <c r="A20" s="6" t="s">
        <v>45</v>
      </c>
      <c r="B20" s="1" t="s">
        <v>17</v>
      </c>
      <c r="C20" s="29">
        <v>292</v>
      </c>
      <c r="D20" s="19">
        <f>SUM(D21:D23)</f>
        <v>309</v>
      </c>
      <c r="E20" s="19">
        <v>216</v>
      </c>
      <c r="F20" s="19">
        <v>447</v>
      </c>
      <c r="G20" s="28">
        <v>430</v>
      </c>
      <c r="H20" s="22">
        <f t="shared" ref="H20" si="13">H21+H22+H23</f>
        <v>313</v>
      </c>
      <c r="I20" s="19">
        <f t="shared" ref="H20:I20" si="14">I21+I22+I23</f>
        <v>283</v>
      </c>
      <c r="J20" s="19">
        <f t="shared" ref="J20" si="15">SUM(J21:J23)</f>
        <v>538</v>
      </c>
      <c r="K20" s="18">
        <v>237</v>
      </c>
      <c r="L20" s="25">
        <f>SUM(L21:L23)</f>
        <v>218</v>
      </c>
      <c r="M20" s="39">
        <f>M21+M22+M23+M24</f>
        <v>19</v>
      </c>
      <c r="N20" s="14">
        <f t="shared" si="0"/>
        <v>3302</v>
      </c>
    </row>
    <row r="21" spans="1:14">
      <c r="A21" s="6" t="s">
        <v>46</v>
      </c>
      <c r="B21" s="1" t="s">
        <v>18</v>
      </c>
      <c r="C21" s="29">
        <v>272</v>
      </c>
      <c r="D21" s="19">
        <v>292</v>
      </c>
      <c r="E21" s="19">
        <v>209</v>
      </c>
      <c r="F21" s="19">
        <v>432</v>
      </c>
      <c r="G21" s="28">
        <v>403</v>
      </c>
      <c r="H21" s="19">
        <v>267</v>
      </c>
      <c r="I21" s="19">
        <v>255</v>
      </c>
      <c r="J21" s="19">
        <v>521</v>
      </c>
      <c r="K21" s="18">
        <v>229</v>
      </c>
      <c r="L21" s="25">
        <v>194</v>
      </c>
      <c r="M21" s="38">
        <v>19</v>
      </c>
      <c r="N21" s="14">
        <f t="shared" si="0"/>
        <v>3093</v>
      </c>
    </row>
    <row r="22" spans="1:14">
      <c r="A22" s="6" t="s">
        <v>47</v>
      </c>
      <c r="B22" s="1" t="s">
        <v>19</v>
      </c>
      <c r="C22" s="29">
        <v>20</v>
      </c>
      <c r="D22" s="19">
        <v>17</v>
      </c>
      <c r="E22" s="19">
        <v>6</v>
      </c>
      <c r="F22" s="19">
        <v>15</v>
      </c>
      <c r="G22" s="28">
        <v>26</v>
      </c>
      <c r="H22" s="19">
        <v>46</v>
      </c>
      <c r="I22" s="19">
        <v>28</v>
      </c>
      <c r="J22" s="19">
        <v>17</v>
      </c>
      <c r="K22" s="18">
        <v>8</v>
      </c>
      <c r="L22" s="25">
        <v>23</v>
      </c>
      <c r="M22" s="38">
        <v>0</v>
      </c>
      <c r="N22" s="14">
        <f t="shared" si="0"/>
        <v>206</v>
      </c>
    </row>
    <row r="23" spans="1:14">
      <c r="A23" s="46" t="s">
        <v>48</v>
      </c>
      <c r="B23" s="1" t="s">
        <v>20</v>
      </c>
      <c r="C23" s="29"/>
      <c r="D23" s="19">
        <v>0</v>
      </c>
      <c r="E23" s="19">
        <v>1</v>
      </c>
      <c r="F23" s="19">
        <v>0</v>
      </c>
      <c r="G23" s="28">
        <v>1</v>
      </c>
      <c r="H23" s="19">
        <v>0</v>
      </c>
      <c r="I23" s="19">
        <v>0</v>
      </c>
      <c r="J23" s="19">
        <v>0</v>
      </c>
      <c r="K23" s="18">
        <v>0</v>
      </c>
      <c r="L23" s="25">
        <v>1</v>
      </c>
      <c r="M23" s="38">
        <v>0</v>
      </c>
      <c r="N23" s="14">
        <f t="shared" si="0"/>
        <v>3</v>
      </c>
    </row>
    <row r="24" spans="1:14">
      <c r="A24" s="6" t="s">
        <v>49</v>
      </c>
      <c r="B24" s="1" t="s">
        <v>21</v>
      </c>
      <c r="C24" s="29">
        <v>1</v>
      </c>
      <c r="D24" s="19">
        <v>0</v>
      </c>
      <c r="E24" s="19">
        <v>0</v>
      </c>
      <c r="F24" s="19">
        <v>0</v>
      </c>
      <c r="G24" s="28">
        <v>2</v>
      </c>
      <c r="H24" s="19">
        <v>14</v>
      </c>
      <c r="I24" s="19">
        <v>1</v>
      </c>
      <c r="J24" s="19">
        <v>0</v>
      </c>
      <c r="K24" s="18">
        <v>0</v>
      </c>
      <c r="L24" s="25">
        <v>2</v>
      </c>
      <c r="M24" s="38">
        <v>0</v>
      </c>
      <c r="N24" s="14">
        <f t="shared" si="0"/>
        <v>20</v>
      </c>
    </row>
    <row r="25" spans="1:14">
      <c r="A25" s="6" t="s">
        <v>50</v>
      </c>
      <c r="B25" s="1" t="s">
        <v>22</v>
      </c>
      <c r="C25" s="29"/>
      <c r="D25" s="19">
        <v>0</v>
      </c>
      <c r="E25" s="19">
        <v>0</v>
      </c>
      <c r="F25" s="19">
        <v>0</v>
      </c>
      <c r="G25" s="28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8">
        <v>0</v>
      </c>
      <c r="N25" s="14">
        <f t="shared" si="0"/>
        <v>0</v>
      </c>
    </row>
    <row r="26" spans="1:14" ht="26">
      <c r="A26" s="6" t="s">
        <v>51</v>
      </c>
      <c r="B26" s="1" t="s">
        <v>23</v>
      </c>
      <c r="C26" s="29"/>
      <c r="D26" s="19">
        <v>0</v>
      </c>
      <c r="E26" s="19">
        <v>0</v>
      </c>
      <c r="F26" s="19">
        <v>0</v>
      </c>
      <c r="G26" s="28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37">
        <v>0</v>
      </c>
      <c r="N26" s="14">
        <f t="shared" si="0"/>
        <v>0</v>
      </c>
    </row>
    <row r="27" spans="1:14" ht="26">
      <c r="A27" s="6" t="s">
        <v>52</v>
      </c>
      <c r="B27" s="1" t="s">
        <v>24</v>
      </c>
      <c r="C27" s="29"/>
      <c r="D27" s="19">
        <v>0</v>
      </c>
      <c r="E27" s="19">
        <v>0</v>
      </c>
      <c r="F27" s="19">
        <v>0</v>
      </c>
      <c r="G27" s="28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37">
        <v>0</v>
      </c>
      <c r="N27" s="14">
        <f t="shared" si="0"/>
        <v>0</v>
      </c>
    </row>
    <row r="28" spans="1:14">
      <c r="A28" s="6" t="s">
        <v>53</v>
      </c>
      <c r="B28" s="1" t="s">
        <v>25</v>
      </c>
      <c r="C28" s="29">
        <v>2</v>
      </c>
      <c r="D28" s="19">
        <v>9</v>
      </c>
      <c r="E28" s="19">
        <v>2</v>
      </c>
      <c r="F28" s="19">
        <v>0</v>
      </c>
      <c r="G28" s="28">
        <v>5</v>
      </c>
      <c r="H28" s="19">
        <v>4</v>
      </c>
      <c r="I28" s="19">
        <v>1</v>
      </c>
      <c r="J28" s="19">
        <v>2</v>
      </c>
      <c r="K28" s="18">
        <v>3</v>
      </c>
      <c r="L28" s="25">
        <v>0</v>
      </c>
      <c r="M28" s="37">
        <v>0</v>
      </c>
      <c r="N28" s="14">
        <f t="shared" si="0"/>
        <v>28</v>
      </c>
    </row>
    <row r="29" spans="1:14">
      <c r="A29" s="6" t="s">
        <v>54</v>
      </c>
      <c r="B29" s="1" t="s">
        <v>26</v>
      </c>
      <c r="C29" s="29"/>
      <c r="D29" s="19">
        <v>0</v>
      </c>
      <c r="E29" s="19">
        <v>0</v>
      </c>
      <c r="F29" s="19">
        <v>0</v>
      </c>
      <c r="G29" s="28">
        <v>0</v>
      </c>
      <c r="H29" s="19">
        <v>0</v>
      </c>
      <c r="I29" s="19">
        <v>4</v>
      </c>
      <c r="J29" s="19">
        <v>0</v>
      </c>
      <c r="K29" s="18">
        <v>0</v>
      </c>
      <c r="L29" s="25">
        <v>0</v>
      </c>
      <c r="M29" s="37">
        <v>0</v>
      </c>
      <c r="N29" s="14">
        <f t="shared" si="0"/>
        <v>4</v>
      </c>
    </row>
    <row r="30" spans="1:14">
      <c r="A30" s="6" t="s">
        <v>55</v>
      </c>
      <c r="B30" s="1" t="s">
        <v>27</v>
      </c>
      <c r="C30" s="29"/>
      <c r="D30" s="19"/>
      <c r="E30" s="19">
        <v>0</v>
      </c>
      <c r="F30" s="19">
        <v>0</v>
      </c>
      <c r="G30" s="28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7">
        <v>0</v>
      </c>
      <c r="N30" s="14">
        <f t="shared" si="0"/>
        <v>0</v>
      </c>
    </row>
    <row r="31" spans="1:14">
      <c r="A31" s="6" t="s">
        <v>56</v>
      </c>
      <c r="B31" s="1" t="s">
        <v>28</v>
      </c>
      <c r="C31" s="29"/>
      <c r="D31" s="19"/>
      <c r="E31" s="19">
        <v>0</v>
      </c>
      <c r="F31" s="19">
        <v>0</v>
      </c>
      <c r="G31" s="28">
        <v>4</v>
      </c>
      <c r="H31" s="19">
        <v>2</v>
      </c>
      <c r="I31" s="19">
        <v>0</v>
      </c>
      <c r="J31" s="19">
        <v>0</v>
      </c>
      <c r="K31" s="18">
        <v>0</v>
      </c>
      <c r="L31" s="25">
        <v>0</v>
      </c>
      <c r="M31" s="37">
        <v>0</v>
      </c>
      <c r="N31" s="14">
        <f t="shared" si="0"/>
        <v>6</v>
      </c>
    </row>
    <row r="32" spans="1:14">
      <c r="A32" s="6" t="s">
        <v>57</v>
      </c>
      <c r="B32" s="1" t="s">
        <v>29</v>
      </c>
      <c r="C32" s="29"/>
      <c r="D32" s="19"/>
      <c r="E32" s="19">
        <v>0</v>
      </c>
      <c r="F32" s="19">
        <v>0</v>
      </c>
      <c r="G32" s="28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7">
        <v>0</v>
      </c>
      <c r="N32" s="14">
        <f t="shared" si="0"/>
        <v>0</v>
      </c>
    </row>
    <row r="33" spans="1:14">
      <c r="A33" s="6" t="s">
        <v>58</v>
      </c>
      <c r="B33" s="1" t="s">
        <v>30</v>
      </c>
      <c r="C33" s="29">
        <v>29</v>
      </c>
      <c r="D33" s="19">
        <v>79</v>
      </c>
      <c r="E33" s="19">
        <v>10</v>
      </c>
      <c r="F33" s="19">
        <v>17</v>
      </c>
      <c r="G33" s="28">
        <v>31</v>
      </c>
      <c r="H33" s="19">
        <v>76</v>
      </c>
      <c r="I33" s="19">
        <v>320</v>
      </c>
      <c r="J33" s="19">
        <v>9</v>
      </c>
      <c r="K33" s="18">
        <v>33</v>
      </c>
      <c r="L33" s="25">
        <v>10</v>
      </c>
      <c r="M33" s="37">
        <v>0</v>
      </c>
      <c r="N33" s="14">
        <f t="shared" si="0"/>
        <v>614</v>
      </c>
    </row>
    <row r="34" spans="1:14">
      <c r="A34" s="7" t="s">
        <v>59</v>
      </c>
      <c r="B34" s="8" t="s">
        <v>31</v>
      </c>
      <c r="C34" s="29">
        <v>2159</v>
      </c>
      <c r="D34" s="20">
        <f>D3+D4+D5+D6+D7+D8+D9+D16+D19+D26+D27+D28+D29+D30+D31+D32+D33</f>
        <v>2176</v>
      </c>
      <c r="E34" s="19">
        <v>513</v>
      </c>
      <c r="F34" s="19">
        <v>542</v>
      </c>
      <c r="G34" s="28">
        <v>2426</v>
      </c>
      <c r="H34" s="19">
        <v>1459</v>
      </c>
      <c r="I34" s="19">
        <f>I3+I5+I4+I6+I7+I8+I9+I16+I19+I26+I27+I28+I29+I30+I32+I31+I33</f>
        <v>2326</v>
      </c>
      <c r="J34" s="21">
        <f t="shared" ref="J34" si="16">SUM(J3:J10,J13,J19,J26:J33)</f>
        <v>1351</v>
      </c>
      <c r="K34" s="18">
        <v>404</v>
      </c>
      <c r="L34" s="26">
        <f>SUM(L3:L9)+L16+L19+SUM(L26:L33)</f>
        <v>1130</v>
      </c>
      <c r="M34" s="21">
        <f t="shared" ref="M34" si="17">M3+M4+M5+M6+M7+M8+M9+M10+M13+M19+M26+M27+M28+M29+M30+M31+M32+M33</f>
        <v>22</v>
      </c>
      <c r="N34" s="17">
        <f t="shared" si="0"/>
        <v>14508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="70" zoomScaleNormal="70" workbookViewId="0"/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79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251</v>
      </c>
      <c r="D3">
        <v>168</v>
      </c>
      <c r="E3" s="19">
        <v>19</v>
      </c>
      <c r="F3" s="19">
        <v>95</v>
      </c>
      <c r="G3" s="19">
        <v>134</v>
      </c>
      <c r="H3" s="22">
        <v>130</v>
      </c>
      <c r="I3" s="19">
        <v>113</v>
      </c>
      <c r="J3" s="19">
        <v>82</v>
      </c>
      <c r="K3" s="18">
        <v>59</v>
      </c>
      <c r="L3" s="25">
        <v>95</v>
      </c>
      <c r="M3" s="19"/>
      <c r="N3" s="13">
        <f t="shared" ref="N3:N34" si="0">SUM(C3:M3)</f>
        <v>1146</v>
      </c>
    </row>
    <row r="4" spans="1:14">
      <c r="A4" s="6" t="s">
        <v>33</v>
      </c>
      <c r="B4" s="1" t="s">
        <v>1</v>
      </c>
      <c r="C4" s="18">
        <v>1370</v>
      </c>
      <c r="D4">
        <v>1323</v>
      </c>
      <c r="E4" s="19">
        <v>141</v>
      </c>
      <c r="F4" s="19">
        <v>0</v>
      </c>
      <c r="G4" s="19">
        <v>1858</v>
      </c>
      <c r="H4" s="22">
        <v>580</v>
      </c>
      <c r="I4" s="19">
        <v>1589</v>
      </c>
      <c r="J4" s="19">
        <v>612</v>
      </c>
      <c r="K4" s="18">
        <v>0</v>
      </c>
      <c r="L4" s="25">
        <v>581</v>
      </c>
      <c r="M4" s="19"/>
      <c r="N4" s="13">
        <f t="shared" si="0"/>
        <v>8054</v>
      </c>
    </row>
    <row r="5" spans="1:14">
      <c r="A5" s="6" t="s">
        <v>34</v>
      </c>
      <c r="B5" s="1" t="s">
        <v>2</v>
      </c>
      <c r="C5" s="18">
        <v>70</v>
      </c>
      <c r="D5">
        <v>101</v>
      </c>
      <c r="E5" s="19">
        <v>53</v>
      </c>
      <c r="F5" s="19">
        <v>21</v>
      </c>
      <c r="G5" s="19">
        <v>79</v>
      </c>
      <c r="H5" s="22">
        <v>136</v>
      </c>
      <c r="I5" s="19">
        <v>94</v>
      </c>
      <c r="J5" s="19">
        <v>93</v>
      </c>
      <c r="K5" s="18">
        <v>65</v>
      </c>
      <c r="L5" s="25">
        <v>99</v>
      </c>
      <c r="M5" s="19"/>
      <c r="N5" s="13">
        <f t="shared" si="0"/>
        <v>811</v>
      </c>
    </row>
    <row r="6" spans="1:14" ht="26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/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19"/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5">
        <v>0</v>
      </c>
      <c r="M8" s="19"/>
      <c r="N8" s="13">
        <f t="shared" si="0"/>
        <v>0</v>
      </c>
    </row>
    <row r="9" spans="1:14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0</v>
      </c>
      <c r="H9" s="22">
        <v>0</v>
      </c>
      <c r="I9" s="19">
        <v>0</v>
      </c>
      <c r="J9" s="19">
        <v>1</v>
      </c>
      <c r="K9" s="18">
        <v>0</v>
      </c>
      <c r="L9" s="25">
        <v>1</v>
      </c>
      <c r="M9" s="19"/>
      <c r="N9" s="13">
        <f t="shared" si="0"/>
        <v>2</v>
      </c>
    </row>
    <row r="10" spans="1:14" ht="26">
      <c r="A10" s="6" t="s">
        <v>39</v>
      </c>
      <c r="B10" s="1" t="s">
        <v>7</v>
      </c>
      <c r="C10" s="18">
        <v>2</v>
      </c>
      <c r="D10" s="19">
        <f>D11+D12</f>
        <v>57</v>
      </c>
      <c r="E10" s="19">
        <v>2</v>
      </c>
      <c r="F10" s="19">
        <v>1</v>
      </c>
      <c r="G10" s="19">
        <v>21</v>
      </c>
      <c r="H10" s="22">
        <v>12</v>
      </c>
      <c r="I10" s="19">
        <f t="shared" ref="I10" si="1">I11+I12</f>
        <v>18</v>
      </c>
      <c r="J10" s="19">
        <f t="shared" ref="J10" si="2">SUM(J11:J12)</f>
        <v>4</v>
      </c>
      <c r="K10" s="18">
        <v>7</v>
      </c>
      <c r="L10" s="25">
        <f>SUM(L11:L12)</f>
        <v>7</v>
      </c>
      <c r="M10" s="19"/>
      <c r="N10" s="13">
        <f t="shared" si="0"/>
        <v>131</v>
      </c>
    </row>
    <row r="11" spans="1:14">
      <c r="A11" s="6" t="s">
        <v>40</v>
      </c>
      <c r="B11" s="1" t="s">
        <v>8</v>
      </c>
      <c r="C11" s="18">
        <v>1</v>
      </c>
      <c r="D11" s="19">
        <v>51</v>
      </c>
      <c r="E11" s="19">
        <v>0</v>
      </c>
      <c r="F11" s="19">
        <v>1</v>
      </c>
      <c r="G11" s="19">
        <v>18</v>
      </c>
      <c r="H11" s="19">
        <v>8</v>
      </c>
      <c r="I11" s="19">
        <v>15</v>
      </c>
      <c r="J11" s="19">
        <v>1</v>
      </c>
      <c r="K11" s="18">
        <v>4</v>
      </c>
      <c r="L11" s="25">
        <v>2</v>
      </c>
      <c r="M11" s="19"/>
      <c r="N11" s="13">
        <f t="shared" si="0"/>
        <v>101</v>
      </c>
    </row>
    <row r="12" spans="1:14">
      <c r="A12" s="6" t="s">
        <v>41</v>
      </c>
      <c r="B12" s="1" t="s">
        <v>9</v>
      </c>
      <c r="C12" s="18">
        <v>1</v>
      </c>
      <c r="D12" s="19">
        <v>6</v>
      </c>
      <c r="E12" s="19">
        <v>2</v>
      </c>
      <c r="F12" s="19">
        <v>0</v>
      </c>
      <c r="G12" s="19">
        <v>3</v>
      </c>
      <c r="H12" s="19">
        <v>4</v>
      </c>
      <c r="I12" s="19">
        <v>3</v>
      </c>
      <c r="J12" s="19">
        <v>3</v>
      </c>
      <c r="K12" s="18">
        <v>3</v>
      </c>
      <c r="L12" s="25">
        <v>5</v>
      </c>
      <c r="M12" s="19"/>
      <c r="N12" s="13">
        <f t="shared" si="0"/>
        <v>30</v>
      </c>
    </row>
    <row r="13" spans="1:14">
      <c r="A13" s="6" t="s">
        <v>42</v>
      </c>
      <c r="B13" s="1" t="s">
        <v>10</v>
      </c>
      <c r="C13" s="18">
        <v>18</v>
      </c>
      <c r="D13" s="19">
        <f>D14+D15</f>
        <v>17</v>
      </c>
      <c r="E13" s="19">
        <v>73</v>
      </c>
      <c r="F13" s="19">
        <v>0</v>
      </c>
      <c r="G13" s="19">
        <v>99</v>
      </c>
      <c r="H13" s="22">
        <v>78</v>
      </c>
      <c r="I13" s="19">
        <f>I14+I15</f>
        <v>235</v>
      </c>
      <c r="J13" s="19">
        <f t="shared" ref="J13" si="3">SUM(J14:J15)</f>
        <v>24</v>
      </c>
      <c r="K13" s="18">
        <v>10</v>
      </c>
      <c r="L13" s="25">
        <f>SUM(L14:L15)</f>
        <v>12</v>
      </c>
      <c r="M13" s="19"/>
      <c r="N13" s="13">
        <f t="shared" si="0"/>
        <v>566</v>
      </c>
    </row>
    <row r="14" spans="1:14">
      <c r="A14" s="6" t="s">
        <v>40</v>
      </c>
      <c r="B14" s="1" t="s">
        <v>11</v>
      </c>
      <c r="C14" s="18">
        <v>10</v>
      </c>
      <c r="D14" s="19">
        <v>6</v>
      </c>
      <c r="E14" s="19">
        <v>51</v>
      </c>
      <c r="F14" s="19">
        <v>0</v>
      </c>
      <c r="G14" s="19">
        <v>20</v>
      </c>
      <c r="H14" s="19">
        <v>59</v>
      </c>
      <c r="I14" s="19">
        <v>166</v>
      </c>
      <c r="J14" s="19">
        <v>16</v>
      </c>
      <c r="K14" s="18">
        <v>2</v>
      </c>
      <c r="L14" s="25">
        <v>7</v>
      </c>
      <c r="M14" s="19"/>
      <c r="N14" s="13">
        <f t="shared" si="0"/>
        <v>337</v>
      </c>
    </row>
    <row r="15" spans="1:14">
      <c r="A15" s="6" t="s">
        <v>41</v>
      </c>
      <c r="B15" s="1" t="s">
        <v>12</v>
      </c>
      <c r="C15" s="18">
        <v>8</v>
      </c>
      <c r="D15" s="19">
        <v>11</v>
      </c>
      <c r="E15" s="19">
        <v>22</v>
      </c>
      <c r="F15" s="19">
        <v>0</v>
      </c>
      <c r="G15" s="19">
        <v>79</v>
      </c>
      <c r="H15" s="19">
        <v>19</v>
      </c>
      <c r="I15" s="19">
        <v>69</v>
      </c>
      <c r="J15" s="19">
        <v>8</v>
      </c>
      <c r="K15" s="18">
        <v>8</v>
      </c>
      <c r="L15" s="25">
        <v>5</v>
      </c>
      <c r="M15" s="19"/>
      <c r="N15" s="13">
        <f t="shared" si="0"/>
        <v>229</v>
      </c>
    </row>
    <row r="16" spans="1:14">
      <c r="A16" s="6" t="s">
        <v>43</v>
      </c>
      <c r="B16" s="1" t="s">
        <v>13</v>
      </c>
      <c r="C16" s="18">
        <v>20</v>
      </c>
      <c r="D16" s="30">
        <f>D10+D13</f>
        <v>74</v>
      </c>
      <c r="E16" s="19">
        <v>75</v>
      </c>
      <c r="F16" s="19">
        <v>1</v>
      </c>
      <c r="G16" s="19">
        <v>120</v>
      </c>
      <c r="H16" s="22">
        <v>90</v>
      </c>
      <c r="I16" s="19">
        <f t="shared" ref="I16" si="4">I17+I18</f>
        <v>253</v>
      </c>
      <c r="J16" s="19">
        <f t="shared" ref="J16" si="5">SUM(J17:J18)</f>
        <v>28</v>
      </c>
      <c r="K16" s="18">
        <v>17</v>
      </c>
      <c r="L16" s="25">
        <f>SUM(L17:L18)</f>
        <v>19</v>
      </c>
      <c r="M16" s="19"/>
      <c r="N16" s="13">
        <f t="shared" si="0"/>
        <v>697</v>
      </c>
    </row>
    <row r="17" spans="1:14">
      <c r="A17" s="6" t="s">
        <v>40</v>
      </c>
      <c r="B17" s="1" t="s">
        <v>14</v>
      </c>
      <c r="C17" s="18">
        <v>11</v>
      </c>
      <c r="D17" s="2">
        <f t="shared" ref="D17:D18" si="6">D11+D14</f>
        <v>57</v>
      </c>
      <c r="E17" s="19">
        <v>51</v>
      </c>
      <c r="F17" s="19">
        <v>1</v>
      </c>
      <c r="G17" s="19">
        <v>38</v>
      </c>
      <c r="H17" s="19">
        <v>67</v>
      </c>
      <c r="I17" s="19">
        <f t="shared" ref="I17:J18" si="7">I11+I14</f>
        <v>181</v>
      </c>
      <c r="J17" s="19">
        <f t="shared" si="7"/>
        <v>17</v>
      </c>
      <c r="K17" s="18">
        <v>6</v>
      </c>
      <c r="L17" s="25">
        <f t="shared" ref="L17:L18" si="8">L11+L14</f>
        <v>9</v>
      </c>
      <c r="M17" s="19"/>
      <c r="N17" s="13">
        <f t="shared" si="0"/>
        <v>438</v>
      </c>
    </row>
    <row r="18" spans="1:14">
      <c r="A18" s="6" t="s">
        <v>41</v>
      </c>
      <c r="B18" s="1" t="s">
        <v>15</v>
      </c>
      <c r="C18" s="18">
        <v>9</v>
      </c>
      <c r="D18" s="2">
        <f t="shared" si="6"/>
        <v>17</v>
      </c>
      <c r="E18" s="19">
        <v>24</v>
      </c>
      <c r="F18" s="19">
        <v>0</v>
      </c>
      <c r="G18" s="19">
        <v>82</v>
      </c>
      <c r="H18" s="19">
        <v>23</v>
      </c>
      <c r="I18" s="19">
        <f t="shared" si="7"/>
        <v>72</v>
      </c>
      <c r="J18" s="19">
        <f t="shared" si="7"/>
        <v>11</v>
      </c>
      <c r="K18" s="18">
        <v>11</v>
      </c>
      <c r="L18" s="25">
        <f t="shared" si="8"/>
        <v>10</v>
      </c>
      <c r="M18" s="19"/>
      <c r="N18" s="13">
        <f t="shared" si="0"/>
        <v>259</v>
      </c>
    </row>
    <row r="19" spans="1:14">
      <c r="A19" s="6" t="s">
        <v>44</v>
      </c>
      <c r="B19" s="1" t="s">
        <v>16</v>
      </c>
      <c r="C19" s="18">
        <v>312</v>
      </c>
      <c r="D19" s="30">
        <f>D20+D24+D25</f>
        <v>264</v>
      </c>
      <c r="E19" s="19">
        <v>267</v>
      </c>
      <c r="F19" s="19">
        <v>418</v>
      </c>
      <c r="G19" s="19">
        <v>453</v>
      </c>
      <c r="H19" s="22">
        <f t="shared" ref="H19:I19" si="9">H20+H24+H25</f>
        <v>228</v>
      </c>
      <c r="I19" s="19">
        <f t="shared" si="9"/>
        <v>277</v>
      </c>
      <c r="J19" s="19">
        <f t="shared" ref="J19" si="10">SUM(J20,J24:J25)</f>
        <v>488</v>
      </c>
      <c r="K19" s="18">
        <v>257</v>
      </c>
      <c r="L19" s="25">
        <f>L20+L24+L25</f>
        <v>275</v>
      </c>
      <c r="M19" s="19">
        <v>18</v>
      </c>
      <c r="N19" s="13">
        <f t="shared" si="0"/>
        <v>3257</v>
      </c>
    </row>
    <row r="20" spans="1:14">
      <c r="A20" s="6" t="s">
        <v>45</v>
      </c>
      <c r="B20" s="1" t="s">
        <v>17</v>
      </c>
      <c r="C20" s="18">
        <v>311</v>
      </c>
      <c r="D20" s="30">
        <f>SUM(D21:D23)</f>
        <v>262</v>
      </c>
      <c r="E20" s="19">
        <v>267</v>
      </c>
      <c r="F20" s="19">
        <v>392</v>
      </c>
      <c r="G20" s="19">
        <v>452</v>
      </c>
      <c r="H20" s="22">
        <f t="shared" ref="H20:I20" si="11">H21+H22+H23</f>
        <v>224</v>
      </c>
      <c r="I20" s="19">
        <f t="shared" si="11"/>
        <v>271</v>
      </c>
      <c r="J20" s="19">
        <f t="shared" ref="J20" si="12">SUM(J21:J23)</f>
        <v>488</v>
      </c>
      <c r="K20" s="18">
        <v>257</v>
      </c>
      <c r="L20" s="25">
        <f>SUM(L21:L23)</f>
        <v>272</v>
      </c>
      <c r="M20" s="19">
        <v>18</v>
      </c>
      <c r="N20" s="13">
        <f t="shared" si="0"/>
        <v>3214</v>
      </c>
    </row>
    <row r="21" spans="1:14">
      <c r="A21" s="6" t="s">
        <v>46</v>
      </c>
      <c r="B21" s="1" t="s">
        <v>18</v>
      </c>
      <c r="C21" s="18">
        <v>304</v>
      </c>
      <c r="D21" s="35">
        <v>243</v>
      </c>
      <c r="E21" s="19">
        <v>251</v>
      </c>
      <c r="F21" s="19">
        <v>392</v>
      </c>
      <c r="G21" s="19">
        <v>436</v>
      </c>
      <c r="H21" s="19">
        <v>203</v>
      </c>
      <c r="I21" s="19">
        <v>238</v>
      </c>
      <c r="J21" s="19">
        <v>472</v>
      </c>
      <c r="K21" s="18">
        <v>244</v>
      </c>
      <c r="L21" s="25">
        <v>248</v>
      </c>
      <c r="M21" s="19">
        <v>18</v>
      </c>
      <c r="N21" s="13">
        <f t="shared" si="0"/>
        <v>3049</v>
      </c>
    </row>
    <row r="22" spans="1:14">
      <c r="A22" s="6" t="s">
        <v>47</v>
      </c>
      <c r="B22" s="1" t="s">
        <v>19</v>
      </c>
      <c r="C22" s="18">
        <v>7</v>
      </c>
      <c r="D22" s="35">
        <v>19</v>
      </c>
      <c r="E22" s="19">
        <v>11</v>
      </c>
      <c r="F22" s="19">
        <v>26</v>
      </c>
      <c r="G22" s="19">
        <v>16</v>
      </c>
      <c r="H22" s="19">
        <v>21</v>
      </c>
      <c r="I22" s="19">
        <v>33</v>
      </c>
      <c r="J22" s="19">
        <v>16</v>
      </c>
      <c r="K22" s="18">
        <v>13</v>
      </c>
      <c r="L22" s="25">
        <v>23</v>
      </c>
      <c r="M22" s="19"/>
      <c r="N22" s="13">
        <f t="shared" si="0"/>
        <v>185</v>
      </c>
    </row>
    <row r="23" spans="1:14">
      <c r="A23" s="46" t="s">
        <v>48</v>
      </c>
      <c r="B23" s="1" t="s">
        <v>20</v>
      </c>
      <c r="C23" s="18">
        <v>0</v>
      </c>
      <c r="D23" s="30">
        <v>0</v>
      </c>
      <c r="E23" s="19">
        <v>5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8">
        <v>0</v>
      </c>
      <c r="L23" s="25">
        <v>1</v>
      </c>
      <c r="M23" s="19"/>
      <c r="N23" s="13">
        <f t="shared" si="0"/>
        <v>7</v>
      </c>
    </row>
    <row r="24" spans="1:14">
      <c r="A24" s="6" t="s">
        <v>49</v>
      </c>
      <c r="B24" s="1" t="s">
        <v>21</v>
      </c>
      <c r="C24" s="18">
        <v>1</v>
      </c>
      <c r="D24" s="30">
        <v>2</v>
      </c>
      <c r="E24" s="19">
        <v>0</v>
      </c>
      <c r="F24" s="19">
        <v>0</v>
      </c>
      <c r="G24" s="19">
        <v>0</v>
      </c>
      <c r="H24" s="19">
        <v>4</v>
      </c>
      <c r="I24" s="19">
        <v>6</v>
      </c>
      <c r="J24" s="19">
        <v>0</v>
      </c>
      <c r="K24" s="18">
        <v>0</v>
      </c>
      <c r="L24" s="25">
        <v>3</v>
      </c>
      <c r="M24" s="19"/>
      <c r="N24" s="13">
        <f t="shared" si="0"/>
        <v>16</v>
      </c>
    </row>
    <row r="25" spans="1:14">
      <c r="A25" s="6" t="s">
        <v>50</v>
      </c>
      <c r="B25" s="1" t="s">
        <v>22</v>
      </c>
      <c r="C25" s="18">
        <v>0</v>
      </c>
      <c r="D25" s="30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/>
      <c r="N25" s="13">
        <f t="shared" si="0"/>
        <v>0</v>
      </c>
    </row>
    <row r="26" spans="1:14" ht="26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33"/>
      <c r="M26" s="19"/>
      <c r="N26" s="13">
        <f t="shared" si="0"/>
        <v>0</v>
      </c>
    </row>
    <row r="27" spans="1:14" ht="26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5">
        <v>0</v>
      </c>
      <c r="M27" s="19"/>
      <c r="N27" s="13">
        <f t="shared" si="0"/>
        <v>0</v>
      </c>
    </row>
    <row r="28" spans="1:14">
      <c r="A28" s="6" t="s">
        <v>53</v>
      </c>
      <c r="B28" s="1" t="s">
        <v>25</v>
      </c>
      <c r="C28" s="18">
        <v>2</v>
      </c>
      <c r="D28" s="19">
        <v>6</v>
      </c>
      <c r="E28" s="19">
        <v>2</v>
      </c>
      <c r="F28" s="19">
        <v>0</v>
      </c>
      <c r="G28" s="19">
        <v>23</v>
      </c>
      <c r="H28" s="22">
        <v>16</v>
      </c>
      <c r="I28" s="19">
        <v>1</v>
      </c>
      <c r="J28" s="19">
        <v>4</v>
      </c>
      <c r="K28" s="18">
        <v>6</v>
      </c>
      <c r="L28" s="25">
        <v>4</v>
      </c>
      <c r="M28" s="19"/>
      <c r="N28" s="13">
        <f t="shared" si="0"/>
        <v>64</v>
      </c>
    </row>
    <row r="29" spans="1:14">
      <c r="A29" s="6" t="s">
        <v>54</v>
      </c>
      <c r="B29" s="1" t="s">
        <v>26</v>
      </c>
      <c r="C29" s="18">
        <v>1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1</v>
      </c>
      <c r="J29" s="19">
        <v>0</v>
      </c>
      <c r="K29" s="18">
        <v>0</v>
      </c>
      <c r="L29" s="25">
        <v>0</v>
      </c>
      <c r="M29" s="19"/>
      <c r="N29" s="13">
        <f t="shared" si="0"/>
        <v>2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19"/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15</v>
      </c>
      <c r="H31" s="22">
        <v>0</v>
      </c>
      <c r="I31" s="19">
        <v>0</v>
      </c>
      <c r="J31" s="19">
        <v>0</v>
      </c>
      <c r="K31" s="18">
        <v>0</v>
      </c>
      <c r="L31" s="25">
        <v>0</v>
      </c>
      <c r="M31" s="19"/>
      <c r="N31" s="13">
        <f t="shared" si="0"/>
        <v>15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/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49</v>
      </c>
      <c r="D33" s="19">
        <v>121</v>
      </c>
      <c r="E33" s="19">
        <v>14</v>
      </c>
      <c r="F33" s="19">
        <v>21</v>
      </c>
      <c r="G33" s="19">
        <v>63</v>
      </c>
      <c r="H33" s="22">
        <v>96</v>
      </c>
      <c r="I33" s="19">
        <v>153</v>
      </c>
      <c r="J33" s="19">
        <v>2</v>
      </c>
      <c r="K33" s="18">
        <v>76</v>
      </c>
      <c r="L33" s="25">
        <v>27</v>
      </c>
      <c r="M33" s="19"/>
      <c r="N33" s="13">
        <f t="shared" si="0"/>
        <v>622</v>
      </c>
    </row>
    <row r="34" spans="1:14">
      <c r="A34" s="7" t="s">
        <v>59</v>
      </c>
      <c r="B34" s="8" t="s">
        <v>31</v>
      </c>
      <c r="C34" s="18">
        <v>2075</v>
      </c>
      <c r="D34" s="20">
        <f>D3+D4+D5+D6+D7+D8+D9+D16+D19+D26+D27+D28+D29+D30+D31+D32+D33</f>
        <v>2057</v>
      </c>
      <c r="E34" s="19">
        <v>571</v>
      </c>
      <c r="F34" s="19">
        <v>556</v>
      </c>
      <c r="G34" s="19">
        <v>2745</v>
      </c>
      <c r="H34" s="22">
        <v>1276</v>
      </c>
      <c r="I34" s="19">
        <f>I3+I5+I4+I6+I7+I8+I9+I16+I19+I26+I27+I28+I29+I30+I32+I31+I33</f>
        <v>2481</v>
      </c>
      <c r="J34" s="21">
        <f t="shared" ref="J34" si="13">SUM(J3:J10,J13,J19,J26:J33)</f>
        <v>1310</v>
      </c>
      <c r="K34" s="18">
        <v>480</v>
      </c>
      <c r="L34" s="26">
        <f>SUM(L3:L9)+L16+L19+SUM(L26:L33)</f>
        <v>1101</v>
      </c>
      <c r="M34" s="19">
        <v>18</v>
      </c>
      <c r="N34" s="9">
        <f t="shared" si="0"/>
        <v>14670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2026-01-16T06:50:00Z</dcterms:modified>
</cp:coreProperties>
</file>