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декември\"/>
    </mc:Choice>
  </mc:AlternateContent>
  <xr:revisionPtr revIDLastSave="0" documentId="13_ncr:1_{41F82CF3-C260-4E04-BB44-236525D65AC5}" xr6:coauthVersionLast="47" xr6:coauthVersionMax="47" xr10:uidLastSave="{00000000-0000-0000-0000-000000000000}"/>
  <bookViews>
    <workbookView xWindow="-110" yWindow="-110" windowWidth="19420" windowHeight="10420" activeTab="4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1" l="1"/>
  <c r="I23" i="11"/>
  <c r="I22" i="11"/>
  <c r="I12" i="11"/>
  <c r="I6" i="11"/>
  <c r="I5" i="11"/>
  <c r="I4" i="11" s="1"/>
  <c r="I45" i="11" s="1"/>
  <c r="H34" i="4"/>
  <c r="H21" i="4" s="1"/>
  <c r="H22" i="4"/>
  <c r="H17" i="4"/>
  <c r="H5" i="4"/>
  <c r="H4" i="4"/>
  <c r="H3" i="4" s="1"/>
  <c r="H44" i="4" s="1"/>
  <c r="J35" i="5"/>
  <c r="J29" i="5"/>
  <c r="J23" i="5"/>
  <c r="J22" i="5" s="1"/>
  <c r="J21" i="5"/>
  <c r="J20" i="5"/>
  <c r="J19" i="5"/>
  <c r="J18" i="5"/>
  <c r="J12" i="5"/>
  <c r="I29" i="5"/>
  <c r="I23" i="5"/>
  <c r="I22" i="5"/>
  <c r="I12" i="5"/>
  <c r="I6" i="5"/>
  <c r="I5" i="5"/>
  <c r="I4" i="5" s="1"/>
  <c r="I45" i="5" s="1"/>
  <c r="F28" i="3"/>
  <c r="F22" i="3"/>
  <c r="F21" i="3"/>
  <c r="F11" i="3"/>
  <c r="F5" i="3"/>
  <c r="F4" i="3"/>
  <c r="F3" i="3" s="1"/>
  <c r="F44" i="3" s="1"/>
  <c r="F28" i="1"/>
  <c r="F22" i="1"/>
  <c r="F21" i="1" s="1"/>
  <c r="F11" i="1"/>
  <c r="F5" i="1"/>
  <c r="F4" i="1"/>
  <c r="F3" i="1" l="1"/>
  <c r="F44" i="1" s="1"/>
  <c r="D45" i="11" l="1"/>
  <c r="D18" i="11"/>
  <c r="D5" i="11" s="1"/>
  <c r="D4" i="11" s="1"/>
  <c r="C29" i="11"/>
  <c r="C23" i="11"/>
  <c r="C22" i="11" s="1"/>
  <c r="C12" i="11"/>
  <c r="C6" i="11"/>
  <c r="C5" i="11"/>
  <c r="C4" i="11" s="1"/>
  <c r="C45" i="11" s="1"/>
  <c r="D45" i="5"/>
  <c r="D18" i="5"/>
  <c r="D5" i="5" s="1"/>
  <c r="D4" i="5" s="1"/>
  <c r="C29" i="5"/>
  <c r="C22" i="5" s="1"/>
  <c r="C23" i="5"/>
  <c r="C12" i="5"/>
  <c r="C6" i="5"/>
  <c r="C45" i="5" s="1"/>
  <c r="C5" i="5"/>
  <c r="C22" i="3"/>
  <c r="C21" i="3" s="1"/>
  <c r="C17" i="3"/>
  <c r="C5" i="3"/>
  <c r="C4" i="3" s="1"/>
  <c r="C28" i="1"/>
  <c r="C44" i="1" s="1"/>
  <c r="C22" i="1"/>
  <c r="C11" i="1"/>
  <c r="C5" i="1"/>
  <c r="C4" i="1"/>
  <c r="C4" i="5" l="1"/>
  <c r="C3" i="3"/>
  <c r="C44" i="3" s="1"/>
  <c r="C21" i="1"/>
  <c r="C3" i="1" s="1"/>
  <c r="H45" i="11" l="1"/>
  <c r="G6" i="11"/>
  <c r="G5" i="11" s="1"/>
  <c r="G4" i="11" s="1"/>
  <c r="G45" i="11" s="1"/>
  <c r="H45" i="5"/>
  <c r="G6" i="5"/>
  <c r="G5" i="5" s="1"/>
  <c r="G4" i="5" s="1"/>
  <c r="G45" i="5" s="1"/>
  <c r="E34" i="3"/>
  <c r="E22" i="3"/>
  <c r="E21" i="3" s="1"/>
  <c r="E17" i="3"/>
  <c r="E5" i="3"/>
  <c r="E4" i="3"/>
  <c r="E34" i="1"/>
  <c r="E28" i="1"/>
  <c r="E22" i="1"/>
  <c r="E21" i="1" s="1"/>
  <c r="E17" i="1"/>
  <c r="E4" i="1" s="1"/>
  <c r="E11" i="1"/>
  <c r="E5" i="1"/>
  <c r="E3" i="3" l="1"/>
  <c r="E44" i="3" s="1"/>
  <c r="E3" i="1"/>
  <c r="E44" i="1" s="1"/>
  <c r="K23" i="11" l="1"/>
  <c r="K22" i="11" s="1"/>
  <c r="K12" i="11"/>
  <c r="K6" i="11"/>
  <c r="K5" i="11" s="1"/>
  <c r="K23" i="5"/>
  <c r="K22" i="5" s="1"/>
  <c r="K12" i="5"/>
  <c r="K6" i="5"/>
  <c r="K5" i="5"/>
  <c r="K4" i="5" s="1"/>
  <c r="K45" i="5" s="1"/>
  <c r="G28" i="3"/>
  <c r="G22" i="3"/>
  <c r="G21" i="3" s="1"/>
  <c r="G11" i="3"/>
  <c r="G5" i="3"/>
  <c r="G4" i="3"/>
  <c r="G3" i="3" s="1"/>
  <c r="G44" i="3" s="1"/>
  <c r="G28" i="1"/>
  <c r="G22" i="1"/>
  <c r="G21" i="1" s="1"/>
  <c r="G11" i="1"/>
  <c r="G5" i="1"/>
  <c r="G4" i="1"/>
  <c r="K4" i="11" l="1"/>
  <c r="K45" i="11" s="1"/>
  <c r="G3" i="1"/>
  <c r="G44" i="1" s="1"/>
  <c r="H34" i="3" l="1"/>
  <c r="H22" i="3"/>
  <c r="H21" i="3" s="1"/>
  <c r="H17" i="3"/>
  <c r="H5" i="3"/>
  <c r="H4" i="3"/>
  <c r="H3" i="3" s="1"/>
  <c r="H44" i="3" s="1"/>
  <c r="H34" i="1"/>
  <c r="H28" i="1"/>
  <c r="H22" i="1"/>
  <c r="H21" i="1" s="1"/>
  <c r="H17" i="1"/>
  <c r="H11" i="1"/>
  <c r="H5" i="1"/>
  <c r="H44" i="1" s="1"/>
  <c r="H4" i="1" l="1"/>
  <c r="H3" i="1" s="1"/>
  <c r="I29" i="10" l="1"/>
  <c r="K23" i="10"/>
  <c r="K22" i="10" s="1"/>
  <c r="I23" i="10"/>
  <c r="I22" i="10"/>
  <c r="K12" i="10"/>
  <c r="I12" i="10"/>
  <c r="I5" i="10" s="1"/>
  <c r="I4" i="10" s="1"/>
  <c r="I45" i="10" s="1"/>
  <c r="K6" i="10"/>
  <c r="K5" i="10" s="1"/>
  <c r="I6" i="10"/>
  <c r="H45" i="10"/>
  <c r="D45" i="10"/>
  <c r="C29" i="10"/>
  <c r="G23" i="10"/>
  <c r="G22" i="10" s="1"/>
  <c r="F23" i="10"/>
  <c r="F22" i="10" s="1"/>
  <c r="F4" i="10" s="1"/>
  <c r="F45" i="10" s="1"/>
  <c r="C23" i="10"/>
  <c r="C22" i="10" s="1"/>
  <c r="F18" i="10"/>
  <c r="D18" i="10"/>
  <c r="G12" i="10"/>
  <c r="C12" i="10"/>
  <c r="C5" i="10" s="1"/>
  <c r="C4" i="10" s="1"/>
  <c r="C45" i="10" s="1"/>
  <c r="G6" i="10"/>
  <c r="G5" i="10" s="1"/>
  <c r="G4" i="10" s="1"/>
  <c r="G45" i="10" s="1"/>
  <c r="F6" i="10"/>
  <c r="C6" i="10"/>
  <c r="F5" i="10"/>
  <c r="D5" i="10"/>
  <c r="D4" i="10" s="1"/>
  <c r="I29" i="9"/>
  <c r="K23" i="9"/>
  <c r="K22" i="9" s="1"/>
  <c r="I23" i="9"/>
  <c r="I22" i="9"/>
  <c r="K12" i="9"/>
  <c r="I12" i="9"/>
  <c r="I5" i="9" s="1"/>
  <c r="I4" i="9" s="1"/>
  <c r="I45" i="9" s="1"/>
  <c r="K6" i="9"/>
  <c r="K5" i="9" s="1"/>
  <c r="K4" i="9" s="1"/>
  <c r="K45" i="9" s="1"/>
  <c r="I6" i="9"/>
  <c r="H45" i="9"/>
  <c r="D45" i="9"/>
  <c r="E29" i="9"/>
  <c r="C29" i="9"/>
  <c r="G23" i="9"/>
  <c r="F23" i="9"/>
  <c r="F22" i="9" s="1"/>
  <c r="E23" i="9"/>
  <c r="E22" i="9" s="1"/>
  <c r="C23" i="9"/>
  <c r="G22" i="9"/>
  <c r="C22" i="9"/>
  <c r="F18" i="9"/>
  <c r="E18" i="9"/>
  <c r="D18" i="9"/>
  <c r="D5" i="9" s="1"/>
  <c r="D4" i="9" s="1"/>
  <c r="G12" i="9"/>
  <c r="E12" i="9"/>
  <c r="C12" i="9"/>
  <c r="G6" i="9"/>
  <c r="F6" i="9"/>
  <c r="F5" i="9" s="1"/>
  <c r="F4" i="9" s="1"/>
  <c r="F45" i="9" s="1"/>
  <c r="E6" i="9"/>
  <c r="E5" i="9" s="1"/>
  <c r="C6" i="9"/>
  <c r="C5" i="9" s="1"/>
  <c r="C4" i="9" s="1"/>
  <c r="G5" i="9"/>
  <c r="G4" i="9" s="1"/>
  <c r="G45" i="9" s="1"/>
  <c r="G28" i="4"/>
  <c r="F28" i="4"/>
  <c r="G22" i="4"/>
  <c r="G21" i="4" s="1"/>
  <c r="F22" i="4"/>
  <c r="F21" i="4"/>
  <c r="G11" i="4"/>
  <c r="F11" i="4"/>
  <c r="F4" i="4" s="1"/>
  <c r="F3" i="4" s="1"/>
  <c r="F44" i="4" s="1"/>
  <c r="G5" i="4"/>
  <c r="G4" i="4" s="1"/>
  <c r="G3" i="4" s="1"/>
  <c r="G44" i="4" s="1"/>
  <c r="F5" i="4"/>
  <c r="E34" i="4"/>
  <c r="E28" i="4"/>
  <c r="D28" i="4"/>
  <c r="C28" i="4"/>
  <c r="E22" i="4"/>
  <c r="E21" i="4" s="1"/>
  <c r="D22" i="4"/>
  <c r="C22" i="4"/>
  <c r="C21" i="4" s="1"/>
  <c r="D21" i="4"/>
  <c r="E17" i="4"/>
  <c r="D17" i="4"/>
  <c r="E11" i="4"/>
  <c r="E4" i="4" s="1"/>
  <c r="E3" i="4" s="1"/>
  <c r="E44" i="4" s="1"/>
  <c r="D11" i="4"/>
  <c r="C11" i="4"/>
  <c r="E5" i="4"/>
  <c r="D5" i="4"/>
  <c r="C5" i="4"/>
  <c r="C44" i="4" s="1"/>
  <c r="D4" i="4"/>
  <c r="D3" i="4" s="1"/>
  <c r="D44" i="4" s="1"/>
  <c r="C4" i="4"/>
  <c r="H34" i="2"/>
  <c r="E34" i="2"/>
  <c r="H28" i="2"/>
  <c r="G28" i="2"/>
  <c r="F28" i="2"/>
  <c r="E28" i="2"/>
  <c r="H22" i="2"/>
  <c r="G22" i="2"/>
  <c r="G21" i="2" s="1"/>
  <c r="F22" i="2"/>
  <c r="E22" i="2"/>
  <c r="H21" i="2"/>
  <c r="F21" i="2"/>
  <c r="E21" i="2"/>
  <c r="H17" i="2"/>
  <c r="E17" i="2"/>
  <c r="H11" i="2"/>
  <c r="G11" i="2"/>
  <c r="F11" i="2"/>
  <c r="E11" i="2"/>
  <c r="H5" i="2"/>
  <c r="H44" i="2" s="1"/>
  <c r="G5" i="2"/>
  <c r="G4" i="2" s="1"/>
  <c r="F5" i="2"/>
  <c r="E5" i="2"/>
  <c r="E4" i="2" s="1"/>
  <c r="E3" i="2" s="1"/>
  <c r="E44" i="2" s="1"/>
  <c r="F4" i="2"/>
  <c r="F3" i="2" s="1"/>
  <c r="F44" i="2" s="1"/>
  <c r="D28" i="2"/>
  <c r="D21" i="2" s="1"/>
  <c r="C28" i="2"/>
  <c r="D22" i="2"/>
  <c r="C22" i="2"/>
  <c r="C21" i="2" s="1"/>
  <c r="D17" i="2"/>
  <c r="D11" i="2"/>
  <c r="C11" i="2"/>
  <c r="C4" i="2" s="1"/>
  <c r="C3" i="2" s="1"/>
  <c r="D5" i="2"/>
  <c r="D4" i="2" s="1"/>
  <c r="C5" i="2"/>
  <c r="C44" i="2" s="1"/>
  <c r="K4" i="10" l="1"/>
  <c r="K45" i="10" s="1"/>
  <c r="E4" i="9"/>
  <c r="E45" i="9" s="1"/>
  <c r="C45" i="9"/>
  <c r="C3" i="4"/>
  <c r="G3" i="2"/>
  <c r="G44" i="2" s="1"/>
  <c r="H4" i="2"/>
  <c r="H3" i="2" s="1"/>
  <c r="D3" i="2"/>
  <c r="D44" i="2" s="1"/>
  <c r="F23" i="11" l="1"/>
  <c r="F22" i="11" s="1"/>
  <c r="F18" i="11"/>
  <c r="F6" i="11"/>
  <c r="F5" i="11" s="1"/>
  <c r="E29" i="11"/>
  <c r="E23" i="11"/>
  <c r="E22" i="11"/>
  <c r="E18" i="11"/>
  <c r="E12" i="11"/>
  <c r="E6" i="11"/>
  <c r="E5" i="11" s="1"/>
  <c r="E4" i="11" s="1"/>
  <c r="E45" i="11" s="1"/>
  <c r="F23" i="5"/>
  <c r="F22" i="5" s="1"/>
  <c r="F18" i="5"/>
  <c r="F6" i="5"/>
  <c r="F5" i="5" s="1"/>
  <c r="F4" i="5" s="1"/>
  <c r="F45" i="5" s="1"/>
  <c r="E29" i="5"/>
  <c r="E23" i="5"/>
  <c r="E22" i="5" s="1"/>
  <c r="E18" i="5"/>
  <c r="E12" i="5"/>
  <c r="E6" i="5"/>
  <c r="E5" i="5"/>
  <c r="D22" i="3"/>
  <c r="D21" i="3" s="1"/>
  <c r="D17" i="3"/>
  <c r="D11" i="3"/>
  <c r="D5" i="3"/>
  <c r="D4" i="3"/>
  <c r="D28" i="1"/>
  <c r="D22" i="1"/>
  <c r="D21" i="1"/>
  <c r="D17" i="1"/>
  <c r="D11" i="1"/>
  <c r="D5" i="1"/>
  <c r="D4" i="1" s="1"/>
  <c r="D3" i="1" s="1"/>
  <c r="D44" i="1" s="1"/>
  <c r="F4" i="11" l="1"/>
  <c r="F45" i="11" s="1"/>
  <c r="E4" i="5"/>
  <c r="E45" i="5" s="1"/>
  <c r="D3" i="3"/>
  <c r="D44" i="3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<sst xmlns="http://schemas.openxmlformats.org/spreadsheetml/2006/main" count="916" uniqueCount="107">
  <si>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</si>
  <si>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</si>
  <si>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</si>
  <si>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</si>
  <si>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</si>
  <si>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</si>
  <si>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</si>
  <si>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</si>
  <si>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</si>
  <si>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</si>
  <si>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</si>
  <si>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</si>
  <si>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</si>
  <si>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</si>
  <si>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</si>
  <si>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</si>
  <si>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</si>
  <si>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</si>
  <si>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</si>
  <si>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</si>
  <si>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</si>
  <si>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</si>
  <si>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</si>
  <si>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</si>
  <si>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</si>
  <si>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</si>
  <si>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</si>
  <si>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</si>
  <si>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</si>
  <si>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</si>
  <si>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</si>
  <si>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</si>
  <si>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</si>
  <si>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</si>
  <si>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</si>
  <si>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</si>
  <si>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</si>
  <si>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</si>
  <si>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</si>
  <si>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</si>
  <si>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</si>
  <si>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</si>
  <si>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</si>
  <si>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</si>
  <si>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</si>
  <si>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</si>
  <si>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</si>
  <si>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</si>
  <si>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</si>
  <si>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</si>
  <si>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</si>
  <si>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</si>
  <si>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</si>
  <si>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</si>
  <si>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</si>
  <si>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</si>
  <si>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</si>
  <si>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</si>
  <si>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</si>
  <si>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</si>
  <si>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</si>
  <si>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</si>
  <si>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</si>
  <si>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</si>
  <si>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</si>
  <si>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</si>
  <si>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</si>
  <si>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</si>
  <si>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</si>
  <si>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</si>
  <si>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</si>
  <si>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</si>
  <si>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</si>
  <si>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</si>
  <si>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</si>
  <si>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</si>
  <si>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</si>
  <si>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</si>
  <si>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</si>
  <si>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</si>
  <si>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</si>
  <si>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</si>
  <si>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</si>
  <si>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</si>
  <si>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</si>
  <si>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Primi i shkruar bruto, në mijëra denarë, të shoqërive të sigurimeve jetë, për muajin dhjetor të vitit 2025</t>
  </si>
  <si>
    <t>Primi i shkruar bruto, në mijëra denarë, të shoqërive të sigurimeve jetë, për muajin dhjetor të vitit 2024</t>
  </si>
  <si>
    <t>Numri i kontratave të lidhura të shoqërive të jetës, për muajin dhjetor të vitit 2025</t>
  </si>
  <si>
    <t>Numri i kontratave të lidhura të shoqërive të jetës, për muajin dhjetor të vitit 2024</t>
  </si>
  <si>
    <t>Dëme të paguara bruto, në mijëra denarë,  për shoqëritë e sigurimeve jetë, për muajin dhjetor të vitit 2025</t>
  </si>
  <si>
    <t>Dëme të paguara bruto, në mijëra denarë,  për shoqëritë e sigurimeve jetë, për muajin dhjetor të vitit 2024</t>
  </si>
  <si>
    <t>Numri i dëmeve të paguara të shoqërive të sigurimeve jetë, për muajin dhjetor të vitit 2025</t>
  </si>
  <si>
    <t>Numri i dëmeve të paguara të shoqërive të sigurimeve jetë, për muajin dhjetor të vitit 2024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</si>
  <si>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</si>
  <si>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</si>
  <si>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</si>
  <si>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</si>
  <si>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</si>
  <si>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</si>
  <si>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</si>
  <si>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</si>
  <si>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</si>
  <si>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</si>
  <si>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</si>
  <si>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Sigal Jetë</t>
  </si>
  <si>
    <t>Sigal  Jetë</t>
  </si>
  <si>
    <t>Sigal jetë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</si>
</sst>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3" fontId="7" fillId="6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F2" sqref="F2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7" t="s">
        <v>85</v>
      </c>
    </row>
    <row r="2" spans="1:39" s="7" customFormat="1" ht="14.5" x14ac:dyDescent="0.35">
      <c r="A2" s="8"/>
      <c r="B2" s="9"/>
      <c r="C2" s="67" t="s">
        <v>93</v>
      </c>
      <c r="D2" s="67" t="s">
        <v>94</v>
      </c>
      <c r="E2" s="67" t="s">
        <v>95</v>
      </c>
      <c r="F2" s="67" t="s">
        <v>104</v>
      </c>
      <c r="G2" s="67" t="s">
        <v>97</v>
      </c>
      <c r="H2" s="68" t="s">
        <v>98</v>
      </c>
      <c r="I2" s="68" t="s">
        <v>99</v>
      </c>
    </row>
    <row r="3" spans="1:39" s="1" customFormat="1" x14ac:dyDescent="0.3">
      <c r="A3" s="62" t="s">
        <v>59</v>
      </c>
      <c r="B3" s="11" t="s">
        <v>1</v>
      </c>
      <c r="C3" s="27">
        <f t="shared" ref="C3" si="0">C4+C21</f>
        <v>44918</v>
      </c>
      <c r="D3" s="27">
        <f>D4+D21</f>
        <v>14418</v>
      </c>
      <c r="E3" s="27">
        <f t="shared" ref="E3" si="1">E4+E21</f>
        <v>11467</v>
      </c>
      <c r="F3" s="50">
        <f>SUM(F4,F21,F28)</f>
        <v>21793</v>
      </c>
      <c r="G3" s="44">
        <f>G4+G21</f>
        <v>39065.56</v>
      </c>
      <c r="H3" s="44">
        <f>H4+H21</f>
        <v>2273.62</v>
      </c>
      <c r="I3" s="19">
        <f>SUM(C3:H3)</f>
        <v>133935.18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62" t="s">
        <v>60</v>
      </c>
      <c r="B4" s="11" t="s">
        <v>2</v>
      </c>
      <c r="C4" s="27">
        <f>C5+C11</f>
        <v>14861</v>
      </c>
      <c r="D4" s="27">
        <f>D5+D11+D17</f>
        <v>14328</v>
      </c>
      <c r="E4" s="27">
        <f t="shared" ref="E4" si="2">SUM(E5,E17,E11)</f>
        <v>383</v>
      </c>
      <c r="F4" s="50">
        <f>SUM(F11,F5)</f>
        <v>858</v>
      </c>
      <c r="G4" s="44">
        <f>G5+G11</f>
        <v>25523.08</v>
      </c>
      <c r="H4" s="44">
        <f>H5+H11</f>
        <v>0</v>
      </c>
      <c r="I4" s="19">
        <f t="shared" ref="I4:I44" si="3">SUM(C4:H4)</f>
        <v>55953.08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63" t="s">
        <v>61</v>
      </c>
      <c r="B5" s="16" t="s">
        <v>3</v>
      </c>
      <c r="C5" s="27">
        <f>SUM(C6:C10)</f>
        <v>14548</v>
      </c>
      <c r="D5" s="27">
        <f t="shared" ref="D5:E5" si="4">SUM(D6:D10)</f>
        <v>13892</v>
      </c>
      <c r="E5" s="27">
        <f t="shared" si="4"/>
        <v>349</v>
      </c>
      <c r="F5" s="50">
        <f>SUM(F6:F10)</f>
        <v>855</v>
      </c>
      <c r="G5" s="44">
        <f>G6+G8</f>
        <v>25345.760000000002</v>
      </c>
      <c r="H5" s="44">
        <f>SUM(H6:H10)</f>
        <v>0</v>
      </c>
      <c r="I5" s="21">
        <f t="shared" si="3"/>
        <v>54989.760000000002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63" t="s">
        <v>62</v>
      </c>
      <c r="B6" s="16" t="s">
        <v>4</v>
      </c>
      <c r="C6" s="61">
        <v>12932</v>
      </c>
      <c r="D6" s="12">
        <v>74</v>
      </c>
      <c r="E6" s="12">
        <v>176</v>
      </c>
      <c r="F6" s="12">
        <v>855</v>
      </c>
      <c r="G6" s="45">
        <v>25133.840000000004</v>
      </c>
      <c r="H6" s="46"/>
      <c r="I6" s="21">
        <f t="shared" si="3"/>
        <v>39170.840000000004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63" t="s">
        <v>63</v>
      </c>
      <c r="B7" s="16" t="s">
        <v>5</v>
      </c>
      <c r="C7" s="29">
        <v>0</v>
      </c>
      <c r="D7" s="12">
        <v>393</v>
      </c>
      <c r="E7" s="12"/>
      <c r="F7" s="51">
        <v>0</v>
      </c>
      <c r="G7" s="45"/>
      <c r="H7" s="46"/>
      <c r="I7" s="21">
        <f t="shared" si="3"/>
        <v>393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63" t="s">
        <v>64</v>
      </c>
      <c r="B8" s="16" t="s">
        <v>6</v>
      </c>
      <c r="C8" s="61">
        <v>1170</v>
      </c>
      <c r="D8" s="12">
        <v>10819</v>
      </c>
      <c r="E8" s="12"/>
      <c r="F8" s="12"/>
      <c r="G8" s="45">
        <v>211.92</v>
      </c>
      <c r="H8" s="46"/>
      <c r="I8" s="21">
        <f t="shared" si="3"/>
        <v>12200.92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63" t="s">
        <v>65</v>
      </c>
      <c r="B9" s="16" t="s">
        <v>7</v>
      </c>
      <c r="C9" s="29">
        <v>0</v>
      </c>
      <c r="D9" s="12">
        <v>2606</v>
      </c>
      <c r="E9" s="12">
        <v>173</v>
      </c>
      <c r="F9" s="12">
        <v>0</v>
      </c>
      <c r="G9" s="46"/>
      <c r="H9" s="46"/>
      <c r="I9" s="21">
        <f t="shared" si="3"/>
        <v>2779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63" t="s">
        <v>66</v>
      </c>
      <c r="B10" s="16" t="s">
        <v>8</v>
      </c>
      <c r="C10" s="29">
        <v>446</v>
      </c>
      <c r="D10" s="12">
        <v>0</v>
      </c>
      <c r="E10" s="12"/>
      <c r="F10" s="51">
        <v>0</v>
      </c>
      <c r="G10" s="46"/>
      <c r="H10" s="46"/>
      <c r="I10" s="21">
        <f t="shared" si="3"/>
        <v>446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63" t="s">
        <v>67</v>
      </c>
      <c r="B11" s="16" t="s">
        <v>9</v>
      </c>
      <c r="C11" s="30">
        <f>SUM(C12:C16)</f>
        <v>313</v>
      </c>
      <c r="D11" s="27">
        <f>SUM(D12:D16)</f>
        <v>436</v>
      </c>
      <c r="E11" s="36">
        <f>SUM(E12:E16)</f>
        <v>34</v>
      </c>
      <c r="F11" s="52">
        <f>SUM(F16,F13)</f>
        <v>3</v>
      </c>
      <c r="G11" s="44">
        <f>SUM(G12:G16)</f>
        <v>177.32</v>
      </c>
      <c r="H11" s="44">
        <f>SUM(H12:H16)</f>
        <v>0</v>
      </c>
      <c r="I11" s="21">
        <f t="shared" si="3"/>
        <v>963.31999999999994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63" t="s">
        <v>68</v>
      </c>
      <c r="B12" s="16" t="s">
        <v>10</v>
      </c>
      <c r="C12" s="31">
        <v>57</v>
      </c>
      <c r="D12" s="12">
        <v>155</v>
      </c>
      <c r="E12" s="12">
        <v>6</v>
      </c>
      <c r="F12" s="51">
        <v>0</v>
      </c>
      <c r="G12" s="45">
        <v>14.719999999999999</v>
      </c>
      <c r="H12" s="46"/>
      <c r="I12" s="21">
        <f t="shared" si="3"/>
        <v>232.72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63" t="s">
        <v>69</v>
      </c>
      <c r="B13" s="16" t="s">
        <v>11</v>
      </c>
      <c r="C13" s="31">
        <v>57</v>
      </c>
      <c r="D13" s="12">
        <v>253</v>
      </c>
      <c r="E13" s="12">
        <v>13</v>
      </c>
      <c r="F13" s="12">
        <v>2</v>
      </c>
      <c r="G13" s="45">
        <v>144.13999999999999</v>
      </c>
      <c r="H13" s="46"/>
      <c r="I13" s="21">
        <f t="shared" si="3"/>
        <v>469.14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63" t="s">
        <v>70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63" t="s">
        <v>71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63" t="s">
        <v>72</v>
      </c>
      <c r="B16" s="16" t="s">
        <v>14</v>
      </c>
      <c r="C16" s="29">
        <v>199</v>
      </c>
      <c r="D16" s="12">
        <v>28</v>
      </c>
      <c r="E16" s="12">
        <v>15</v>
      </c>
      <c r="F16" s="51">
        <v>1</v>
      </c>
      <c r="G16" s="45">
        <v>18.46</v>
      </c>
      <c r="H16" s="46"/>
      <c r="I16" s="21">
        <f t="shared" si="3"/>
        <v>261.45999999999998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63" t="s">
        <v>73</v>
      </c>
      <c r="B17" s="16" t="s">
        <v>15</v>
      </c>
      <c r="C17" s="32">
        <v>0</v>
      </c>
      <c r="D17" s="27">
        <f t="shared" ref="D17:E17" si="5">SUM(D18:D20)</f>
        <v>0</v>
      </c>
      <c r="E17" s="27">
        <f t="shared" si="5"/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63" t="s">
        <v>74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63" t="s">
        <v>75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64" t="s">
        <v>76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65" t="s">
        <v>60</v>
      </c>
      <c r="B21" s="11" t="s">
        <v>19</v>
      </c>
      <c r="C21" s="32">
        <f>C22+C28</f>
        <v>30057</v>
      </c>
      <c r="D21" s="27">
        <f>D22+D28</f>
        <v>90</v>
      </c>
      <c r="E21" s="27">
        <f t="shared" ref="E21" si="6">SUM(E22,E28,E34)</f>
        <v>11084</v>
      </c>
      <c r="F21" s="30">
        <f>SUM(F22,F34)</f>
        <v>10735</v>
      </c>
      <c r="G21" s="44">
        <f>G22+G28</f>
        <v>13542.48</v>
      </c>
      <c r="H21" s="44">
        <f>H22+H28</f>
        <v>2273.62</v>
      </c>
      <c r="I21" s="19">
        <f t="shared" si="3"/>
        <v>67782.099999999991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63" t="s">
        <v>62</v>
      </c>
      <c r="B22" s="16" t="s">
        <v>20</v>
      </c>
      <c r="C22" s="30">
        <f>SUM(C23:C27)</f>
        <v>26872</v>
      </c>
      <c r="D22" s="27">
        <f>D24</f>
        <v>90</v>
      </c>
      <c r="E22" s="27">
        <f t="shared" ref="E22:F22" si="7">SUM(E23:E27)</f>
        <v>11084</v>
      </c>
      <c r="F22" s="30">
        <f t="shared" si="7"/>
        <v>10735</v>
      </c>
      <c r="G22" s="44">
        <f>G24</f>
        <v>13473.15</v>
      </c>
      <c r="H22" s="27">
        <f>SUM(H23:H27)</f>
        <v>1378.8799999999999</v>
      </c>
      <c r="I22" s="21">
        <f t="shared" si="3"/>
        <v>63633.03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63" t="s">
        <v>63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63" t="s">
        <v>64</v>
      </c>
      <c r="B24" s="16" t="s">
        <v>22</v>
      </c>
      <c r="C24" s="33">
        <v>26872</v>
      </c>
      <c r="D24" s="12">
        <v>90</v>
      </c>
      <c r="E24" s="12">
        <v>11084</v>
      </c>
      <c r="F24" s="12">
        <v>10735</v>
      </c>
      <c r="G24" s="46">
        <v>13473.15</v>
      </c>
      <c r="H24" s="46">
        <v>1378.8799999999999</v>
      </c>
      <c r="I24" s="21">
        <f t="shared" si="3"/>
        <v>63633.03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63" t="s">
        <v>65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63" t="s">
        <v>66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63" t="s">
        <v>67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63" t="s">
        <v>68</v>
      </c>
      <c r="B28" s="16" t="s">
        <v>26</v>
      </c>
      <c r="C28" s="30">
        <f>SUM(C29:C33)</f>
        <v>3185</v>
      </c>
      <c r="D28" s="27">
        <f>D29+D30</f>
        <v>0</v>
      </c>
      <c r="E28" s="27">
        <f>SUM(E29:E33)</f>
        <v>0</v>
      </c>
      <c r="F28" s="30">
        <f>SUM(F29:F33)</f>
        <v>10200</v>
      </c>
      <c r="G28" s="44">
        <f>SUM(G29:G33)</f>
        <v>69.33</v>
      </c>
      <c r="H28" s="44">
        <f>SUM(H29:H33)</f>
        <v>894.74</v>
      </c>
      <c r="I28" s="21">
        <f t="shared" si="3"/>
        <v>14349.07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63" t="s">
        <v>69</v>
      </c>
      <c r="B29" s="16" t="s">
        <v>27</v>
      </c>
      <c r="C29" s="31">
        <v>0</v>
      </c>
      <c r="D29" s="12">
        <v>0</v>
      </c>
      <c r="E29" s="12"/>
      <c r="F29" s="12">
        <v>3615</v>
      </c>
      <c r="G29" s="46">
        <v>6.31</v>
      </c>
      <c r="H29" s="46">
        <v>113.5</v>
      </c>
      <c r="I29" s="21">
        <f t="shared" si="3"/>
        <v>3734.81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63" t="s">
        <v>70</v>
      </c>
      <c r="B30" s="16" t="s">
        <v>28</v>
      </c>
      <c r="C30" s="31">
        <v>2801</v>
      </c>
      <c r="D30" s="12">
        <v>0</v>
      </c>
      <c r="E30" s="12"/>
      <c r="F30" s="12">
        <v>513</v>
      </c>
      <c r="G30" s="46">
        <v>63.019999999999996</v>
      </c>
      <c r="H30" s="46">
        <v>377.25000000000006</v>
      </c>
      <c r="I30" s="21">
        <f t="shared" si="3"/>
        <v>3754.27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63" t="s">
        <v>71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63" t="s">
        <v>72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63" t="s">
        <v>73</v>
      </c>
      <c r="B33" s="16" t="s">
        <v>31</v>
      </c>
      <c r="C33" s="29">
        <v>384</v>
      </c>
      <c r="D33" s="12">
        <v>0</v>
      </c>
      <c r="E33" s="12"/>
      <c r="F33" s="12">
        <v>6072</v>
      </c>
      <c r="G33" s="46"/>
      <c r="H33" s="46">
        <v>403.99</v>
      </c>
      <c r="I33" s="21">
        <f t="shared" si="3"/>
        <v>6859.99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63" t="s">
        <v>74</v>
      </c>
      <c r="B34" s="16" t="s">
        <v>32</v>
      </c>
      <c r="C34" s="34">
        <v>0</v>
      </c>
      <c r="D34" s="27">
        <v>0</v>
      </c>
      <c r="E34" s="27">
        <f t="shared" ref="E34" si="8">SUM(E35:E37)</f>
        <v>0</v>
      </c>
      <c r="F34" s="52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64" t="s">
        <v>77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63" t="s">
        <v>75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64" t="s">
        <v>76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62" t="s">
        <v>78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65" t="s">
        <v>79</v>
      </c>
      <c r="B39" s="11" t="s">
        <v>37</v>
      </c>
      <c r="C39" s="28">
        <v>14531</v>
      </c>
      <c r="D39" s="27">
        <v>2406</v>
      </c>
      <c r="E39" s="12">
        <v>8514</v>
      </c>
      <c r="F39" s="12">
        <v>1809</v>
      </c>
      <c r="G39" s="46">
        <v>29036.18</v>
      </c>
      <c r="H39" s="46">
        <v>2714.33</v>
      </c>
      <c r="I39" s="19">
        <f t="shared" si="3"/>
        <v>59010.51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65" t="s">
        <v>80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65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65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65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66" t="s">
        <v>84</v>
      </c>
      <c r="B44" s="14" t="s">
        <v>42</v>
      </c>
      <c r="C44" s="27">
        <f>C5+C11+C22+C28+C39</f>
        <v>59449</v>
      </c>
      <c r="D44" s="27">
        <f>D39+D3</f>
        <v>16824</v>
      </c>
      <c r="E44" s="27">
        <f t="shared" ref="E44" si="9">SUM(E3,E38:E43)</f>
        <v>19981</v>
      </c>
      <c r="F44" s="53">
        <f>SUM(F3,F39)</f>
        <v>23602</v>
      </c>
      <c r="G44" s="47">
        <f>G3+G39</f>
        <v>68101.739999999991</v>
      </c>
      <c r="H44" s="44">
        <f>H5+H11+H22+H28+H39</f>
        <v>4987.95</v>
      </c>
      <c r="I44" s="23">
        <f t="shared" si="3"/>
        <v>192945.69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C2" sqref="C2:I2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7" t="s">
        <v>86</v>
      </c>
    </row>
    <row r="2" spans="1:39" s="7" customFormat="1" ht="14.5" x14ac:dyDescent="0.35">
      <c r="A2" s="8"/>
      <c r="B2" s="9"/>
      <c r="C2" s="67" t="s">
        <v>93</v>
      </c>
      <c r="D2" s="67" t="s">
        <v>94</v>
      </c>
      <c r="E2" s="67" t="s">
        <v>95</v>
      </c>
      <c r="F2" s="67" t="s">
        <v>96</v>
      </c>
      <c r="G2" s="67" t="s">
        <v>97</v>
      </c>
      <c r="H2" s="68" t="s">
        <v>98</v>
      </c>
      <c r="I2" s="68" t="s">
        <v>99</v>
      </c>
    </row>
    <row r="3" spans="1:39" s="1" customFormat="1" x14ac:dyDescent="0.3">
      <c r="A3" s="62" t="s">
        <v>59</v>
      </c>
      <c r="B3" s="11" t="s">
        <v>1</v>
      </c>
      <c r="C3" s="27">
        <f t="shared" ref="C3" si="0">C4+C21</f>
        <v>24670</v>
      </c>
      <c r="D3" s="27">
        <f>D4+D21</f>
        <v>7553</v>
      </c>
      <c r="E3" s="27">
        <f t="shared" ref="E3" si="1">E4+E21</f>
        <v>1563</v>
      </c>
      <c r="F3" s="50">
        <f>SUM(F4,F21,F28)</f>
        <v>6409</v>
      </c>
      <c r="G3" s="44">
        <f>G4+G21</f>
        <v>38717.182510650673</v>
      </c>
      <c r="H3" s="44">
        <f>H4+H21</f>
        <v>5580.1900000000005</v>
      </c>
      <c r="I3" s="19">
        <f>SUM(C3:H3)</f>
        <v>84492.372510650675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62" t="s">
        <v>60</v>
      </c>
      <c r="B4" s="11" t="s">
        <v>2</v>
      </c>
      <c r="C4" s="27">
        <f>C5+C11</f>
        <v>6811</v>
      </c>
      <c r="D4" s="27">
        <f>D5+D11+D17</f>
        <v>7294</v>
      </c>
      <c r="E4" s="27">
        <f t="shared" ref="E4" si="2">SUM(E5,E17,E11)</f>
        <v>951</v>
      </c>
      <c r="F4" s="50">
        <f>SUM(F11,F5)</f>
        <v>624</v>
      </c>
      <c r="G4" s="44">
        <f>G5+G11</f>
        <v>23889.741791650005</v>
      </c>
      <c r="H4" s="44">
        <f>H5+H11</f>
        <v>0</v>
      </c>
      <c r="I4" s="19">
        <f t="shared" ref="I4:I44" si="3">SUM(C4:H4)</f>
        <v>39569.741791650005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63" t="s">
        <v>61</v>
      </c>
      <c r="B5" s="16" t="s">
        <v>3</v>
      </c>
      <c r="C5" s="27">
        <f>SUM(C6:C10)</f>
        <v>6675</v>
      </c>
      <c r="D5" s="27">
        <f t="shared" ref="D5" si="4">SUM(D6:D9)</f>
        <v>6626</v>
      </c>
      <c r="E5" s="27">
        <f t="shared" ref="E5" si="5">SUM(E6:E10)</f>
        <v>862</v>
      </c>
      <c r="F5" s="50">
        <f>SUM(F6:F10)</f>
        <v>597</v>
      </c>
      <c r="G5" s="44">
        <f>G6+G8</f>
        <v>23785.013346850006</v>
      </c>
      <c r="H5" s="44">
        <f>SUM(H6:H10)</f>
        <v>0</v>
      </c>
      <c r="I5" s="21">
        <f t="shared" si="3"/>
        <v>38545.013346850006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63" t="s">
        <v>62</v>
      </c>
      <c r="B6" s="16" t="s">
        <v>4</v>
      </c>
      <c r="C6" s="28">
        <v>5817</v>
      </c>
      <c r="D6" s="12">
        <v>193</v>
      </c>
      <c r="E6" s="12">
        <v>112</v>
      </c>
      <c r="F6" s="12">
        <v>98</v>
      </c>
      <c r="G6" s="45">
        <v>23277.664838050005</v>
      </c>
      <c r="H6" s="46"/>
      <c r="I6" s="21">
        <f t="shared" si="3"/>
        <v>29497.664838050005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63" t="s">
        <v>63</v>
      </c>
      <c r="B7" s="16" t="s">
        <v>5</v>
      </c>
      <c r="C7" s="29">
        <v>0</v>
      </c>
      <c r="D7" s="12">
        <v>8</v>
      </c>
      <c r="E7" s="12"/>
      <c r="F7" s="51">
        <v>0</v>
      </c>
      <c r="G7" s="45"/>
      <c r="H7" s="46"/>
      <c r="I7" s="21">
        <f t="shared" si="3"/>
        <v>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63" t="s">
        <v>64</v>
      </c>
      <c r="B8" s="16" t="s">
        <v>6</v>
      </c>
      <c r="C8" s="28">
        <v>588</v>
      </c>
      <c r="D8" s="12">
        <v>3632</v>
      </c>
      <c r="E8" s="12"/>
      <c r="F8" s="12">
        <v>50</v>
      </c>
      <c r="G8" s="45">
        <v>507.34850879999993</v>
      </c>
      <c r="H8" s="46"/>
      <c r="I8" s="21">
        <f t="shared" si="3"/>
        <v>4777.3485087999998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63" t="s">
        <v>65</v>
      </c>
      <c r="B9" s="16" t="s">
        <v>7</v>
      </c>
      <c r="C9" s="29">
        <v>0</v>
      </c>
      <c r="D9" s="12">
        <v>2793</v>
      </c>
      <c r="E9" s="12">
        <v>750</v>
      </c>
      <c r="F9" s="12">
        <v>449</v>
      </c>
      <c r="G9" s="46"/>
      <c r="H9" s="46"/>
      <c r="I9" s="21">
        <f t="shared" si="3"/>
        <v>3992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63" t="s">
        <v>66</v>
      </c>
      <c r="B10" s="16" t="s">
        <v>8</v>
      </c>
      <c r="C10" s="29">
        <v>270</v>
      </c>
      <c r="D10" s="12">
        <v>0</v>
      </c>
      <c r="E10" s="12"/>
      <c r="F10" s="51">
        <v>0</v>
      </c>
      <c r="G10" s="46"/>
      <c r="H10" s="46"/>
      <c r="I10" s="21">
        <f t="shared" si="3"/>
        <v>270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63" t="s">
        <v>67</v>
      </c>
      <c r="B11" s="16" t="s">
        <v>9</v>
      </c>
      <c r="C11" s="30">
        <f>C12+C13+C14+C15+C16</f>
        <v>136</v>
      </c>
      <c r="D11" s="27">
        <f>SUM(D12:D16)</f>
        <v>668</v>
      </c>
      <c r="E11" s="36">
        <f>SUM(E12:E16)</f>
        <v>89</v>
      </c>
      <c r="F11" s="52">
        <f>SUM(F16,F13)</f>
        <v>27</v>
      </c>
      <c r="G11" s="44">
        <f>SUM(G12:G16)</f>
        <v>104.72844479999998</v>
      </c>
      <c r="H11" s="44">
        <f>SUM(H12:H16)</f>
        <v>0</v>
      </c>
      <c r="I11" s="21">
        <f t="shared" si="3"/>
        <v>1024.7284448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63" t="s">
        <v>68</v>
      </c>
      <c r="B12" s="16" t="s">
        <v>10</v>
      </c>
      <c r="C12" s="31">
        <v>40</v>
      </c>
      <c r="D12" s="12">
        <v>176</v>
      </c>
      <c r="E12" s="12">
        <v>27</v>
      </c>
      <c r="F12" s="51">
        <v>0</v>
      </c>
      <c r="G12" s="45">
        <v>6.0953843999999995</v>
      </c>
      <c r="H12" s="46"/>
      <c r="I12" s="21">
        <f t="shared" si="3"/>
        <v>249.0953844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63" t="s">
        <v>69</v>
      </c>
      <c r="B13" s="16" t="s">
        <v>11</v>
      </c>
      <c r="C13" s="31">
        <v>38</v>
      </c>
      <c r="D13" s="12">
        <v>392</v>
      </c>
      <c r="E13" s="12">
        <v>51</v>
      </c>
      <c r="F13" s="12">
        <v>24</v>
      </c>
      <c r="G13" s="45">
        <v>60.821014799999979</v>
      </c>
      <c r="H13" s="46"/>
      <c r="I13" s="21">
        <f t="shared" si="3"/>
        <v>565.82101479999994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63" t="s">
        <v>70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63" t="s">
        <v>71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63" t="s">
        <v>72</v>
      </c>
      <c r="B16" s="16" t="s">
        <v>14</v>
      </c>
      <c r="C16" s="29">
        <v>58</v>
      </c>
      <c r="D16" s="12">
        <v>100</v>
      </c>
      <c r="E16" s="12">
        <v>11</v>
      </c>
      <c r="F16" s="12">
        <v>3</v>
      </c>
      <c r="G16" s="45">
        <v>37.812045599999998</v>
      </c>
      <c r="H16" s="46"/>
      <c r="I16" s="21">
        <f t="shared" si="3"/>
        <v>209.8120456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63" t="s">
        <v>73</v>
      </c>
      <c r="B17" s="16" t="s">
        <v>15</v>
      </c>
      <c r="C17" s="32">
        <v>0</v>
      </c>
      <c r="D17" s="27">
        <f t="shared" ref="D17:E17" si="6">SUM(D18:D20)</f>
        <v>0</v>
      </c>
      <c r="E17" s="27">
        <f t="shared" si="6"/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63" t="s">
        <v>74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63" t="s">
        <v>75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64" t="s">
        <v>76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65" t="s">
        <v>60</v>
      </c>
      <c r="B21" s="11" t="s">
        <v>19</v>
      </c>
      <c r="C21" s="32">
        <f>C22+C28</f>
        <v>17859</v>
      </c>
      <c r="D21" s="27">
        <f>D22+D28</f>
        <v>259</v>
      </c>
      <c r="E21" s="27">
        <f t="shared" ref="E21" si="7">SUM(E22,E28,E34)</f>
        <v>612</v>
      </c>
      <c r="F21" s="30">
        <f>SUM(F22,F34)</f>
        <v>5155</v>
      </c>
      <c r="G21" s="44">
        <f>G22+G28</f>
        <v>14827.440719000671</v>
      </c>
      <c r="H21" s="44">
        <f>H22+H28</f>
        <v>5580.1900000000005</v>
      </c>
      <c r="I21" s="19">
        <f t="shared" si="3"/>
        <v>44292.630719000677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63" t="s">
        <v>62</v>
      </c>
      <c r="B22" s="16" t="s">
        <v>20</v>
      </c>
      <c r="C22" s="30">
        <f>SUM(C23:C27)</f>
        <v>16149</v>
      </c>
      <c r="D22" s="27">
        <f>D24</f>
        <v>259</v>
      </c>
      <c r="E22" s="27">
        <f t="shared" ref="E22:F22" si="8">SUM(E23:E27)</f>
        <v>612</v>
      </c>
      <c r="F22" s="30">
        <f t="shared" si="8"/>
        <v>5155</v>
      </c>
      <c r="G22" s="44">
        <f>G24</f>
        <v>14804.495704600671</v>
      </c>
      <c r="H22" s="27">
        <f>SUM(H23:H27)</f>
        <v>3953.8300000000004</v>
      </c>
      <c r="I22" s="21">
        <f t="shared" si="3"/>
        <v>40933.325704600677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63" t="s">
        <v>63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63" t="s">
        <v>64</v>
      </c>
      <c r="B24" s="16" t="s">
        <v>22</v>
      </c>
      <c r="C24" s="33">
        <v>16149</v>
      </c>
      <c r="D24" s="12">
        <v>259</v>
      </c>
      <c r="E24" s="12">
        <v>612</v>
      </c>
      <c r="F24" s="12">
        <v>5155</v>
      </c>
      <c r="G24" s="46">
        <v>14804.495704600671</v>
      </c>
      <c r="H24" s="46">
        <v>3953.8300000000004</v>
      </c>
      <c r="I24" s="21">
        <f t="shared" si="3"/>
        <v>40933.325704600677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63" t="s">
        <v>65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63" t="s">
        <v>66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63" t="s">
        <v>67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63" t="s">
        <v>68</v>
      </c>
      <c r="B28" s="16" t="s">
        <v>26</v>
      </c>
      <c r="C28" s="30">
        <f>SUM(C29:C33)</f>
        <v>1710</v>
      </c>
      <c r="D28" s="27">
        <f>D29+D30</f>
        <v>0</v>
      </c>
      <c r="E28" s="27">
        <f>SUM(E29:E33)</f>
        <v>0</v>
      </c>
      <c r="F28" s="30">
        <f>SUM(F29:F33)</f>
        <v>630</v>
      </c>
      <c r="G28" s="44">
        <f>SUM(G29:G33)</f>
        <v>22.945014400000002</v>
      </c>
      <c r="H28" s="44">
        <f>SUM(H29:H33)</f>
        <v>1626.3600000000001</v>
      </c>
      <c r="I28" s="21">
        <f t="shared" si="3"/>
        <v>3989.3050144000003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63" t="s">
        <v>69</v>
      </c>
      <c r="B29" s="16" t="s">
        <v>27</v>
      </c>
      <c r="C29" s="31"/>
      <c r="D29" s="12">
        <v>0</v>
      </c>
      <c r="E29" s="12"/>
      <c r="F29" s="12">
        <v>0</v>
      </c>
      <c r="G29" s="46">
        <v>22.945014400000002</v>
      </c>
      <c r="H29" s="46">
        <v>141.84</v>
      </c>
      <c r="I29" s="21">
        <f t="shared" si="3"/>
        <v>164.78501439999999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63" t="s">
        <v>70</v>
      </c>
      <c r="B30" s="16" t="s">
        <v>28</v>
      </c>
      <c r="C30" s="31">
        <v>1277</v>
      </c>
      <c r="D30" s="12">
        <v>0</v>
      </c>
      <c r="E30" s="12"/>
      <c r="F30" s="12">
        <v>406</v>
      </c>
      <c r="G30" s="46"/>
      <c r="H30" s="46">
        <v>505.84000000000003</v>
      </c>
      <c r="I30" s="21">
        <f t="shared" si="3"/>
        <v>2188.84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63" t="s">
        <v>71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63" t="s">
        <v>72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63" t="s">
        <v>73</v>
      </c>
      <c r="B33" s="16" t="s">
        <v>31</v>
      </c>
      <c r="C33" s="29">
        <v>433</v>
      </c>
      <c r="D33" s="12">
        <v>0</v>
      </c>
      <c r="E33" s="12"/>
      <c r="F33" s="12">
        <v>224</v>
      </c>
      <c r="G33" s="46"/>
      <c r="H33" s="46">
        <v>978.68</v>
      </c>
      <c r="I33" s="21">
        <f t="shared" si="3"/>
        <v>1635.6799999999998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63" t="s">
        <v>74</v>
      </c>
      <c r="B34" s="16" t="s">
        <v>32</v>
      </c>
      <c r="C34" s="34">
        <v>0</v>
      </c>
      <c r="D34" s="27">
        <v>0</v>
      </c>
      <c r="E34" s="27">
        <f t="shared" ref="E34" si="9">SUM(E35:E37)</f>
        <v>0</v>
      </c>
      <c r="F34" s="52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64" t="s">
        <v>77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63" t="s">
        <v>75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64" t="s">
        <v>76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62" t="s">
        <v>78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65" t="s">
        <v>79</v>
      </c>
      <c r="B39" s="11" t="s">
        <v>37</v>
      </c>
      <c r="C39" s="28">
        <v>18896</v>
      </c>
      <c r="D39" s="27">
        <v>3451</v>
      </c>
      <c r="E39" s="12">
        <v>7260</v>
      </c>
      <c r="F39" s="12">
        <v>6076</v>
      </c>
      <c r="G39" s="46">
        <v>6138.5514301999983</v>
      </c>
      <c r="H39" s="46">
        <v>3197</v>
      </c>
      <c r="I39" s="19">
        <f t="shared" si="3"/>
        <v>45018.551430200001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65" t="s">
        <v>80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65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65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65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66" t="s">
        <v>84</v>
      </c>
      <c r="B44" s="14" t="s">
        <v>42</v>
      </c>
      <c r="C44" s="27">
        <f>C5+C11+C22+C28+C39</f>
        <v>43566</v>
      </c>
      <c r="D44" s="27">
        <f>D39+D3</f>
        <v>11004</v>
      </c>
      <c r="E44" s="27">
        <f t="shared" ref="E44" si="10">SUM(E3,E38:E43)</f>
        <v>8823</v>
      </c>
      <c r="F44" s="58">
        <f>SUM(F3,F39)</f>
        <v>12485</v>
      </c>
      <c r="G44" s="47">
        <f>G3+G39</f>
        <v>44855.733940850674</v>
      </c>
      <c r="H44" s="44">
        <f>H5+H11+H22+H28+H39</f>
        <v>8777.19</v>
      </c>
      <c r="I44" s="23">
        <f t="shared" si="3"/>
        <v>129510.92394085068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F2" sqref="F2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7" t="s">
        <v>87</v>
      </c>
    </row>
    <row r="2" spans="1:39" s="7" customFormat="1" ht="14.5" x14ac:dyDescent="0.35">
      <c r="A2" s="8"/>
      <c r="B2" s="9"/>
      <c r="C2" s="67" t="s">
        <v>93</v>
      </c>
      <c r="D2" s="67" t="s">
        <v>94</v>
      </c>
      <c r="E2" s="67" t="s">
        <v>95</v>
      </c>
      <c r="F2" s="67" t="s">
        <v>105</v>
      </c>
      <c r="G2" s="67" t="s">
        <v>97</v>
      </c>
      <c r="H2" s="68" t="s">
        <v>98</v>
      </c>
      <c r="I2" s="68" t="s">
        <v>99</v>
      </c>
    </row>
    <row r="3" spans="1:39" s="1" customFormat="1" x14ac:dyDescent="0.3">
      <c r="A3" s="62" t="s">
        <v>59</v>
      </c>
      <c r="B3" s="11" t="s">
        <v>1</v>
      </c>
      <c r="C3" s="32">
        <f>C4+C21</f>
        <v>514</v>
      </c>
      <c r="D3" s="27">
        <f>D4+D21</f>
        <v>195</v>
      </c>
      <c r="E3" s="27">
        <f>E4+E21</f>
        <v>65</v>
      </c>
      <c r="F3" s="27">
        <f>SUM(F4,F21)</f>
        <v>2379</v>
      </c>
      <c r="G3" s="27">
        <f>G4+G21</f>
        <v>399</v>
      </c>
      <c r="H3" s="27">
        <f>H4+H21</f>
        <v>84</v>
      </c>
      <c r="I3" s="19">
        <f>SUM(C3:H3)</f>
        <v>3636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62" t="s">
        <v>60</v>
      </c>
      <c r="B4" s="11" t="s">
        <v>2</v>
      </c>
      <c r="C4" s="32">
        <f>C5+C17</f>
        <v>303</v>
      </c>
      <c r="D4" s="27">
        <f>D5+D17</f>
        <v>191</v>
      </c>
      <c r="E4" s="27">
        <f>SUM(E5,E17)</f>
        <v>10</v>
      </c>
      <c r="F4" s="27">
        <f>SUM(F5)</f>
        <v>42</v>
      </c>
      <c r="G4" s="27">
        <f>G5</f>
        <v>159</v>
      </c>
      <c r="H4" s="27">
        <f>H5+H17</f>
        <v>0</v>
      </c>
      <c r="I4" s="19">
        <f t="shared" ref="I4:I44" si="0">SUM(C4:H4)</f>
        <v>705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63" t="s">
        <v>61</v>
      </c>
      <c r="B5" s="16" t="s">
        <v>3</v>
      </c>
      <c r="C5" s="32">
        <f t="shared" ref="C5" si="1">C6+C7+C8+C9+C10</f>
        <v>303</v>
      </c>
      <c r="D5" s="27">
        <f>SUM(D6:D10)</f>
        <v>191</v>
      </c>
      <c r="E5" s="27">
        <f>SUM(E6:E10)</f>
        <v>10</v>
      </c>
      <c r="F5" s="27">
        <f>SUM(F6:F10)</f>
        <v>42</v>
      </c>
      <c r="G5" s="27">
        <f>G6+G8</f>
        <v>159</v>
      </c>
      <c r="H5" s="27">
        <f>SUM(H6:H10)</f>
        <v>0</v>
      </c>
      <c r="I5" s="21">
        <f t="shared" si="0"/>
        <v>705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63" t="s">
        <v>62</v>
      </c>
      <c r="B6" s="16" t="s">
        <v>4</v>
      </c>
      <c r="C6" s="28">
        <v>208</v>
      </c>
      <c r="D6" s="12">
        <v>3</v>
      </c>
      <c r="E6" s="12">
        <v>5</v>
      </c>
      <c r="F6" s="12">
        <v>42</v>
      </c>
      <c r="G6" s="35">
        <v>154</v>
      </c>
      <c r="H6" s="12"/>
      <c r="I6" s="21">
        <f t="shared" si="0"/>
        <v>412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63" t="s">
        <v>63</v>
      </c>
      <c r="B7" s="16" t="s">
        <v>5</v>
      </c>
      <c r="C7" s="29">
        <v>0</v>
      </c>
      <c r="D7" s="12">
        <v>35</v>
      </c>
      <c r="E7" s="12"/>
      <c r="F7" s="12">
        <v>0</v>
      </c>
      <c r="G7" s="35"/>
      <c r="H7" s="12"/>
      <c r="I7" s="21">
        <f t="shared" si="0"/>
        <v>35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63" t="s">
        <v>64</v>
      </c>
      <c r="B8" s="16" t="s">
        <v>6</v>
      </c>
      <c r="C8" s="28">
        <v>63</v>
      </c>
      <c r="D8" s="12">
        <v>81</v>
      </c>
      <c r="E8" s="12"/>
      <c r="F8" s="12"/>
      <c r="G8" s="35">
        <v>5</v>
      </c>
      <c r="H8" s="12"/>
      <c r="I8" s="21">
        <f t="shared" si="0"/>
        <v>149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63" t="s">
        <v>65</v>
      </c>
      <c r="B9" s="16" t="s">
        <v>7</v>
      </c>
      <c r="C9" s="29">
        <v>0</v>
      </c>
      <c r="D9" s="12">
        <v>72</v>
      </c>
      <c r="E9" s="12">
        <v>5</v>
      </c>
      <c r="F9" s="12">
        <v>0</v>
      </c>
      <c r="G9" s="12"/>
      <c r="H9" s="12"/>
      <c r="I9" s="21">
        <f t="shared" si="0"/>
        <v>77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63" t="s">
        <v>66</v>
      </c>
      <c r="B10" s="16" t="s">
        <v>8</v>
      </c>
      <c r="C10" s="29">
        <v>32</v>
      </c>
      <c r="D10" s="12">
        <v>0</v>
      </c>
      <c r="E10" s="12"/>
      <c r="F10" s="12">
        <v>0</v>
      </c>
      <c r="G10" s="12"/>
      <c r="H10" s="12"/>
      <c r="I10" s="21">
        <f t="shared" si="0"/>
        <v>32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63" t="s">
        <v>67</v>
      </c>
      <c r="B11" s="16" t="s">
        <v>9</v>
      </c>
      <c r="C11" s="34">
        <v>62</v>
      </c>
      <c r="D11" s="27">
        <f>MAX(D12:D16)</f>
        <v>141</v>
      </c>
      <c r="E11" s="12">
        <v>10</v>
      </c>
      <c r="F11" s="30">
        <f>SUM(F16,F13)</f>
        <v>2</v>
      </c>
      <c r="G11" s="27">
        <f>G13</f>
        <v>113</v>
      </c>
      <c r="H11" s="27"/>
      <c r="I11" s="21">
        <f t="shared" si="0"/>
        <v>328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63" t="s">
        <v>68</v>
      </c>
      <c r="B12" s="16" t="s">
        <v>10</v>
      </c>
      <c r="C12" s="31">
        <v>62</v>
      </c>
      <c r="D12" s="12">
        <v>140</v>
      </c>
      <c r="E12" s="12">
        <v>7</v>
      </c>
      <c r="F12" s="12">
        <v>0</v>
      </c>
      <c r="G12" s="35">
        <v>113</v>
      </c>
      <c r="H12" s="12"/>
      <c r="I12" s="21">
        <f t="shared" si="0"/>
        <v>322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63" t="s">
        <v>69</v>
      </c>
      <c r="B13" s="16" t="s">
        <v>11</v>
      </c>
      <c r="C13" s="31">
        <v>2</v>
      </c>
      <c r="D13" s="12">
        <v>141</v>
      </c>
      <c r="E13" s="12">
        <v>7</v>
      </c>
      <c r="F13" s="12">
        <v>1</v>
      </c>
      <c r="G13" s="35">
        <v>113</v>
      </c>
      <c r="H13" s="12"/>
      <c r="I13" s="21">
        <f t="shared" si="0"/>
        <v>264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63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63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63" t="s">
        <v>72</v>
      </c>
      <c r="B16" s="16" t="s">
        <v>14</v>
      </c>
      <c r="C16" s="29">
        <v>10</v>
      </c>
      <c r="D16" s="12">
        <v>5</v>
      </c>
      <c r="E16" s="12">
        <v>5</v>
      </c>
      <c r="F16" s="12">
        <v>1</v>
      </c>
      <c r="G16" s="35">
        <v>8</v>
      </c>
      <c r="H16" s="12"/>
      <c r="I16" s="21">
        <f t="shared" si="0"/>
        <v>29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63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63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63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64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65" t="s">
        <v>60</v>
      </c>
      <c r="B21" s="11" t="s">
        <v>19</v>
      </c>
      <c r="C21" s="32">
        <f>C22</f>
        <v>211</v>
      </c>
      <c r="D21" s="27">
        <f>D22</f>
        <v>4</v>
      </c>
      <c r="E21" s="27">
        <f>SUM(E22,E28,E34)</f>
        <v>55</v>
      </c>
      <c r="F21" s="30">
        <f>SUM(F22,F34)</f>
        <v>2337</v>
      </c>
      <c r="G21" s="27">
        <f>G22</f>
        <v>240</v>
      </c>
      <c r="H21" s="27">
        <f>H22+H34</f>
        <v>84</v>
      </c>
      <c r="I21" s="19">
        <f t="shared" si="0"/>
        <v>2931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63" t="s">
        <v>62</v>
      </c>
      <c r="B22" s="16" t="s">
        <v>20</v>
      </c>
      <c r="C22" s="34">
        <f>C23+C24+C25+C26+C27</f>
        <v>211</v>
      </c>
      <c r="D22" s="27">
        <f>D24</f>
        <v>4</v>
      </c>
      <c r="E22" s="27">
        <f>SUM(E23:E27)</f>
        <v>55</v>
      </c>
      <c r="F22" s="30">
        <f>SUM(F23:F27)</f>
        <v>2337</v>
      </c>
      <c r="G22" s="27">
        <f>SUM(G23:G27)</f>
        <v>240</v>
      </c>
      <c r="H22" s="27">
        <f>SUM(H23:H27)</f>
        <v>84</v>
      </c>
      <c r="I22" s="21">
        <f t="shared" si="0"/>
        <v>2931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63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63" t="s">
        <v>64</v>
      </c>
      <c r="B24" s="16" t="s">
        <v>22</v>
      </c>
      <c r="C24" s="33">
        <v>211</v>
      </c>
      <c r="D24" s="12">
        <v>4</v>
      </c>
      <c r="E24" s="12">
        <v>55</v>
      </c>
      <c r="F24" s="12">
        <v>2337</v>
      </c>
      <c r="G24" s="12">
        <v>240</v>
      </c>
      <c r="H24" s="12">
        <v>84</v>
      </c>
      <c r="I24" s="21">
        <f t="shared" si="0"/>
        <v>2931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63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63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63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63" t="s">
        <v>68</v>
      </c>
      <c r="B28" s="16" t="s">
        <v>26</v>
      </c>
      <c r="C28" s="34">
        <v>102</v>
      </c>
      <c r="D28" s="27">
        <v>0</v>
      </c>
      <c r="E28" s="12"/>
      <c r="F28" s="30">
        <f>SUM(F29:F33)</f>
        <v>9080</v>
      </c>
      <c r="G28" s="27">
        <f>G30</f>
        <v>36</v>
      </c>
      <c r="H28" s="27">
        <v>62</v>
      </c>
      <c r="I28" s="21">
        <f t="shared" si="0"/>
        <v>9280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63" t="s">
        <v>69</v>
      </c>
      <c r="B29" s="16" t="s">
        <v>27</v>
      </c>
      <c r="C29" s="31">
        <v>43</v>
      </c>
      <c r="D29" s="12">
        <v>0</v>
      </c>
      <c r="E29" s="12"/>
      <c r="F29" s="12">
        <v>1670</v>
      </c>
      <c r="G29" s="12">
        <v>36</v>
      </c>
      <c r="H29" s="1">
        <v>59</v>
      </c>
      <c r="I29" s="21">
        <f t="shared" si="0"/>
        <v>1808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63" t="s">
        <v>70</v>
      </c>
      <c r="B30" s="16" t="s">
        <v>28</v>
      </c>
      <c r="C30" s="31">
        <v>101</v>
      </c>
      <c r="D30" s="12">
        <v>0</v>
      </c>
      <c r="E30" s="12"/>
      <c r="F30" s="12">
        <v>2094</v>
      </c>
      <c r="G30" s="12">
        <v>36</v>
      </c>
      <c r="H30" s="12">
        <v>58</v>
      </c>
      <c r="I30" s="21">
        <f t="shared" si="0"/>
        <v>2289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63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63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63" t="s">
        <v>73</v>
      </c>
      <c r="B33" s="16" t="s">
        <v>31</v>
      </c>
      <c r="C33" s="29">
        <v>52</v>
      </c>
      <c r="D33" s="12">
        <v>0</v>
      </c>
      <c r="E33" s="12"/>
      <c r="F33" s="12">
        <v>5316</v>
      </c>
      <c r="G33" s="12"/>
      <c r="H33" s="12">
        <v>54</v>
      </c>
      <c r="I33" s="21">
        <f t="shared" si="0"/>
        <v>5422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63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64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63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64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62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65" t="s">
        <v>79</v>
      </c>
      <c r="B39" s="11" t="s">
        <v>37</v>
      </c>
      <c r="C39" s="28">
        <v>209</v>
      </c>
      <c r="D39" s="27">
        <v>61</v>
      </c>
      <c r="E39" s="12">
        <v>163</v>
      </c>
      <c r="F39" s="12">
        <v>46</v>
      </c>
      <c r="G39" s="12">
        <v>87</v>
      </c>
      <c r="H39" s="12">
        <v>44</v>
      </c>
      <c r="I39" s="19">
        <f t="shared" si="0"/>
        <v>610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65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65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65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65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66" t="s">
        <v>84</v>
      </c>
      <c r="B44" s="14" t="s">
        <v>42</v>
      </c>
      <c r="C44" s="32">
        <f>C39+C3</f>
        <v>723</v>
      </c>
      <c r="D44" s="27">
        <f>D39+D3</f>
        <v>256</v>
      </c>
      <c r="E44" s="27">
        <f>SUM(E3,E38:E43)</f>
        <v>228</v>
      </c>
      <c r="F44" s="53">
        <f>SUM(F3,F39)</f>
        <v>2425</v>
      </c>
      <c r="G44" s="27">
        <f>G3+G39</f>
        <v>486</v>
      </c>
      <c r="H44" s="48">
        <f>H39+H3</f>
        <v>128</v>
      </c>
      <c r="I44" s="23">
        <f t="shared" si="0"/>
        <v>4246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C2" sqref="C2:I2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7" t="s">
        <v>88</v>
      </c>
    </row>
    <row r="2" spans="1:39" s="7" customFormat="1" ht="14.5" x14ac:dyDescent="0.35">
      <c r="A2" s="8"/>
      <c r="B2" s="9"/>
      <c r="C2" s="67" t="s">
        <v>93</v>
      </c>
      <c r="D2" s="67" t="s">
        <v>94</v>
      </c>
      <c r="E2" s="67" t="s">
        <v>95</v>
      </c>
      <c r="F2" s="67" t="s">
        <v>96</v>
      </c>
      <c r="G2" s="67" t="s">
        <v>97</v>
      </c>
      <c r="H2" s="68" t="s">
        <v>98</v>
      </c>
      <c r="I2" s="68" t="s">
        <v>99</v>
      </c>
    </row>
    <row r="3" spans="1:39" s="1" customFormat="1" x14ac:dyDescent="0.3">
      <c r="A3" s="62" t="s">
        <v>59</v>
      </c>
      <c r="B3" s="11" t="s">
        <v>1</v>
      </c>
      <c r="C3" s="27">
        <f t="shared" ref="C3" si="0">C4+C21</f>
        <v>24670</v>
      </c>
      <c r="D3" s="27">
        <f>D4+D21</f>
        <v>7553</v>
      </c>
      <c r="E3" s="27">
        <f t="shared" ref="E3" si="1">E4+E21</f>
        <v>1563</v>
      </c>
      <c r="F3" s="50">
        <f>SUM(F4,F21,F28)</f>
        <v>6409</v>
      </c>
      <c r="G3" s="44">
        <f>G4+G21</f>
        <v>38717.182510650673</v>
      </c>
      <c r="H3" s="27">
        <f>H4+H21</f>
        <v>168</v>
      </c>
      <c r="I3" s="19">
        <f>SUM(C3:H3)</f>
        <v>79080.182510650673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62" t="s">
        <v>60</v>
      </c>
      <c r="B4" s="11" t="s">
        <v>2</v>
      </c>
      <c r="C4" s="27">
        <f>C5+C11</f>
        <v>6811</v>
      </c>
      <c r="D4" s="27">
        <f>D5+D11+D17</f>
        <v>7294</v>
      </c>
      <c r="E4" s="27">
        <f t="shared" ref="E4" si="2">SUM(E5,E17,E11)</f>
        <v>951</v>
      </c>
      <c r="F4" s="50">
        <f>SUM(F11,F5)</f>
        <v>624</v>
      </c>
      <c r="G4" s="44">
        <f>G5+G11</f>
        <v>23889.741791650005</v>
      </c>
      <c r="H4" s="27">
        <f>H5+H17</f>
        <v>0</v>
      </c>
      <c r="I4" s="19">
        <f t="shared" ref="I4:I44" si="3">SUM(C4:H4)</f>
        <v>39569.741791650005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63" t="s">
        <v>61</v>
      </c>
      <c r="B5" s="16" t="s">
        <v>3</v>
      </c>
      <c r="C5" s="27">
        <f>SUM(C6:C10)</f>
        <v>6675</v>
      </c>
      <c r="D5" s="27">
        <f t="shared" ref="D5" si="4">SUM(D6:D9)</f>
        <v>6626</v>
      </c>
      <c r="E5" s="27">
        <f t="shared" ref="E5" si="5">SUM(E6:E10)</f>
        <v>862</v>
      </c>
      <c r="F5" s="50">
        <f>SUM(F6:F10)</f>
        <v>597</v>
      </c>
      <c r="G5" s="44">
        <f>G6+G8</f>
        <v>23785.013346850006</v>
      </c>
      <c r="H5" s="27">
        <f>SUM(H6:H10)</f>
        <v>0</v>
      </c>
      <c r="I5" s="21">
        <f t="shared" si="3"/>
        <v>38545.013346850006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63" t="s">
        <v>62</v>
      </c>
      <c r="B6" s="16" t="s">
        <v>4</v>
      </c>
      <c r="C6" s="28">
        <v>5817</v>
      </c>
      <c r="D6" s="12">
        <v>193</v>
      </c>
      <c r="E6" s="12">
        <v>112</v>
      </c>
      <c r="F6" s="12">
        <v>98</v>
      </c>
      <c r="G6" s="45">
        <v>23277.664838050005</v>
      </c>
      <c r="H6" s="12"/>
      <c r="I6" s="21">
        <f t="shared" si="3"/>
        <v>29497.664838050005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63" t="s">
        <v>63</v>
      </c>
      <c r="B7" s="16" t="s">
        <v>5</v>
      </c>
      <c r="C7" s="29">
        <v>0</v>
      </c>
      <c r="D7" s="12">
        <v>8</v>
      </c>
      <c r="E7" s="12"/>
      <c r="F7" s="51">
        <v>0</v>
      </c>
      <c r="G7" s="45"/>
      <c r="H7" s="12"/>
      <c r="I7" s="21">
        <f t="shared" si="3"/>
        <v>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63" t="s">
        <v>64</v>
      </c>
      <c r="B8" s="16" t="s">
        <v>6</v>
      </c>
      <c r="C8" s="28">
        <v>588</v>
      </c>
      <c r="D8" s="12">
        <v>3632</v>
      </c>
      <c r="E8" s="12"/>
      <c r="F8" s="12">
        <v>50</v>
      </c>
      <c r="G8" s="45">
        <v>507.34850879999993</v>
      </c>
      <c r="H8" s="12"/>
      <c r="I8" s="21">
        <f t="shared" si="3"/>
        <v>4777.3485087999998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63" t="s">
        <v>65</v>
      </c>
      <c r="B9" s="16" t="s">
        <v>7</v>
      </c>
      <c r="C9" s="29">
        <v>0</v>
      </c>
      <c r="D9" s="12">
        <v>2793</v>
      </c>
      <c r="E9" s="12">
        <v>750</v>
      </c>
      <c r="F9" s="12">
        <v>449</v>
      </c>
      <c r="G9" s="46"/>
      <c r="H9" s="12"/>
      <c r="I9" s="21">
        <f t="shared" si="3"/>
        <v>3992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63" t="s">
        <v>66</v>
      </c>
      <c r="B10" s="16" t="s">
        <v>8</v>
      </c>
      <c r="C10" s="29">
        <v>270</v>
      </c>
      <c r="D10" s="12">
        <v>0</v>
      </c>
      <c r="E10" s="12"/>
      <c r="F10" s="51">
        <v>0</v>
      </c>
      <c r="G10" s="46"/>
      <c r="H10" s="12"/>
      <c r="I10" s="21">
        <f t="shared" si="3"/>
        <v>270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63" t="s">
        <v>67</v>
      </c>
      <c r="B11" s="16" t="s">
        <v>9</v>
      </c>
      <c r="C11" s="30">
        <f>C12+C13+C14+C15+C16</f>
        <v>136</v>
      </c>
      <c r="D11" s="27">
        <f>SUM(D12:D16)</f>
        <v>668</v>
      </c>
      <c r="E11" s="36">
        <f>SUM(E12:E16)</f>
        <v>89</v>
      </c>
      <c r="F11" s="52">
        <f>SUM(F16,F13)</f>
        <v>27</v>
      </c>
      <c r="G11" s="44">
        <f>SUM(G12:G16)</f>
        <v>104.72844479999998</v>
      </c>
      <c r="H11" s="27"/>
      <c r="I11" s="21">
        <f t="shared" si="3"/>
        <v>1024.7284448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63" t="s">
        <v>68</v>
      </c>
      <c r="B12" s="16" t="s">
        <v>10</v>
      </c>
      <c r="C12" s="31">
        <v>40</v>
      </c>
      <c r="D12" s="12">
        <v>176</v>
      </c>
      <c r="E12" s="12">
        <v>27</v>
      </c>
      <c r="F12" s="51">
        <v>0</v>
      </c>
      <c r="G12" s="45">
        <v>6.0953843999999995</v>
      </c>
      <c r="H12" s="12"/>
      <c r="I12" s="21">
        <f t="shared" si="3"/>
        <v>249.0953844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63" t="s">
        <v>69</v>
      </c>
      <c r="B13" s="16" t="s">
        <v>11</v>
      </c>
      <c r="C13" s="31">
        <v>38</v>
      </c>
      <c r="D13" s="12">
        <v>392</v>
      </c>
      <c r="E13" s="12">
        <v>51</v>
      </c>
      <c r="F13" s="12">
        <v>24</v>
      </c>
      <c r="G13" s="45">
        <v>60.821014799999979</v>
      </c>
      <c r="H13" s="12"/>
      <c r="I13" s="21">
        <f t="shared" si="3"/>
        <v>565.82101479999994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63" t="s">
        <v>70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12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63" t="s">
        <v>71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12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63" t="s">
        <v>72</v>
      </c>
      <c r="B16" s="16" t="s">
        <v>14</v>
      </c>
      <c r="C16" s="29">
        <v>58</v>
      </c>
      <c r="D16" s="12">
        <v>100</v>
      </c>
      <c r="E16" s="12">
        <v>11</v>
      </c>
      <c r="F16" s="12">
        <v>3</v>
      </c>
      <c r="G16" s="45">
        <v>37.812045599999998</v>
      </c>
      <c r="H16" s="12"/>
      <c r="I16" s="21">
        <f t="shared" si="3"/>
        <v>209.8120456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63" t="s">
        <v>73</v>
      </c>
      <c r="B17" s="16" t="s">
        <v>15</v>
      </c>
      <c r="C17" s="32">
        <v>0</v>
      </c>
      <c r="D17" s="27">
        <f t="shared" ref="D17:E17" si="6">SUM(D18:D20)</f>
        <v>0</v>
      </c>
      <c r="E17" s="27">
        <f t="shared" si="6"/>
        <v>0</v>
      </c>
      <c r="F17" s="52">
        <v>0</v>
      </c>
      <c r="G17" s="44"/>
      <c r="H17" s="30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63" t="s">
        <v>74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12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63" t="s">
        <v>75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12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64" t="s">
        <v>76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12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65" t="s">
        <v>60</v>
      </c>
      <c r="B21" s="11" t="s">
        <v>19</v>
      </c>
      <c r="C21" s="32">
        <f>C22+C28</f>
        <v>17859</v>
      </c>
      <c r="D21" s="27">
        <f>D22+D28</f>
        <v>259</v>
      </c>
      <c r="E21" s="27">
        <f t="shared" ref="E21" si="7">SUM(E22,E28,E34)</f>
        <v>612</v>
      </c>
      <c r="F21" s="30">
        <f>SUM(F22,F34)</f>
        <v>5155</v>
      </c>
      <c r="G21" s="44">
        <f>G22+G28</f>
        <v>14827.440719000671</v>
      </c>
      <c r="H21" s="27">
        <f>H22+H34</f>
        <v>168</v>
      </c>
      <c r="I21" s="19">
        <f t="shared" si="3"/>
        <v>38880.440719000675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63" t="s">
        <v>62</v>
      </c>
      <c r="B22" s="16" t="s">
        <v>20</v>
      </c>
      <c r="C22" s="30">
        <f>SUM(C23:C27)</f>
        <v>16149</v>
      </c>
      <c r="D22" s="27">
        <f>D24</f>
        <v>259</v>
      </c>
      <c r="E22" s="27">
        <f t="shared" ref="E22:F22" si="8">SUM(E23:E27)</f>
        <v>612</v>
      </c>
      <c r="F22" s="30">
        <f t="shared" si="8"/>
        <v>5155</v>
      </c>
      <c r="G22" s="44">
        <f>G24</f>
        <v>14804.495704600671</v>
      </c>
      <c r="H22" s="27">
        <f>SUM(H23:H27)</f>
        <v>168</v>
      </c>
      <c r="I22" s="21">
        <f t="shared" si="3"/>
        <v>37147.495704600675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63" t="s">
        <v>63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12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63" t="s">
        <v>64</v>
      </c>
      <c r="B24" s="16" t="s">
        <v>22</v>
      </c>
      <c r="C24" s="33">
        <v>16149</v>
      </c>
      <c r="D24" s="12">
        <v>259</v>
      </c>
      <c r="E24" s="12">
        <v>612</v>
      </c>
      <c r="F24" s="12">
        <v>5155</v>
      </c>
      <c r="G24" s="46">
        <v>14804.495704600671</v>
      </c>
      <c r="H24" s="12">
        <v>168</v>
      </c>
      <c r="I24" s="21">
        <f t="shared" si="3"/>
        <v>37147.495704600675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63" t="s">
        <v>65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12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63" t="s">
        <v>66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12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63" t="s">
        <v>67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12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63" t="s">
        <v>68</v>
      </c>
      <c r="B28" s="16" t="s">
        <v>26</v>
      </c>
      <c r="C28" s="30">
        <f>SUM(C29:C33)</f>
        <v>1710</v>
      </c>
      <c r="D28" s="27">
        <f>D29+D30</f>
        <v>0</v>
      </c>
      <c r="E28" s="27">
        <f>SUM(E29:E33)</f>
        <v>0</v>
      </c>
      <c r="F28" s="30">
        <f>SUM(F29:F33)</f>
        <v>630</v>
      </c>
      <c r="G28" s="44">
        <f>SUM(G29:G33)</f>
        <v>22.945014400000002</v>
      </c>
      <c r="H28" s="27">
        <v>59</v>
      </c>
      <c r="I28" s="21">
        <f t="shared" si="3"/>
        <v>2421.9450144000002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63" t="s">
        <v>69</v>
      </c>
      <c r="B29" s="16" t="s">
        <v>27</v>
      </c>
      <c r="C29" s="31"/>
      <c r="D29" s="12">
        <v>0</v>
      </c>
      <c r="E29" s="12"/>
      <c r="F29" s="12">
        <v>0</v>
      </c>
      <c r="G29" s="46">
        <v>22.945014400000002</v>
      </c>
      <c r="H29" s="1">
        <v>94</v>
      </c>
      <c r="I29" s="21">
        <f t="shared" si="3"/>
        <v>116.94501440000001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63" t="s">
        <v>70</v>
      </c>
      <c r="B30" s="16" t="s">
        <v>28</v>
      </c>
      <c r="C30" s="31">
        <v>1277</v>
      </c>
      <c r="D30" s="12">
        <v>0</v>
      </c>
      <c r="E30" s="12"/>
      <c r="F30" s="12">
        <v>406</v>
      </c>
      <c r="G30" s="46"/>
      <c r="H30" s="12">
        <v>102</v>
      </c>
      <c r="I30" s="21">
        <f t="shared" si="3"/>
        <v>1785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63" t="s">
        <v>71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12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63" t="s">
        <v>72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12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63" t="s">
        <v>73</v>
      </c>
      <c r="B33" s="16" t="s">
        <v>31</v>
      </c>
      <c r="C33" s="29">
        <v>433</v>
      </c>
      <c r="D33" s="12">
        <v>0</v>
      </c>
      <c r="E33" s="12"/>
      <c r="F33" s="12">
        <v>224</v>
      </c>
      <c r="G33" s="46"/>
      <c r="H33" s="12">
        <v>103</v>
      </c>
      <c r="I33" s="21">
        <f t="shared" si="3"/>
        <v>760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63" t="s">
        <v>74</v>
      </c>
      <c r="B34" s="16" t="s">
        <v>32</v>
      </c>
      <c r="C34" s="34">
        <v>0</v>
      </c>
      <c r="D34" s="27">
        <v>0</v>
      </c>
      <c r="E34" s="27">
        <f t="shared" ref="E34" si="9">SUM(E35:E37)</f>
        <v>0</v>
      </c>
      <c r="F34" s="52">
        <v>0</v>
      </c>
      <c r="G34" s="44"/>
      <c r="H34" s="27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64" t="s">
        <v>77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12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63" t="s">
        <v>75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12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64" t="s">
        <v>76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12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62" t="s">
        <v>78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12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65" t="s">
        <v>79</v>
      </c>
      <c r="B39" s="11" t="s">
        <v>37</v>
      </c>
      <c r="C39" s="28">
        <v>18896</v>
      </c>
      <c r="D39" s="27">
        <v>3451</v>
      </c>
      <c r="E39" s="12">
        <v>7260</v>
      </c>
      <c r="F39" s="12">
        <v>6076</v>
      </c>
      <c r="G39" s="46">
        <v>6138.5514301999983</v>
      </c>
      <c r="H39" s="12">
        <v>108</v>
      </c>
      <c r="I39" s="19">
        <f t="shared" si="3"/>
        <v>41929.551430200001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65" t="s">
        <v>80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12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65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12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65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12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65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12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66" t="s">
        <v>84</v>
      </c>
      <c r="B44" s="14" t="s">
        <v>42</v>
      </c>
      <c r="C44" s="27">
        <f>C5+C11+C22+C28+C39</f>
        <v>43566</v>
      </c>
      <c r="D44" s="27">
        <f>D39+D3</f>
        <v>11004</v>
      </c>
      <c r="E44" s="27">
        <f t="shared" ref="E44" si="10">SUM(E3,E38:E43)</f>
        <v>8823</v>
      </c>
      <c r="F44" s="58">
        <f>SUM(F3,F39)</f>
        <v>12485</v>
      </c>
      <c r="G44" s="47">
        <f>G3+G39</f>
        <v>44855.733940850674</v>
      </c>
      <c r="H44" s="48">
        <f>H39+H3</f>
        <v>276</v>
      </c>
      <c r="I44" s="23">
        <f t="shared" si="3"/>
        <v>121009.73394085068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tabSelected="1" zoomScale="70" zoomScaleNormal="70" workbookViewId="0">
      <selection activeCell="G2" sqref="G2:H2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7" t="s">
        <v>89</v>
      </c>
    </row>
    <row r="2" spans="1:46" s="7" customFormat="1" ht="15" customHeight="1" x14ac:dyDescent="0.35">
      <c r="A2" s="8"/>
      <c r="B2" s="9"/>
      <c r="C2" s="71" t="s">
        <v>93</v>
      </c>
      <c r="D2" s="72"/>
      <c r="E2" s="71" t="s">
        <v>94</v>
      </c>
      <c r="F2" s="72"/>
      <c r="G2" s="71" t="s">
        <v>106</v>
      </c>
      <c r="H2" s="72"/>
      <c r="I2" s="71" t="s">
        <v>96</v>
      </c>
      <c r="J2" s="72"/>
      <c r="K2" s="71" t="s">
        <v>97</v>
      </c>
      <c r="L2" s="72"/>
      <c r="M2" s="71" t="s">
        <v>98</v>
      </c>
      <c r="N2" s="70"/>
      <c r="O2" s="69" t="s">
        <v>99</v>
      </c>
      <c r="P2" s="70"/>
    </row>
    <row r="3" spans="1:46" s="7" customFormat="1" x14ac:dyDescent="0.35">
      <c r="A3" s="24"/>
      <c r="B3" s="25"/>
      <c r="C3" s="25" t="s">
        <v>101</v>
      </c>
      <c r="D3" s="25" t="s">
        <v>102</v>
      </c>
      <c r="E3" s="25" t="s">
        <v>101</v>
      </c>
      <c r="F3" s="25" t="s">
        <v>102</v>
      </c>
      <c r="G3" s="25" t="s">
        <v>101</v>
      </c>
      <c r="H3" s="25" t="s">
        <v>102</v>
      </c>
      <c r="I3" s="25" t="s">
        <v>101</v>
      </c>
      <c r="J3" s="25" t="s">
        <v>102</v>
      </c>
      <c r="K3" s="25" t="s">
        <v>101</v>
      </c>
      <c r="L3" s="25" t="s">
        <v>102</v>
      </c>
      <c r="M3" s="25" t="s">
        <v>101</v>
      </c>
      <c r="N3" s="26" t="s">
        <v>102</v>
      </c>
      <c r="O3" s="25" t="s">
        <v>103</v>
      </c>
      <c r="P3" s="26" t="s">
        <v>102</v>
      </c>
    </row>
    <row r="4" spans="1:46" s="1" customFormat="1" x14ac:dyDescent="0.3">
      <c r="A4" s="62" t="s">
        <v>59</v>
      </c>
      <c r="B4" s="11" t="s">
        <v>1</v>
      </c>
      <c r="C4" s="27">
        <f t="shared" ref="C4:D4" si="0">C5+C22</f>
        <v>59380</v>
      </c>
      <c r="D4" s="27">
        <f t="shared" si="0"/>
        <v>22</v>
      </c>
      <c r="E4" s="27">
        <f t="shared" ref="E4:F4" si="1">E5+E22</f>
        <v>35488</v>
      </c>
      <c r="F4" s="27">
        <f t="shared" si="1"/>
        <v>33</v>
      </c>
      <c r="G4" s="30">
        <f>G5+G22</f>
        <v>17483</v>
      </c>
      <c r="H4" s="30">
        <v>16</v>
      </c>
      <c r="I4" s="50">
        <f>SUM(I5,I22,I29)</f>
        <v>8723</v>
      </c>
      <c r="J4" s="54">
        <v>0</v>
      </c>
      <c r="K4" s="44">
        <f>K5+K22</f>
        <v>19592.259999999998</v>
      </c>
      <c r="L4" s="27"/>
      <c r="M4" s="44"/>
      <c r="N4" s="18"/>
      <c r="O4" s="18">
        <f>C4+E4+G4+I4+K4+M4</f>
        <v>140666.26</v>
      </c>
      <c r="P4" s="19">
        <f>D4+F4+H4+J4+L4+N4</f>
        <v>71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62" t="s">
        <v>60</v>
      </c>
      <c r="B5" s="11" t="s">
        <v>2</v>
      </c>
      <c r="C5" s="27">
        <f>C6+C12</f>
        <v>53176</v>
      </c>
      <c r="D5" s="27">
        <f>D6+D12+D18</f>
        <v>22</v>
      </c>
      <c r="E5" s="27">
        <f>E6+E12+E18</f>
        <v>35321</v>
      </c>
      <c r="F5" s="27">
        <f>F6+F12+F18</f>
        <v>33</v>
      </c>
      <c r="G5" s="30">
        <f>G6+G12</f>
        <v>15330</v>
      </c>
      <c r="H5" s="41"/>
      <c r="I5" s="50">
        <f>SUM(I12,I6)</f>
        <v>7722</v>
      </c>
      <c r="J5" s="54">
        <v>0</v>
      </c>
      <c r="K5" s="44">
        <f>K6+K12</f>
        <v>16205.66</v>
      </c>
      <c r="L5" s="27"/>
      <c r="M5" s="44"/>
      <c r="N5" s="18"/>
      <c r="O5" s="18">
        <f t="shared" ref="O5:O45" si="2">C5+E5+G5+I5+K5+M5</f>
        <v>127754.66</v>
      </c>
      <c r="P5" s="19">
        <f t="shared" ref="P5:P45" si="3">D5+F5+H5+J5+L5+N5</f>
        <v>55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63" t="s">
        <v>61</v>
      </c>
      <c r="B6" s="16" t="s">
        <v>3</v>
      </c>
      <c r="C6" s="27">
        <f>SUM(C7:C11)</f>
        <v>52805</v>
      </c>
      <c r="D6" s="27"/>
      <c r="E6" s="27">
        <f t="shared" ref="E6" si="4">SUM(E7:E11)</f>
        <v>35165</v>
      </c>
      <c r="F6" s="27">
        <f>SUM(F7:F11)</f>
        <v>0</v>
      </c>
      <c r="G6" s="30">
        <f>G7+G10</f>
        <v>15111</v>
      </c>
      <c r="H6" s="41"/>
      <c r="I6" s="50">
        <f>SUM(I7:I11)</f>
        <v>7697</v>
      </c>
      <c r="J6" s="54">
        <v>0</v>
      </c>
      <c r="K6" s="44">
        <f>K7+K9</f>
        <v>16057.77</v>
      </c>
      <c r="L6" s="27"/>
      <c r="M6" s="44"/>
      <c r="N6" s="20"/>
      <c r="O6" s="18">
        <f t="shared" si="2"/>
        <v>126835.77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63" t="s">
        <v>62</v>
      </c>
      <c r="B7" s="16" t="s">
        <v>4</v>
      </c>
      <c r="C7" s="35">
        <v>43895</v>
      </c>
      <c r="D7" s="12"/>
      <c r="E7" s="12">
        <v>23364</v>
      </c>
      <c r="F7" s="12">
        <v>0</v>
      </c>
      <c r="G7" s="38">
        <v>15111</v>
      </c>
      <c r="H7" s="40"/>
      <c r="I7" s="12">
        <v>6164</v>
      </c>
      <c r="J7" s="55">
        <v>0</v>
      </c>
      <c r="K7" s="45">
        <v>16057.77</v>
      </c>
      <c r="L7" s="35"/>
      <c r="M7" s="12"/>
      <c r="N7" s="20"/>
      <c r="O7" s="18">
        <f t="shared" si="2"/>
        <v>104591.77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55">
        <v>0</v>
      </c>
      <c r="K8" s="45"/>
      <c r="L8" s="35"/>
      <c r="M8" s="12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63" t="s">
        <v>64</v>
      </c>
      <c r="B9" s="16" t="s">
        <v>6</v>
      </c>
      <c r="C9" s="35">
        <v>8606</v>
      </c>
      <c r="D9" s="12"/>
      <c r="E9" s="12">
        <v>2482</v>
      </c>
      <c r="F9" s="12">
        <v>0</v>
      </c>
      <c r="G9" s="38"/>
      <c r="H9" s="40"/>
      <c r="I9" s="12">
        <v>1483</v>
      </c>
      <c r="J9" s="55">
        <v>0</v>
      </c>
      <c r="K9" s="45"/>
      <c r="L9" s="35"/>
      <c r="M9" s="12"/>
      <c r="N9" s="20"/>
      <c r="O9" s="18">
        <f t="shared" si="2"/>
        <v>12571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63" t="s">
        <v>65</v>
      </c>
      <c r="B10" s="16" t="s">
        <v>7</v>
      </c>
      <c r="C10" s="35"/>
      <c r="D10" s="12"/>
      <c r="E10" s="12">
        <v>9319</v>
      </c>
      <c r="F10" s="12">
        <v>0</v>
      </c>
      <c r="G10" s="12"/>
      <c r="H10" s="40"/>
      <c r="I10" s="12">
        <v>50</v>
      </c>
      <c r="J10" s="55">
        <v>0</v>
      </c>
      <c r="K10" s="46"/>
      <c r="L10" s="12"/>
      <c r="M10" s="12"/>
      <c r="N10" s="20"/>
      <c r="O10" s="18">
        <f t="shared" si="2"/>
        <v>9369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63" t="s">
        <v>66</v>
      </c>
      <c r="B11" s="16" t="s">
        <v>8</v>
      </c>
      <c r="C11" s="35">
        <v>304</v>
      </c>
      <c r="D11" s="12"/>
      <c r="E11" s="12">
        <v>0</v>
      </c>
      <c r="F11" s="12">
        <v>0</v>
      </c>
      <c r="G11" s="37"/>
      <c r="H11" s="40"/>
      <c r="I11" s="12">
        <v>0</v>
      </c>
      <c r="J11" s="55">
        <v>0</v>
      </c>
      <c r="K11" s="46"/>
      <c r="L11" s="12"/>
      <c r="M11" s="12"/>
      <c r="N11" s="20"/>
      <c r="O11" s="18">
        <f t="shared" si="2"/>
        <v>304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63" t="s">
        <v>67</v>
      </c>
      <c r="B12" s="16" t="s">
        <v>9</v>
      </c>
      <c r="C12" s="30">
        <f>C13+C14+C15+C16+C17</f>
        <v>371</v>
      </c>
      <c r="D12" s="27"/>
      <c r="E12" s="27">
        <f t="shared" ref="E12" si="5">SUM(E13:E17)</f>
        <v>156</v>
      </c>
      <c r="F12" s="27">
        <v>0</v>
      </c>
      <c r="G12" s="59">
        <v>219</v>
      </c>
      <c r="H12" s="41"/>
      <c r="I12" s="52">
        <f>SUM(I13:I17)</f>
        <v>25</v>
      </c>
      <c r="J12" s="54">
        <f>SUM(J13:J15)</f>
        <v>0</v>
      </c>
      <c r="K12" s="44">
        <f>SUM(K13:K17)</f>
        <v>147.88999999999999</v>
      </c>
      <c r="L12" s="27"/>
      <c r="M12" s="44"/>
      <c r="N12" s="20"/>
      <c r="O12" s="18">
        <f t="shared" si="2"/>
        <v>918.89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55">
        <v>0</v>
      </c>
      <c r="K13" s="46"/>
      <c r="L13" s="12"/>
      <c r="M13" s="12"/>
      <c r="N13" s="20"/>
      <c r="O13" s="18">
        <f t="shared" si="2"/>
        <v>0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63" t="s">
        <v>69</v>
      </c>
      <c r="B14" s="16" t="s">
        <v>11</v>
      </c>
      <c r="C14" s="35">
        <v>281</v>
      </c>
      <c r="D14" s="12"/>
      <c r="E14" s="12">
        <v>156</v>
      </c>
      <c r="F14" s="12">
        <v>0</v>
      </c>
      <c r="G14" s="38">
        <v>162</v>
      </c>
      <c r="H14" s="40"/>
      <c r="I14" s="12">
        <v>18</v>
      </c>
      <c r="J14" s="55">
        <v>0</v>
      </c>
      <c r="K14" s="46">
        <v>147.88999999999999</v>
      </c>
      <c r="L14" s="12"/>
      <c r="M14" s="12"/>
      <c r="N14" s="20"/>
      <c r="O14" s="18">
        <f t="shared" si="2"/>
        <v>764.89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55">
        <v>0</v>
      </c>
      <c r="K15" s="46"/>
      <c r="L15" s="12"/>
      <c r="M15" s="12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55">
        <v>0</v>
      </c>
      <c r="K16" s="46"/>
      <c r="L16" s="12"/>
      <c r="M16" s="12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63" t="s">
        <v>72</v>
      </c>
      <c r="B17" s="16" t="s">
        <v>14</v>
      </c>
      <c r="C17" s="12">
        <v>90</v>
      </c>
      <c r="D17" s="12"/>
      <c r="E17" s="12">
        <v>0</v>
      </c>
      <c r="F17" s="12">
        <v>0</v>
      </c>
      <c r="G17" s="38">
        <v>57</v>
      </c>
      <c r="H17" s="40"/>
      <c r="I17" s="12">
        <v>7</v>
      </c>
      <c r="J17" s="55">
        <v>0</v>
      </c>
      <c r="K17" s="46"/>
      <c r="L17" s="12"/>
      <c r="M17" s="12"/>
      <c r="N17" s="20"/>
      <c r="O17" s="18">
        <f t="shared" si="2"/>
        <v>154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63" t="s">
        <v>73</v>
      </c>
      <c r="B18" s="16" t="s">
        <v>15</v>
      </c>
      <c r="C18" s="30"/>
      <c r="D18" s="27">
        <f>D20</f>
        <v>22</v>
      </c>
      <c r="E18" s="27">
        <f t="shared" ref="E18:F18" si="6">SUM(E19:E21)</f>
        <v>0</v>
      </c>
      <c r="F18" s="27">
        <f t="shared" si="6"/>
        <v>33</v>
      </c>
      <c r="G18" s="60"/>
      <c r="H18" s="41"/>
      <c r="I18" s="27">
        <v>0</v>
      </c>
      <c r="J18" s="54">
        <f>SUM(J19:J21)</f>
        <v>0</v>
      </c>
      <c r="K18" s="44"/>
      <c r="L18" s="27"/>
      <c r="M18" s="44"/>
      <c r="N18" s="20"/>
      <c r="O18" s="18">
        <f t="shared" si="2"/>
        <v>0</v>
      </c>
      <c r="P18" s="19">
        <f t="shared" si="3"/>
        <v>55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55">
        <f>0</f>
        <v>0</v>
      </c>
      <c r="K19" s="46"/>
      <c r="L19" s="12"/>
      <c r="M19" s="12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63" t="s">
        <v>75</v>
      </c>
      <c r="B20" s="16" t="s">
        <v>17</v>
      </c>
      <c r="C20" s="35"/>
      <c r="D20" s="12">
        <v>22</v>
      </c>
      <c r="E20" s="12">
        <v>0</v>
      </c>
      <c r="F20" s="12">
        <v>33</v>
      </c>
      <c r="G20" s="37"/>
      <c r="H20" s="40"/>
      <c r="I20" s="12">
        <v>0</v>
      </c>
      <c r="J20" s="55">
        <f>0</f>
        <v>0</v>
      </c>
      <c r="K20" s="46"/>
      <c r="L20" s="12"/>
      <c r="M20" s="12"/>
      <c r="N20" s="20"/>
      <c r="O20" s="18">
        <f t="shared" si="2"/>
        <v>0</v>
      </c>
      <c r="P20" s="19">
        <f t="shared" si="3"/>
        <v>55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55">
        <f>0</f>
        <v>0</v>
      </c>
      <c r="K21" s="46"/>
      <c r="L21" s="12"/>
      <c r="M21" s="12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65" t="s">
        <v>60</v>
      </c>
      <c r="B22" s="11" t="s">
        <v>19</v>
      </c>
      <c r="C22" s="32">
        <f>C23+C29</f>
        <v>6204</v>
      </c>
      <c r="D22" s="30"/>
      <c r="E22" s="27">
        <f t="shared" ref="E22" si="7">E23+E29</f>
        <v>167</v>
      </c>
      <c r="F22" s="27">
        <f>F23+F29</f>
        <v>0</v>
      </c>
      <c r="G22" s="59">
        <v>2153</v>
      </c>
      <c r="H22" s="41"/>
      <c r="I22" s="30">
        <f>SUM(I23,I35)</f>
        <v>620</v>
      </c>
      <c r="J22" s="56">
        <f t="shared" ref="J22" si="8">J23+J35</f>
        <v>0</v>
      </c>
      <c r="K22" s="44">
        <f>K23+K29</f>
        <v>3386.6</v>
      </c>
      <c r="L22" s="27"/>
      <c r="M22" s="44"/>
      <c r="N22" s="18"/>
      <c r="O22" s="18">
        <f t="shared" si="2"/>
        <v>12530.6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63" t="s">
        <v>62</v>
      </c>
      <c r="B23" s="16" t="s">
        <v>20</v>
      </c>
      <c r="C23" s="30">
        <f>SUM(C24:C28)</f>
        <v>5758</v>
      </c>
      <c r="D23" s="27"/>
      <c r="E23" s="27">
        <f t="shared" ref="E23" si="9">E25</f>
        <v>167</v>
      </c>
      <c r="F23" s="27">
        <f>SUM(F24:F28)</f>
        <v>0</v>
      </c>
      <c r="G23" s="59">
        <v>2153</v>
      </c>
      <c r="H23" s="41"/>
      <c r="I23" s="30">
        <f t="shared" ref="I23:J23" si="10">SUM(I24:I28)</f>
        <v>620</v>
      </c>
      <c r="J23" s="54">
        <f t="shared" si="10"/>
        <v>0</v>
      </c>
      <c r="K23" s="44">
        <f>K25</f>
        <v>3386.6</v>
      </c>
      <c r="L23" s="27"/>
      <c r="M23" s="27"/>
      <c r="N23" s="20"/>
      <c r="O23" s="18">
        <f t="shared" si="2"/>
        <v>12084.6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55">
        <v>0</v>
      </c>
      <c r="K24" s="46"/>
      <c r="L24" s="12"/>
      <c r="M24" s="12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63" t="s">
        <v>64</v>
      </c>
      <c r="B25" s="16" t="s">
        <v>22</v>
      </c>
      <c r="C25" s="35">
        <v>5758</v>
      </c>
      <c r="D25" s="12"/>
      <c r="E25" s="12">
        <v>167</v>
      </c>
      <c r="F25" s="12">
        <v>0</v>
      </c>
      <c r="G25" s="38">
        <v>2153</v>
      </c>
      <c r="H25" s="40"/>
      <c r="I25" s="12">
        <v>620</v>
      </c>
      <c r="J25" s="55">
        <v>0</v>
      </c>
      <c r="K25" s="46">
        <v>3386.6</v>
      </c>
      <c r="L25" s="12"/>
      <c r="M25" s="12"/>
      <c r="N25" s="20"/>
      <c r="O25" s="18">
        <f t="shared" si="2"/>
        <v>12084.6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55">
        <v>0</v>
      </c>
      <c r="K26" s="46"/>
      <c r="L26" s="12"/>
      <c r="M26" s="12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55">
        <v>0</v>
      </c>
      <c r="K27" s="46"/>
      <c r="L27" s="12"/>
      <c r="M27" s="12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55">
        <v>0</v>
      </c>
      <c r="K28" s="46"/>
      <c r="L28" s="12"/>
      <c r="M28" s="12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63" t="s">
        <v>68</v>
      </c>
      <c r="B29" s="16" t="s">
        <v>26</v>
      </c>
      <c r="C29" s="30">
        <f>SUM(C30:C34)</f>
        <v>446</v>
      </c>
      <c r="D29" s="27"/>
      <c r="E29" s="27">
        <f t="shared" ref="E29" si="11">E30+E31</f>
        <v>0</v>
      </c>
      <c r="F29" s="27">
        <v>0</v>
      </c>
      <c r="G29" s="39"/>
      <c r="H29" s="41"/>
      <c r="I29" s="30">
        <f>SUM(I30:I34)</f>
        <v>381</v>
      </c>
      <c r="J29" s="54">
        <f>SUM(J30:J32)</f>
        <v>0</v>
      </c>
      <c r="K29" s="44">
        <v>0</v>
      </c>
      <c r="L29" s="27"/>
      <c r="M29" s="44"/>
      <c r="N29" s="20"/>
      <c r="O29" s="18">
        <f t="shared" si="2"/>
        <v>827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55">
        <v>0</v>
      </c>
      <c r="K30" s="46"/>
      <c r="L30" s="12"/>
      <c r="M30" s="12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63" t="s">
        <v>70</v>
      </c>
      <c r="B31" s="16" t="s">
        <v>28</v>
      </c>
      <c r="C31" s="35">
        <v>313</v>
      </c>
      <c r="D31" s="12"/>
      <c r="E31" s="12">
        <v>0</v>
      </c>
      <c r="F31" s="12">
        <v>0</v>
      </c>
      <c r="G31" s="37"/>
      <c r="H31" s="40"/>
      <c r="I31" s="12">
        <v>381</v>
      </c>
      <c r="J31" s="55">
        <v>0</v>
      </c>
      <c r="K31" s="46"/>
      <c r="L31" s="12"/>
      <c r="M31" s="12"/>
      <c r="N31" s="20"/>
      <c r="O31" s="18">
        <f t="shared" si="2"/>
        <v>694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55">
        <v>0</v>
      </c>
      <c r="K32" s="46"/>
      <c r="L32" s="12"/>
      <c r="M32" s="12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55">
        <v>0</v>
      </c>
      <c r="K33" s="46"/>
      <c r="L33" s="12"/>
      <c r="M33" s="12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63" t="s">
        <v>73</v>
      </c>
      <c r="B34" s="16" t="s">
        <v>31</v>
      </c>
      <c r="C34" s="35">
        <v>133</v>
      </c>
      <c r="D34" s="12"/>
      <c r="E34" s="12">
        <v>0</v>
      </c>
      <c r="F34" s="12">
        <v>0</v>
      </c>
      <c r="G34" s="37"/>
      <c r="H34" s="40"/>
      <c r="I34" s="12">
        <v>0</v>
      </c>
      <c r="J34" s="55">
        <v>0</v>
      </c>
      <c r="K34" s="46"/>
      <c r="L34" s="12"/>
      <c r="M34" s="12"/>
      <c r="N34" s="20"/>
      <c r="O34" s="18">
        <f t="shared" si="2"/>
        <v>133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54">
        <f>SUM(J36:J38)</f>
        <v>0</v>
      </c>
      <c r="K35" s="44"/>
      <c r="L35" s="27"/>
      <c r="M35" s="44"/>
      <c r="N35" s="20"/>
      <c r="O35" s="18">
        <f t="shared" si="2"/>
        <v>0</v>
      </c>
      <c r="P35" s="19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38">
        <v>16</v>
      </c>
      <c r="I36" s="12">
        <v>0</v>
      </c>
      <c r="J36" s="55">
        <v>0</v>
      </c>
      <c r="K36" s="46"/>
      <c r="L36" s="12"/>
      <c r="M36" s="12"/>
      <c r="N36" s="20"/>
      <c r="O36" s="18">
        <f t="shared" si="2"/>
        <v>0</v>
      </c>
      <c r="P36" s="19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55">
        <v>0</v>
      </c>
      <c r="K37" s="46"/>
      <c r="L37" s="12"/>
      <c r="M37" s="12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55">
        <v>0</v>
      </c>
      <c r="K38" s="46"/>
      <c r="L38" s="12"/>
      <c r="M38" s="12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55">
        <v>0</v>
      </c>
      <c r="K39" s="46"/>
      <c r="L39" s="12"/>
      <c r="M39" s="12"/>
      <c r="N39" s="18"/>
      <c r="O39" s="18">
        <f t="shared" si="2"/>
        <v>0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65" t="s">
        <v>79</v>
      </c>
      <c r="B40" s="11" t="s">
        <v>37</v>
      </c>
      <c r="C40" s="35">
        <v>3083</v>
      </c>
      <c r="D40" s="12"/>
      <c r="E40" s="27">
        <v>597</v>
      </c>
      <c r="F40" s="27">
        <v>0</v>
      </c>
      <c r="G40" s="38">
        <v>8225</v>
      </c>
      <c r="H40" s="12"/>
      <c r="I40" s="12">
        <v>2533</v>
      </c>
      <c r="J40" s="55">
        <v>0</v>
      </c>
      <c r="K40" s="46">
        <v>3049.91</v>
      </c>
      <c r="L40" s="12"/>
      <c r="M40" s="12"/>
      <c r="N40" s="18"/>
      <c r="O40" s="18">
        <f t="shared" si="2"/>
        <v>17487.91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55">
        <v>0</v>
      </c>
      <c r="K41" s="46"/>
      <c r="L41" s="12"/>
      <c r="M41" s="12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55">
        <v>0</v>
      </c>
      <c r="K42" s="46"/>
      <c r="L42" s="12"/>
      <c r="M42" s="12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55">
        <v>0</v>
      </c>
      <c r="K43" s="46"/>
      <c r="L43" s="12"/>
      <c r="M43" s="12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55">
        <v>0</v>
      </c>
      <c r="K44" s="46"/>
      <c r="L44" s="12"/>
      <c r="M44" s="12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66" t="s">
        <v>84</v>
      </c>
      <c r="B45" s="14" t="s">
        <v>42</v>
      </c>
      <c r="C45" s="27">
        <f>C6+C12+C23+C29+C40</f>
        <v>62463</v>
      </c>
      <c r="D45" s="27">
        <f>D20</f>
        <v>22</v>
      </c>
      <c r="E45" s="27">
        <f t="shared" ref="E45:F45" si="12">E40+E4</f>
        <v>36085</v>
      </c>
      <c r="F45" s="27">
        <f t="shared" si="12"/>
        <v>33</v>
      </c>
      <c r="G45" s="30">
        <f>G40+G4</f>
        <v>25708</v>
      </c>
      <c r="H45" s="30">
        <f>H4</f>
        <v>16</v>
      </c>
      <c r="I45" s="53">
        <f>SUM(I4,I40,I39)</f>
        <v>11256</v>
      </c>
      <c r="J45" s="57">
        <v>0</v>
      </c>
      <c r="K45" s="47">
        <f>K4+K40</f>
        <v>22642.17</v>
      </c>
      <c r="L45" s="30"/>
      <c r="M45" s="44"/>
      <c r="N45" s="22"/>
      <c r="O45" s="22">
        <f t="shared" si="2"/>
        <v>158154.16999999998</v>
      </c>
      <c r="P45" s="23">
        <f t="shared" si="3"/>
        <v>71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7" t="s">
        <v>90</v>
      </c>
    </row>
    <row r="2" spans="1:46" s="7" customFormat="1" ht="15" customHeight="1" x14ac:dyDescent="0.35">
      <c r="A2" s="8"/>
      <c r="B2" s="9"/>
      <c r="C2" s="71" t="s">
        <v>93</v>
      </c>
      <c r="D2" s="72"/>
      <c r="E2" s="71" t="s">
        <v>94</v>
      </c>
      <c r="F2" s="72"/>
      <c r="G2" s="71" t="s">
        <v>100</v>
      </c>
      <c r="H2" s="72"/>
      <c r="I2" s="71" t="s">
        <v>96</v>
      </c>
      <c r="J2" s="72"/>
      <c r="K2" s="71" t="s">
        <v>97</v>
      </c>
      <c r="L2" s="72"/>
      <c r="M2" s="71" t="s">
        <v>98</v>
      </c>
      <c r="N2" s="70"/>
      <c r="O2" s="69" t="s">
        <v>99</v>
      </c>
      <c r="P2" s="70"/>
    </row>
    <row r="3" spans="1:46" s="7" customFormat="1" x14ac:dyDescent="0.35">
      <c r="A3" s="24"/>
      <c r="B3" s="25"/>
      <c r="C3" s="25" t="s">
        <v>101</v>
      </c>
      <c r="D3" s="25" t="s">
        <v>102</v>
      </c>
      <c r="E3" s="25" t="s">
        <v>101</v>
      </c>
      <c r="F3" s="25" t="s">
        <v>102</v>
      </c>
      <c r="G3" s="25" t="s">
        <v>101</v>
      </c>
      <c r="H3" s="25" t="s">
        <v>102</v>
      </c>
      <c r="I3" s="25" t="s">
        <v>101</v>
      </c>
      <c r="J3" s="25" t="s">
        <v>102</v>
      </c>
      <c r="K3" s="25" t="s">
        <v>101</v>
      </c>
      <c r="L3" s="25" t="s">
        <v>102</v>
      </c>
      <c r="M3" s="25" t="s">
        <v>101</v>
      </c>
      <c r="N3" s="26" t="s">
        <v>102</v>
      </c>
      <c r="O3" s="25" t="s">
        <v>103</v>
      </c>
      <c r="P3" s="26" t="s">
        <v>102</v>
      </c>
    </row>
    <row r="4" spans="1:46" s="1" customFormat="1" x14ac:dyDescent="0.3">
      <c r="A4" s="62" t="s">
        <v>59</v>
      </c>
      <c r="B4" s="11" t="s">
        <v>1</v>
      </c>
      <c r="C4" s="27">
        <f t="shared" ref="C4:F4" si="0">C5+C22</f>
        <v>59975</v>
      </c>
      <c r="D4" s="27">
        <f t="shared" si="0"/>
        <v>28</v>
      </c>
      <c r="E4" s="27">
        <f t="shared" si="0"/>
        <v>30852</v>
      </c>
      <c r="F4" s="27">
        <f t="shared" si="0"/>
        <v>31</v>
      </c>
      <c r="G4" s="30">
        <f>G5+G22</f>
        <v>22175</v>
      </c>
      <c r="H4" s="30">
        <v>16</v>
      </c>
      <c r="I4" s="50">
        <f>SUM(I5,I22,I29)</f>
        <v>6413</v>
      </c>
      <c r="J4" s="50"/>
      <c r="K4" s="44">
        <f>K5+K22</f>
        <v>18421.815999999999</v>
      </c>
      <c r="L4" s="18"/>
      <c r="M4" s="18"/>
      <c r="N4" s="18"/>
      <c r="O4" s="18">
        <f>C4+E4+G4+I4+K4+M4</f>
        <v>137836.81599999999</v>
      </c>
      <c r="P4" s="19">
        <f>D4+F4+H4+J4+L4+N4</f>
        <v>75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62" t="s">
        <v>60</v>
      </c>
      <c r="B5" s="11" t="s">
        <v>2</v>
      </c>
      <c r="C5" s="27">
        <f>C6+C12</f>
        <v>53682</v>
      </c>
      <c r="D5" s="27">
        <f>D6+D12+D18</f>
        <v>28</v>
      </c>
      <c r="E5" s="27">
        <f>E6+E12+E18</f>
        <v>30852</v>
      </c>
      <c r="F5" s="27">
        <f>F6+F12+F18</f>
        <v>31</v>
      </c>
      <c r="G5" s="30">
        <f>G6+G12</f>
        <v>20528</v>
      </c>
      <c r="H5" s="41"/>
      <c r="I5" s="50">
        <f>SUM(I12,I6)</f>
        <v>3751</v>
      </c>
      <c r="J5" s="50"/>
      <c r="K5" s="44">
        <f>K6+K12</f>
        <v>17254.855</v>
      </c>
      <c r="L5" s="18"/>
      <c r="M5" s="18"/>
      <c r="N5" s="18"/>
      <c r="O5" s="18">
        <f t="shared" ref="O5:O45" si="1">C5+E5+G5+I5+K5+M5</f>
        <v>126067.855</v>
      </c>
      <c r="P5" s="19">
        <f t="shared" ref="P5:P45" si="2">D5+F5+H5+J5+L5+N5</f>
        <v>59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63" t="s">
        <v>61</v>
      </c>
      <c r="B6" s="16" t="s">
        <v>3</v>
      </c>
      <c r="C6" s="27">
        <f>SUM(C7:C11)</f>
        <v>53189</v>
      </c>
      <c r="D6" s="27"/>
      <c r="E6" s="27">
        <f t="shared" ref="E6:F6" si="3">SUM(E7:E10)</f>
        <v>29806</v>
      </c>
      <c r="F6" s="27">
        <f t="shared" si="3"/>
        <v>0</v>
      </c>
      <c r="G6" s="30">
        <f>G7+G10</f>
        <v>20267</v>
      </c>
      <c r="H6" s="41"/>
      <c r="I6" s="50">
        <f>SUM(I7:I11)</f>
        <v>3749</v>
      </c>
      <c r="J6" s="50"/>
      <c r="K6" s="44">
        <f>K7</f>
        <v>17162.612000000001</v>
      </c>
      <c r="L6" s="20"/>
      <c r="M6" s="20"/>
      <c r="N6" s="20"/>
      <c r="O6" s="18">
        <f t="shared" si="1"/>
        <v>124173.61199999999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63" t="s">
        <v>62</v>
      </c>
      <c r="B7" s="16" t="s">
        <v>4</v>
      </c>
      <c r="C7" s="35">
        <v>39512</v>
      </c>
      <c r="D7" s="12"/>
      <c r="E7" s="12">
        <v>17202</v>
      </c>
      <c r="F7" s="12">
        <v>0</v>
      </c>
      <c r="G7" s="12">
        <v>20267</v>
      </c>
      <c r="H7" s="40"/>
      <c r="I7" s="12">
        <v>2181</v>
      </c>
      <c r="J7" s="12"/>
      <c r="K7" s="45">
        <v>17162.612000000001</v>
      </c>
      <c r="L7" s="20"/>
      <c r="M7" s="20"/>
      <c r="N7" s="20"/>
      <c r="O7" s="18">
        <f t="shared" si="1"/>
        <v>96324.611999999994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45"/>
      <c r="L8" s="20"/>
      <c r="M8" s="20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63" t="s">
        <v>64</v>
      </c>
      <c r="B9" s="16" t="s">
        <v>6</v>
      </c>
      <c r="C9" s="35">
        <v>13611</v>
      </c>
      <c r="D9" s="12"/>
      <c r="E9" s="12">
        <v>3096</v>
      </c>
      <c r="F9" s="12">
        <v>0</v>
      </c>
      <c r="G9" s="38"/>
      <c r="H9" s="40"/>
      <c r="I9" s="12">
        <v>1121</v>
      </c>
      <c r="J9" s="12"/>
      <c r="K9" s="45"/>
      <c r="L9" s="20"/>
      <c r="M9" s="20"/>
      <c r="N9" s="20"/>
      <c r="O9" s="18">
        <f t="shared" si="1"/>
        <v>17828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63" t="s">
        <v>65</v>
      </c>
      <c r="B10" s="16" t="s">
        <v>7</v>
      </c>
      <c r="C10" s="35"/>
      <c r="D10" s="12"/>
      <c r="E10" s="12">
        <v>9508</v>
      </c>
      <c r="F10" s="12">
        <v>0</v>
      </c>
      <c r="G10" s="35"/>
      <c r="H10" s="40"/>
      <c r="I10" s="12">
        <v>447</v>
      </c>
      <c r="J10" s="12"/>
      <c r="K10" s="46"/>
      <c r="L10" s="20"/>
      <c r="M10" s="20"/>
      <c r="N10" s="20"/>
      <c r="O10" s="18">
        <f t="shared" si="1"/>
        <v>9955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63" t="s">
        <v>66</v>
      </c>
      <c r="B11" s="16" t="s">
        <v>8</v>
      </c>
      <c r="C11" s="35">
        <v>66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46"/>
      <c r="L11" s="20"/>
      <c r="M11" s="20"/>
      <c r="N11" s="20"/>
      <c r="O11" s="18">
        <f t="shared" si="1"/>
        <v>66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63" t="s">
        <v>67</v>
      </c>
      <c r="B12" s="16" t="s">
        <v>9</v>
      </c>
      <c r="C12" s="30">
        <f>C13+C14+C15+C16+C17</f>
        <v>493</v>
      </c>
      <c r="D12" s="27"/>
      <c r="E12" s="27">
        <f t="shared" ref="E12" si="4">SUM(E13:E17)</f>
        <v>1046</v>
      </c>
      <c r="F12" s="27">
        <v>0</v>
      </c>
      <c r="G12" s="30">
        <f>G14+G17</f>
        <v>261</v>
      </c>
      <c r="H12" s="41"/>
      <c r="I12" s="52">
        <f>SUM(I17,I14)</f>
        <v>2</v>
      </c>
      <c r="J12" s="27"/>
      <c r="K12" s="44">
        <f>SUM(K13:K17)</f>
        <v>92.242999999999995</v>
      </c>
      <c r="L12" s="20"/>
      <c r="M12" s="20"/>
      <c r="N12" s="20"/>
      <c r="O12" s="18">
        <f t="shared" si="1"/>
        <v>1894.2429999999999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63" t="s">
        <v>68</v>
      </c>
      <c r="B13" s="16" t="s">
        <v>10</v>
      </c>
      <c r="C13" s="35"/>
      <c r="D13" s="12"/>
      <c r="E13" s="12">
        <v>331</v>
      </c>
      <c r="F13" s="12">
        <v>0</v>
      </c>
      <c r="G13" s="37"/>
      <c r="H13" s="40"/>
      <c r="I13" s="12"/>
      <c r="J13" s="12"/>
      <c r="K13" s="46"/>
      <c r="L13" s="20"/>
      <c r="M13" s="20"/>
      <c r="N13" s="20"/>
      <c r="O13" s="18">
        <f t="shared" si="1"/>
        <v>331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63" t="s">
        <v>69</v>
      </c>
      <c r="B14" s="16" t="s">
        <v>11</v>
      </c>
      <c r="C14" s="35">
        <v>489</v>
      </c>
      <c r="D14" s="12"/>
      <c r="E14" s="12">
        <v>715</v>
      </c>
      <c r="F14" s="12">
        <v>0</v>
      </c>
      <c r="G14" s="12">
        <v>75</v>
      </c>
      <c r="H14" s="40"/>
      <c r="I14" s="12">
        <v>0</v>
      </c>
      <c r="J14" s="12"/>
      <c r="K14" s="46">
        <v>92.242999999999995</v>
      </c>
      <c r="L14" s="20"/>
      <c r="M14" s="20"/>
      <c r="N14" s="20"/>
      <c r="O14" s="18">
        <f t="shared" si="1"/>
        <v>1371.2429999999999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46"/>
      <c r="L15" s="20"/>
      <c r="M15" s="20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46"/>
      <c r="L16" s="20"/>
      <c r="M16" s="20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63" t="s">
        <v>72</v>
      </c>
      <c r="B17" s="16" t="s">
        <v>14</v>
      </c>
      <c r="C17" s="12">
        <v>4</v>
      </c>
      <c r="D17" s="12"/>
      <c r="E17" s="12">
        <v>0</v>
      </c>
      <c r="F17" s="12">
        <v>0</v>
      </c>
      <c r="G17" s="12">
        <v>186</v>
      </c>
      <c r="H17" s="40"/>
      <c r="I17" s="12">
        <v>2</v>
      </c>
      <c r="J17" s="12"/>
      <c r="K17" s="46"/>
      <c r="L17" s="20"/>
      <c r="M17" s="20"/>
      <c r="N17" s="20"/>
      <c r="O17" s="18">
        <f t="shared" si="1"/>
        <v>192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63" t="s">
        <v>73</v>
      </c>
      <c r="B18" s="16" t="s">
        <v>15</v>
      </c>
      <c r="C18" s="30"/>
      <c r="D18" s="27">
        <f>D20</f>
        <v>28</v>
      </c>
      <c r="E18" s="27">
        <f t="shared" ref="E18:F18" si="5">SUM(E19:E21)</f>
        <v>0</v>
      </c>
      <c r="F18" s="27">
        <f t="shared" si="5"/>
        <v>31</v>
      </c>
      <c r="G18" s="39"/>
      <c r="H18" s="41"/>
      <c r="I18" s="27">
        <v>0</v>
      </c>
      <c r="J18" s="27"/>
      <c r="K18" s="44"/>
      <c r="L18" s="20"/>
      <c r="M18" s="20"/>
      <c r="N18" s="20"/>
      <c r="O18" s="18">
        <f t="shared" si="1"/>
        <v>0</v>
      </c>
      <c r="P18" s="19">
        <f t="shared" si="2"/>
        <v>59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46"/>
      <c r="L19" s="20"/>
      <c r="M19" s="20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63" t="s">
        <v>75</v>
      </c>
      <c r="B20" s="16" t="s">
        <v>17</v>
      </c>
      <c r="C20" s="35"/>
      <c r="D20" s="12">
        <v>28</v>
      </c>
      <c r="E20" s="12">
        <v>0</v>
      </c>
      <c r="F20" s="12">
        <v>31</v>
      </c>
      <c r="G20" s="37"/>
      <c r="H20" s="40"/>
      <c r="I20" s="12">
        <v>0</v>
      </c>
      <c r="J20" s="12"/>
      <c r="K20" s="46"/>
      <c r="L20" s="20"/>
      <c r="M20" s="20"/>
      <c r="N20" s="20"/>
      <c r="O20" s="18">
        <f t="shared" si="1"/>
        <v>0</v>
      </c>
      <c r="P20" s="19">
        <f t="shared" si="2"/>
        <v>59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46"/>
      <c r="L21" s="20"/>
      <c r="M21" s="20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65" t="s">
        <v>60</v>
      </c>
      <c r="B22" s="11" t="s">
        <v>19</v>
      </c>
      <c r="C22" s="32">
        <f>C23+C29</f>
        <v>6293</v>
      </c>
      <c r="D22" s="30"/>
      <c r="E22" s="27">
        <f t="shared" ref="E22" si="6">E23+E29</f>
        <v>0</v>
      </c>
      <c r="F22" s="27">
        <f>F23+F29</f>
        <v>0</v>
      </c>
      <c r="G22" s="30">
        <f>G23</f>
        <v>1647</v>
      </c>
      <c r="H22" s="41"/>
      <c r="I22" s="30">
        <f>SUM(I23,I35)</f>
        <v>2487</v>
      </c>
      <c r="J22" s="30"/>
      <c r="K22" s="44">
        <f>K23+K29</f>
        <v>1166.961</v>
      </c>
      <c r="L22" s="18"/>
      <c r="M22" s="18"/>
      <c r="N22" s="18"/>
      <c r="O22" s="18">
        <f t="shared" si="1"/>
        <v>11593.960999999999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63" t="s">
        <v>62</v>
      </c>
      <c r="B23" s="16" t="s">
        <v>20</v>
      </c>
      <c r="C23" s="30">
        <f>SUM(C24:C28)</f>
        <v>5513</v>
      </c>
      <c r="D23" s="27"/>
      <c r="E23" s="27">
        <f t="shared" ref="E23" si="7">E25</f>
        <v>0</v>
      </c>
      <c r="F23" s="27">
        <f>SUM(F24:F28)</f>
        <v>0</v>
      </c>
      <c r="G23" s="30">
        <f>G25</f>
        <v>1647</v>
      </c>
      <c r="H23" s="41"/>
      <c r="I23" s="30">
        <f t="shared" ref="I23" si="8">SUM(I24:I28)</f>
        <v>2487</v>
      </c>
      <c r="J23" s="27"/>
      <c r="K23" s="44">
        <f>K25</f>
        <v>1166.961</v>
      </c>
      <c r="L23" s="20"/>
      <c r="M23" s="20"/>
      <c r="N23" s="20"/>
      <c r="O23" s="18">
        <f t="shared" si="1"/>
        <v>10813.960999999999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46"/>
      <c r="L24" s="20"/>
      <c r="M24" s="20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63" t="s">
        <v>64</v>
      </c>
      <c r="B25" s="16" t="s">
        <v>22</v>
      </c>
      <c r="C25" s="35">
        <v>5513</v>
      </c>
      <c r="D25" s="12"/>
      <c r="E25" s="12">
        <v>0</v>
      </c>
      <c r="F25" s="12">
        <v>0</v>
      </c>
      <c r="G25" s="12">
        <v>1647</v>
      </c>
      <c r="H25" s="40"/>
      <c r="I25" s="12">
        <v>2487</v>
      </c>
      <c r="J25" s="12"/>
      <c r="K25" s="46">
        <v>1166.961</v>
      </c>
      <c r="L25" s="20"/>
      <c r="M25" s="20"/>
      <c r="N25" s="20"/>
      <c r="O25" s="18">
        <f t="shared" si="1"/>
        <v>10813.960999999999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12"/>
      <c r="K26" s="46"/>
      <c r="L26" s="20"/>
      <c r="M26" s="20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46"/>
      <c r="L27" s="20"/>
      <c r="M27" s="20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46"/>
      <c r="L28" s="20"/>
      <c r="M28" s="20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63" t="s">
        <v>68</v>
      </c>
      <c r="B29" s="16" t="s">
        <v>26</v>
      </c>
      <c r="C29" s="30">
        <f>SUM(C30:C34)</f>
        <v>780</v>
      </c>
      <c r="D29" s="27"/>
      <c r="E29" s="27">
        <f t="shared" ref="E29" si="9">E30+E31</f>
        <v>0</v>
      </c>
      <c r="F29" s="27">
        <v>0</v>
      </c>
      <c r="G29" s="39"/>
      <c r="H29" s="41"/>
      <c r="I29" s="30">
        <f>SUM(I30:I34)</f>
        <v>175</v>
      </c>
      <c r="J29" s="27"/>
      <c r="K29" s="44">
        <v>0</v>
      </c>
      <c r="L29" s="20"/>
      <c r="M29" s="20"/>
      <c r="N29" s="20"/>
      <c r="O29" s="18">
        <f t="shared" si="1"/>
        <v>955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46">
        <v>0</v>
      </c>
      <c r="L30" s="20"/>
      <c r="M30" s="20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63" t="s">
        <v>70</v>
      </c>
      <c r="B31" s="16" t="s">
        <v>28</v>
      </c>
      <c r="C31" s="35">
        <v>775</v>
      </c>
      <c r="D31" s="12"/>
      <c r="E31" s="12">
        <v>0</v>
      </c>
      <c r="F31" s="12">
        <v>0</v>
      </c>
      <c r="G31" s="37"/>
      <c r="H31" s="40"/>
      <c r="I31" s="12">
        <v>175</v>
      </c>
      <c r="J31" s="12"/>
      <c r="K31" s="46"/>
      <c r="L31" s="20"/>
      <c r="M31" s="20"/>
      <c r="N31" s="20"/>
      <c r="O31" s="18">
        <f t="shared" si="1"/>
        <v>950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46"/>
      <c r="L32" s="20"/>
      <c r="M32" s="20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46"/>
      <c r="L33" s="20"/>
      <c r="M33" s="20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63" t="s">
        <v>73</v>
      </c>
      <c r="B34" s="16" t="s">
        <v>31</v>
      </c>
      <c r="C34" s="35">
        <v>5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46"/>
      <c r="L34" s="20"/>
      <c r="M34" s="20"/>
      <c r="N34" s="20"/>
      <c r="O34" s="18">
        <f t="shared" si="1"/>
        <v>5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/>
      <c r="K35" s="44"/>
      <c r="L35" s="20"/>
      <c r="M35" s="20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6"/>
      <c r="L36" s="20"/>
      <c r="M36" s="20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46"/>
      <c r="L37" s="20"/>
      <c r="M37" s="20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46"/>
      <c r="L38" s="20"/>
      <c r="M38" s="20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46"/>
      <c r="L39" s="18"/>
      <c r="M39" s="18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65" t="s">
        <v>79</v>
      </c>
      <c r="B40" s="11" t="s">
        <v>37</v>
      </c>
      <c r="C40" s="35">
        <v>5477</v>
      </c>
      <c r="D40" s="12"/>
      <c r="E40" s="27">
        <v>402</v>
      </c>
      <c r="F40" s="27">
        <v>0</v>
      </c>
      <c r="G40" s="12">
        <v>3678</v>
      </c>
      <c r="H40" s="12"/>
      <c r="I40" s="12">
        <v>1603</v>
      </c>
      <c r="J40" s="12"/>
      <c r="K40" s="46">
        <v>1763.2529999999999</v>
      </c>
      <c r="L40" s="18"/>
      <c r="M40" s="18"/>
      <c r="N40" s="18"/>
      <c r="O40" s="18">
        <f t="shared" si="1"/>
        <v>12923.253000000001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46"/>
      <c r="L41" s="18"/>
      <c r="M41" s="18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46"/>
      <c r="L42" s="18"/>
      <c r="M42" s="18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46"/>
      <c r="L43" s="18"/>
      <c r="M43" s="18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46"/>
      <c r="L44" s="18"/>
      <c r="M44" s="18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66" t="s">
        <v>84</v>
      </c>
      <c r="B45" s="14" t="s">
        <v>42</v>
      </c>
      <c r="C45" s="27">
        <f>C6+C12+C23+C29+C40</f>
        <v>65452</v>
      </c>
      <c r="D45" s="27">
        <f>D20</f>
        <v>28</v>
      </c>
      <c r="E45" s="27">
        <f t="shared" ref="E45:F45" si="10">E40+E4</f>
        <v>31254</v>
      </c>
      <c r="F45" s="27">
        <f t="shared" si="10"/>
        <v>31</v>
      </c>
      <c r="G45" s="30">
        <f>G40+G4</f>
        <v>25853</v>
      </c>
      <c r="H45" s="30">
        <f>H4</f>
        <v>16</v>
      </c>
      <c r="I45" s="30">
        <f>SUM(I4,I40,I39)</f>
        <v>8016</v>
      </c>
      <c r="J45" s="27"/>
      <c r="K45" s="47">
        <f>K4+K40</f>
        <v>20185.069</v>
      </c>
      <c r="L45" s="22"/>
      <c r="M45" s="22"/>
      <c r="N45" s="22"/>
      <c r="O45" s="22">
        <f t="shared" si="1"/>
        <v>150760.06899999999</v>
      </c>
      <c r="P45" s="23">
        <f t="shared" si="2"/>
        <v>75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2" sqref="I2:J2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7" t="s">
        <v>91</v>
      </c>
    </row>
    <row r="2" spans="1:46" s="7" customFormat="1" ht="15" customHeight="1" x14ac:dyDescent="0.35">
      <c r="A2" s="8"/>
      <c r="B2" s="9"/>
      <c r="C2" s="71" t="s">
        <v>93</v>
      </c>
      <c r="D2" s="72"/>
      <c r="E2" s="71" t="s">
        <v>94</v>
      </c>
      <c r="F2" s="72"/>
      <c r="G2" s="71" t="s">
        <v>100</v>
      </c>
      <c r="H2" s="72"/>
      <c r="I2" s="71" t="s">
        <v>104</v>
      </c>
      <c r="J2" s="72"/>
      <c r="K2" s="71" t="s">
        <v>97</v>
      </c>
      <c r="L2" s="72"/>
      <c r="M2" s="71" t="s">
        <v>98</v>
      </c>
      <c r="N2" s="70"/>
      <c r="O2" s="69" t="s">
        <v>99</v>
      </c>
      <c r="P2" s="70"/>
    </row>
    <row r="3" spans="1:46" s="7" customFormat="1" x14ac:dyDescent="0.35">
      <c r="A3" s="24"/>
      <c r="B3" s="25"/>
      <c r="C3" s="25" t="s">
        <v>101</v>
      </c>
      <c r="D3" s="25" t="s">
        <v>102</v>
      </c>
      <c r="E3" s="25" t="s">
        <v>101</v>
      </c>
      <c r="F3" s="25" t="s">
        <v>102</v>
      </c>
      <c r="G3" s="25" t="s">
        <v>101</v>
      </c>
      <c r="H3" s="25" t="s">
        <v>102</v>
      </c>
      <c r="I3" s="25" t="s">
        <v>101</v>
      </c>
      <c r="J3" s="25" t="s">
        <v>102</v>
      </c>
      <c r="K3" s="25" t="s">
        <v>101</v>
      </c>
      <c r="L3" s="25" t="s">
        <v>102</v>
      </c>
      <c r="M3" s="25" t="s">
        <v>101</v>
      </c>
      <c r="N3" s="26" t="s">
        <v>102</v>
      </c>
      <c r="O3" s="25" t="s">
        <v>103</v>
      </c>
      <c r="P3" s="26" t="s">
        <v>102</v>
      </c>
    </row>
    <row r="4" spans="1:46" s="1" customFormat="1" x14ac:dyDescent="0.3">
      <c r="A4" s="62" t="s">
        <v>59</v>
      </c>
      <c r="B4" s="11" t="s">
        <v>1</v>
      </c>
      <c r="C4" s="27">
        <f t="shared" ref="C4" si="0">C5+C22</f>
        <v>293</v>
      </c>
      <c r="D4" s="27">
        <f>D5+D22</f>
        <v>3</v>
      </c>
      <c r="E4" s="27">
        <f t="shared" ref="E4:F4" si="1">E5+E22</f>
        <v>109</v>
      </c>
      <c r="F4" s="27">
        <f t="shared" si="1"/>
        <v>3</v>
      </c>
      <c r="G4" s="30">
        <f>G5+G22</f>
        <v>71</v>
      </c>
      <c r="H4" s="30">
        <v>3</v>
      </c>
      <c r="I4" s="50">
        <f>SUM(I5,I22,I29)</f>
        <v>52</v>
      </c>
      <c r="J4" s="27"/>
      <c r="K4" s="27">
        <f>K5+K22</f>
        <v>241</v>
      </c>
      <c r="L4" s="18"/>
      <c r="M4" s="44"/>
      <c r="N4" s="18"/>
      <c r="O4" s="18">
        <f>C4+E4+G4+I4+K4+M4</f>
        <v>766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62" t="s">
        <v>60</v>
      </c>
      <c r="B5" s="11" t="s">
        <v>2</v>
      </c>
      <c r="C5" s="27">
        <f>C6+C12+C18</f>
        <v>264</v>
      </c>
      <c r="D5" s="27">
        <f>D6+D12+D18</f>
        <v>3</v>
      </c>
      <c r="E5" s="27">
        <f t="shared" ref="E5" si="2">E6+E12</f>
        <v>108</v>
      </c>
      <c r="F5" s="27">
        <f>F6+F12+F18</f>
        <v>3</v>
      </c>
      <c r="G5" s="30">
        <f>G6+G12</f>
        <v>64</v>
      </c>
      <c r="H5" s="42"/>
      <c r="I5" s="50">
        <f>SUM(I12,I6)</f>
        <v>41</v>
      </c>
      <c r="J5" s="27"/>
      <c r="K5" s="27">
        <f>K6+K12</f>
        <v>223</v>
      </c>
      <c r="L5" s="18"/>
      <c r="M5" s="44"/>
      <c r="N5" s="18"/>
      <c r="O5" s="18">
        <f t="shared" ref="O5:O45" si="3">C5+E5+G5+I5+K5+M5</f>
        <v>700</v>
      </c>
      <c r="P5" s="19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63" t="s">
        <v>61</v>
      </c>
      <c r="B6" s="16" t="s">
        <v>3</v>
      </c>
      <c r="C6" s="27">
        <f>SUM(C7:C11)</f>
        <v>252</v>
      </c>
      <c r="D6" s="27"/>
      <c r="E6" s="27">
        <f t="shared" ref="E6" si="5">SUM(E7:E11)</f>
        <v>107</v>
      </c>
      <c r="F6" s="27">
        <f>SUM(F7:F11)</f>
        <v>0</v>
      </c>
      <c r="G6" s="30">
        <f>G7+G10</f>
        <v>59</v>
      </c>
      <c r="H6" s="42"/>
      <c r="I6" s="50">
        <f>SUM(I7:I11)</f>
        <v>39</v>
      </c>
      <c r="J6" s="27"/>
      <c r="K6" s="27">
        <f>K7+K9</f>
        <v>220</v>
      </c>
      <c r="L6" s="20"/>
      <c r="M6" s="44"/>
      <c r="N6" s="20"/>
      <c r="O6" s="18">
        <f t="shared" si="3"/>
        <v>677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63" t="s">
        <v>62</v>
      </c>
      <c r="B7" s="16" t="s">
        <v>4</v>
      </c>
      <c r="C7" s="35">
        <v>191</v>
      </c>
      <c r="D7" s="12"/>
      <c r="E7" s="12">
        <v>53</v>
      </c>
      <c r="F7" s="12">
        <v>0</v>
      </c>
      <c r="G7" s="38">
        <v>59</v>
      </c>
      <c r="H7" s="40"/>
      <c r="I7" s="12">
        <v>34</v>
      </c>
      <c r="J7" s="12"/>
      <c r="K7" s="35">
        <v>220</v>
      </c>
      <c r="L7" s="20"/>
      <c r="M7" s="12"/>
      <c r="N7" s="20"/>
      <c r="O7" s="18">
        <f t="shared" si="3"/>
        <v>557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63" t="s">
        <v>64</v>
      </c>
      <c r="B9" s="16" t="s">
        <v>6</v>
      </c>
      <c r="C9" s="35">
        <v>56</v>
      </c>
      <c r="D9" s="12"/>
      <c r="E9" s="12">
        <v>13</v>
      </c>
      <c r="F9" s="12">
        <v>0</v>
      </c>
      <c r="G9" s="38"/>
      <c r="H9" s="40"/>
      <c r="I9" s="12">
        <v>4</v>
      </c>
      <c r="J9" s="12"/>
      <c r="K9" s="35"/>
      <c r="L9" s="20"/>
      <c r="M9" s="12"/>
      <c r="N9" s="20"/>
      <c r="O9" s="18">
        <f t="shared" si="3"/>
        <v>73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63" t="s">
        <v>65</v>
      </c>
      <c r="B10" s="16" t="s">
        <v>7</v>
      </c>
      <c r="C10" s="35"/>
      <c r="D10" s="12"/>
      <c r="E10" s="12">
        <v>41</v>
      </c>
      <c r="F10" s="12">
        <v>0</v>
      </c>
      <c r="G10" s="12"/>
      <c r="H10" s="40"/>
      <c r="I10" s="12">
        <v>1</v>
      </c>
      <c r="J10" s="12"/>
      <c r="K10" s="12"/>
      <c r="L10" s="20"/>
      <c r="M10" s="12"/>
      <c r="N10" s="20"/>
      <c r="O10" s="18">
        <f t="shared" si="3"/>
        <v>42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63" t="s">
        <v>66</v>
      </c>
      <c r="B11" s="16" t="s">
        <v>8</v>
      </c>
      <c r="C11" s="35">
        <v>5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3"/>
        <v>5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63" t="s">
        <v>67</v>
      </c>
      <c r="B12" s="16" t="s">
        <v>9</v>
      </c>
      <c r="C12" s="30">
        <f>SUM(C13:C17)</f>
        <v>12</v>
      </c>
      <c r="D12" s="27"/>
      <c r="E12" s="27">
        <f t="shared" ref="E12" si="6">SUM(E13:E17)</f>
        <v>1</v>
      </c>
      <c r="F12" s="27">
        <v>0</v>
      </c>
      <c r="G12" s="59">
        <v>5</v>
      </c>
      <c r="H12" s="42"/>
      <c r="I12" s="52">
        <f>SUM(I13:I17)</f>
        <v>2</v>
      </c>
      <c r="J12" s="27"/>
      <c r="K12" s="27">
        <f>SUM(K13:K17)</f>
        <v>3</v>
      </c>
      <c r="L12" s="20"/>
      <c r="M12" s="44"/>
      <c r="N12" s="20"/>
      <c r="O12" s="18">
        <f t="shared" si="3"/>
        <v>23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12"/>
      <c r="L13" s="20"/>
      <c r="M13" s="12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63" t="s">
        <v>69</v>
      </c>
      <c r="B14" s="16" t="s">
        <v>11</v>
      </c>
      <c r="C14" s="35">
        <v>11</v>
      </c>
      <c r="D14" s="12"/>
      <c r="E14" s="12">
        <v>1</v>
      </c>
      <c r="F14" s="12">
        <v>0</v>
      </c>
      <c r="G14" s="38">
        <v>4</v>
      </c>
      <c r="H14" s="40"/>
      <c r="I14" s="12">
        <v>1</v>
      </c>
      <c r="J14" s="12"/>
      <c r="K14" s="12">
        <v>3</v>
      </c>
      <c r="L14" s="20"/>
      <c r="M14" s="12"/>
      <c r="N14" s="20"/>
      <c r="O14" s="18">
        <f t="shared" si="3"/>
        <v>20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63" t="s">
        <v>72</v>
      </c>
      <c r="B17" s="16" t="s">
        <v>14</v>
      </c>
      <c r="C17" s="12">
        <v>1</v>
      </c>
      <c r="D17" s="12"/>
      <c r="E17" s="12">
        <v>0</v>
      </c>
      <c r="F17" s="12">
        <v>0</v>
      </c>
      <c r="G17" s="38">
        <v>1</v>
      </c>
      <c r="H17" s="40"/>
      <c r="I17" s="12">
        <v>1</v>
      </c>
      <c r="J17" s="12"/>
      <c r="K17" s="12"/>
      <c r="L17" s="20"/>
      <c r="M17" s="12"/>
      <c r="N17" s="20"/>
      <c r="O17" s="18">
        <f t="shared" si="3"/>
        <v>3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63" t="s">
        <v>73</v>
      </c>
      <c r="B18" s="16" t="s">
        <v>15</v>
      </c>
      <c r="C18" s="30"/>
      <c r="D18" s="27">
        <f>D20</f>
        <v>3</v>
      </c>
      <c r="E18" s="27">
        <f t="shared" ref="E18:F18" si="7">SUM(E19:E21)</f>
        <v>0</v>
      </c>
      <c r="F18" s="27">
        <f t="shared" si="7"/>
        <v>3</v>
      </c>
      <c r="G18" s="60"/>
      <c r="H18" s="41"/>
      <c r="I18" s="30">
        <v>0</v>
      </c>
      <c r="J18" s="27"/>
      <c r="K18" s="27"/>
      <c r="L18" s="20"/>
      <c r="M18" s="44"/>
      <c r="N18" s="20"/>
      <c r="O18" s="18">
        <f t="shared" si="3"/>
        <v>0</v>
      </c>
      <c r="P18" s="19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63" t="s">
        <v>75</v>
      </c>
      <c r="B20" s="16" t="s">
        <v>17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3"/>
        <v>0</v>
      </c>
      <c r="P20" s="19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65" t="s">
        <v>60</v>
      </c>
      <c r="B22" s="11" t="s">
        <v>19</v>
      </c>
      <c r="C22" s="30">
        <f>C23+C29+C35</f>
        <v>29</v>
      </c>
      <c r="D22" s="30"/>
      <c r="E22" s="27">
        <f t="shared" ref="E22" si="8">E23+E29</f>
        <v>1</v>
      </c>
      <c r="F22" s="27">
        <f>F23+F29</f>
        <v>0</v>
      </c>
      <c r="G22" s="59">
        <v>7</v>
      </c>
      <c r="H22" s="41"/>
      <c r="I22" s="30">
        <f>SUM(I23,I35)</f>
        <v>4</v>
      </c>
      <c r="J22" s="30"/>
      <c r="K22" s="27">
        <f>K23+K29</f>
        <v>18</v>
      </c>
      <c r="L22" s="18"/>
      <c r="M22" s="44"/>
      <c r="N22" s="18"/>
      <c r="O22" s="18">
        <f t="shared" si="3"/>
        <v>59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63" t="s">
        <v>62</v>
      </c>
      <c r="B23" s="16" t="s">
        <v>20</v>
      </c>
      <c r="C23" s="30">
        <f>SUM(C25:C28)</f>
        <v>15</v>
      </c>
      <c r="D23" s="27"/>
      <c r="E23" s="27">
        <f t="shared" ref="E23" si="9">E25</f>
        <v>1</v>
      </c>
      <c r="F23" s="27">
        <f>SUM(F24:F28)</f>
        <v>0</v>
      </c>
      <c r="G23" s="59">
        <v>7</v>
      </c>
      <c r="H23" s="41"/>
      <c r="I23" s="30">
        <f t="shared" ref="I23" si="10">SUM(I24:I28)</f>
        <v>4</v>
      </c>
      <c r="J23" s="27"/>
      <c r="K23" s="27">
        <f>K25</f>
        <v>18</v>
      </c>
      <c r="L23" s="20"/>
      <c r="M23" s="27"/>
      <c r="N23" s="20"/>
      <c r="O23" s="18">
        <f t="shared" si="3"/>
        <v>45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63" t="s">
        <v>64</v>
      </c>
      <c r="B25" s="16" t="s">
        <v>22</v>
      </c>
      <c r="C25" s="35">
        <v>15</v>
      </c>
      <c r="D25" s="12"/>
      <c r="E25" s="12">
        <v>1</v>
      </c>
      <c r="F25" s="12">
        <v>0</v>
      </c>
      <c r="G25" s="38">
        <v>7</v>
      </c>
      <c r="H25" s="43"/>
      <c r="I25" s="12">
        <v>4</v>
      </c>
      <c r="J25" s="12"/>
      <c r="K25" s="12">
        <v>18</v>
      </c>
      <c r="L25" s="20"/>
      <c r="M25" s="12"/>
      <c r="N25" s="20"/>
      <c r="O25" s="18">
        <f t="shared" si="3"/>
        <v>45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63" t="s">
        <v>68</v>
      </c>
      <c r="B29" s="16" t="s">
        <v>26</v>
      </c>
      <c r="C29" s="30">
        <f>SUM(C30:C34)</f>
        <v>14</v>
      </c>
      <c r="D29" s="27"/>
      <c r="E29" s="27">
        <f t="shared" ref="E29" si="11">E30+E31</f>
        <v>0</v>
      </c>
      <c r="F29" s="27">
        <v>0</v>
      </c>
      <c r="G29" s="39"/>
      <c r="H29" s="41"/>
      <c r="I29" s="30">
        <f>SUM(I30:I34)</f>
        <v>7</v>
      </c>
      <c r="J29" s="27"/>
      <c r="K29" s="27">
        <v>0</v>
      </c>
      <c r="L29" s="20"/>
      <c r="M29" s="44"/>
      <c r="N29" s="20"/>
      <c r="O29" s="18">
        <f t="shared" si="3"/>
        <v>21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63" t="s">
        <v>70</v>
      </c>
      <c r="B31" s="16" t="s">
        <v>28</v>
      </c>
      <c r="C31" s="35">
        <v>12</v>
      </c>
      <c r="D31" s="12"/>
      <c r="E31" s="12">
        <v>0</v>
      </c>
      <c r="F31" s="12">
        <v>0</v>
      </c>
      <c r="G31" s="37"/>
      <c r="H31" s="40"/>
      <c r="I31" s="12">
        <v>7</v>
      </c>
      <c r="J31" s="12"/>
      <c r="K31" s="12"/>
      <c r="L31" s="20"/>
      <c r="M31" s="12"/>
      <c r="N31" s="20"/>
      <c r="O31" s="18">
        <f t="shared" si="3"/>
        <v>19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63" t="s">
        <v>73</v>
      </c>
      <c r="B34" s="16" t="s">
        <v>31</v>
      </c>
      <c r="C34" s="35">
        <v>2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12"/>
      <c r="N34" s="20"/>
      <c r="O34" s="18">
        <f t="shared" si="3"/>
        <v>2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44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38">
        <v>3</v>
      </c>
      <c r="I36" s="12">
        <v>0</v>
      </c>
      <c r="J36" s="12"/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65" t="s">
        <v>79</v>
      </c>
      <c r="B40" s="11" t="s">
        <v>37</v>
      </c>
      <c r="C40" s="35">
        <v>14</v>
      </c>
      <c r="D40" s="12"/>
      <c r="E40" s="27">
        <v>4</v>
      </c>
      <c r="F40" s="27">
        <v>0</v>
      </c>
      <c r="G40" s="38">
        <v>43</v>
      </c>
      <c r="H40" s="35"/>
      <c r="I40" s="12">
        <v>13</v>
      </c>
      <c r="J40" s="12"/>
      <c r="K40" s="12">
        <v>9</v>
      </c>
      <c r="L40" s="18"/>
      <c r="M40" s="12"/>
      <c r="N40" s="18"/>
      <c r="O40" s="18">
        <f t="shared" si="3"/>
        <v>83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66" t="s">
        <v>84</v>
      </c>
      <c r="B45" s="14" t="s">
        <v>42</v>
      </c>
      <c r="C45" s="27">
        <f>C4+C40</f>
        <v>307</v>
      </c>
      <c r="D45" s="27">
        <f>D20</f>
        <v>3</v>
      </c>
      <c r="E45" s="27">
        <f t="shared" ref="E45:F45" si="12">E40+E4</f>
        <v>113</v>
      </c>
      <c r="F45" s="27">
        <f t="shared" si="12"/>
        <v>3</v>
      </c>
      <c r="G45" s="30">
        <f>G40+G4</f>
        <v>114</v>
      </c>
      <c r="H45" s="30">
        <f>H4</f>
        <v>3</v>
      </c>
      <c r="I45" s="53">
        <f>SUM(I4,I40)</f>
        <v>65</v>
      </c>
      <c r="J45" s="53"/>
      <c r="K45" s="30">
        <f>K4+K40</f>
        <v>250</v>
      </c>
      <c r="L45" s="22"/>
      <c r="M45" s="44"/>
      <c r="N45" s="22"/>
      <c r="O45" s="22">
        <f t="shared" si="3"/>
        <v>849</v>
      </c>
      <c r="P45" s="23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7" t="s">
        <v>92</v>
      </c>
    </row>
    <row r="2" spans="1:46" s="7" customFormat="1" ht="15" customHeight="1" x14ac:dyDescent="0.35">
      <c r="A2" s="8"/>
      <c r="B2" s="9"/>
      <c r="C2" s="71" t="s">
        <v>93</v>
      </c>
      <c r="D2" s="72"/>
      <c r="E2" s="71" t="s">
        <v>94</v>
      </c>
      <c r="F2" s="72"/>
      <c r="G2" s="71" t="s">
        <v>100</v>
      </c>
      <c r="H2" s="72"/>
      <c r="I2" s="71" t="s">
        <v>96</v>
      </c>
      <c r="J2" s="72"/>
      <c r="K2" s="71" t="s">
        <v>97</v>
      </c>
      <c r="L2" s="72"/>
      <c r="M2" s="71" t="s">
        <v>98</v>
      </c>
      <c r="N2" s="70"/>
      <c r="O2" s="69" t="s">
        <v>99</v>
      </c>
      <c r="P2" s="70"/>
    </row>
    <row r="3" spans="1:46" s="7" customFormat="1" x14ac:dyDescent="0.35">
      <c r="A3" s="24"/>
      <c r="B3" s="25"/>
      <c r="C3" s="25" t="s">
        <v>101</v>
      </c>
      <c r="D3" s="25" t="s">
        <v>102</v>
      </c>
      <c r="E3" s="25" t="s">
        <v>101</v>
      </c>
      <c r="F3" s="25" t="s">
        <v>102</v>
      </c>
      <c r="G3" s="25" t="s">
        <v>101</v>
      </c>
      <c r="H3" s="25" t="s">
        <v>102</v>
      </c>
      <c r="I3" s="25" t="s">
        <v>101</v>
      </c>
      <c r="J3" s="25" t="s">
        <v>102</v>
      </c>
      <c r="K3" s="25" t="s">
        <v>101</v>
      </c>
      <c r="L3" s="25" t="s">
        <v>102</v>
      </c>
      <c r="M3" s="25" t="s">
        <v>101</v>
      </c>
      <c r="N3" s="26" t="s">
        <v>102</v>
      </c>
      <c r="O3" s="25" t="s">
        <v>103</v>
      </c>
      <c r="P3" s="26" t="s">
        <v>102</v>
      </c>
    </row>
    <row r="4" spans="1:46" s="1" customFormat="1" x14ac:dyDescent="0.3">
      <c r="A4" s="62" t="s">
        <v>59</v>
      </c>
      <c r="B4" s="11" t="s">
        <v>1</v>
      </c>
      <c r="C4" s="27">
        <f t="shared" ref="C4" si="0">C5+C22</f>
        <v>291</v>
      </c>
      <c r="D4" s="27">
        <f>D5+D22</f>
        <v>4</v>
      </c>
      <c r="E4" s="27">
        <v>116</v>
      </c>
      <c r="F4" s="27">
        <f t="shared" ref="F4" si="1">F5+F22</f>
        <v>3</v>
      </c>
      <c r="G4" s="30">
        <f>G5+G22</f>
        <v>76</v>
      </c>
      <c r="H4" s="30">
        <v>3</v>
      </c>
      <c r="I4" s="50">
        <f>I5+I22+I29</f>
        <v>43</v>
      </c>
      <c r="J4" s="50"/>
      <c r="K4" s="27">
        <f>K5+K22</f>
        <v>71</v>
      </c>
      <c r="L4" s="18"/>
      <c r="M4" s="18"/>
      <c r="N4" s="18"/>
      <c r="O4" s="18">
        <f>C4+E4+G4+I4+K4+M4</f>
        <v>597</v>
      </c>
      <c r="P4" s="19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62" t="s">
        <v>60</v>
      </c>
      <c r="B5" s="11" t="s">
        <v>2</v>
      </c>
      <c r="C5" s="27">
        <f>C6+C12+C18</f>
        <v>265</v>
      </c>
      <c r="D5" s="27">
        <f>D6+D12+D18</f>
        <v>4</v>
      </c>
      <c r="E5" s="27">
        <v>116</v>
      </c>
      <c r="F5" s="27">
        <f>F6+F12+F18</f>
        <v>3</v>
      </c>
      <c r="G5" s="30">
        <f>G6+G12</f>
        <v>71</v>
      </c>
      <c r="H5" s="42"/>
      <c r="I5" s="50">
        <f>SUM(I12,I6)</f>
        <v>29</v>
      </c>
      <c r="J5" s="50"/>
      <c r="K5" s="27">
        <f>K6+K12</f>
        <v>64</v>
      </c>
      <c r="L5" s="18"/>
      <c r="M5" s="18"/>
      <c r="N5" s="18"/>
      <c r="O5" s="18">
        <f t="shared" ref="O5:O45" si="2">C5+E5+G5+I5+K5+M5</f>
        <v>545</v>
      </c>
      <c r="P5" s="19">
        <f t="shared" ref="P5:P45" si="3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63" t="s">
        <v>61</v>
      </c>
      <c r="B6" s="16" t="s">
        <v>3</v>
      </c>
      <c r="C6" s="27">
        <f>SUM(C7:C11)</f>
        <v>242</v>
      </c>
      <c r="D6" s="27"/>
      <c r="E6" s="27">
        <v>102</v>
      </c>
      <c r="F6" s="27">
        <f t="shared" ref="F6" si="4">SUM(F7:F10)</f>
        <v>0</v>
      </c>
      <c r="G6" s="30">
        <f>G7+G10</f>
        <v>66</v>
      </c>
      <c r="H6" s="42"/>
      <c r="I6" s="50">
        <f>SUM(I7:I11)</f>
        <v>28</v>
      </c>
      <c r="J6" s="50"/>
      <c r="K6" s="27">
        <f>K7</f>
        <v>62</v>
      </c>
      <c r="L6" s="20"/>
      <c r="M6" s="20"/>
      <c r="N6" s="20"/>
      <c r="O6" s="18">
        <f t="shared" si="2"/>
        <v>500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63" t="s">
        <v>62</v>
      </c>
      <c r="B7" s="16" t="s">
        <v>4</v>
      </c>
      <c r="C7" s="35">
        <v>162</v>
      </c>
      <c r="D7" s="12"/>
      <c r="E7" s="12">
        <v>54</v>
      </c>
      <c r="F7" s="12">
        <v>0</v>
      </c>
      <c r="G7" s="12">
        <v>66</v>
      </c>
      <c r="H7" s="40"/>
      <c r="I7" s="12">
        <v>17</v>
      </c>
      <c r="J7" s="12"/>
      <c r="K7" s="35">
        <v>62</v>
      </c>
      <c r="L7" s="20"/>
      <c r="M7" s="20"/>
      <c r="N7" s="20"/>
      <c r="O7" s="18">
        <f t="shared" si="2"/>
        <v>361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20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63" t="s">
        <v>64</v>
      </c>
      <c r="B9" s="16" t="s">
        <v>6</v>
      </c>
      <c r="C9" s="35">
        <v>79</v>
      </c>
      <c r="D9" s="12"/>
      <c r="E9" s="12">
        <v>12</v>
      </c>
      <c r="F9" s="12">
        <v>0</v>
      </c>
      <c r="G9" s="38"/>
      <c r="H9" s="40"/>
      <c r="I9" s="12">
        <v>6</v>
      </c>
      <c r="J9" s="12"/>
      <c r="K9" s="35"/>
      <c r="L9" s="20"/>
      <c r="M9" s="20"/>
      <c r="N9" s="20"/>
      <c r="O9" s="18">
        <f t="shared" si="2"/>
        <v>97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63" t="s">
        <v>65</v>
      </c>
      <c r="B10" s="16" t="s">
        <v>7</v>
      </c>
      <c r="C10" s="35"/>
      <c r="D10" s="12"/>
      <c r="E10" s="12">
        <v>36</v>
      </c>
      <c r="F10" s="12">
        <v>0</v>
      </c>
      <c r="G10" s="35"/>
      <c r="H10" s="40"/>
      <c r="I10" s="12">
        <v>5</v>
      </c>
      <c r="J10" s="12"/>
      <c r="K10" s="12"/>
      <c r="L10" s="20"/>
      <c r="M10" s="20"/>
      <c r="N10" s="20"/>
      <c r="O10" s="18">
        <f t="shared" si="2"/>
        <v>41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63" t="s">
        <v>66</v>
      </c>
      <c r="B11" s="16" t="s">
        <v>8</v>
      </c>
      <c r="C11" s="35">
        <v>1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20"/>
      <c r="N11" s="20"/>
      <c r="O11" s="18">
        <f t="shared" si="2"/>
        <v>1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63" t="s">
        <v>67</v>
      </c>
      <c r="B12" s="16" t="s">
        <v>9</v>
      </c>
      <c r="C12" s="30">
        <f>SUM(C13:C17)</f>
        <v>23</v>
      </c>
      <c r="D12" s="27"/>
      <c r="E12" s="27">
        <v>14</v>
      </c>
      <c r="F12" s="27">
        <v>0</v>
      </c>
      <c r="G12" s="30">
        <f>G14+G17</f>
        <v>5</v>
      </c>
      <c r="H12" s="42"/>
      <c r="I12" s="52">
        <f>SUM(I17,I14)</f>
        <v>1</v>
      </c>
      <c r="J12" s="27"/>
      <c r="K12" s="27">
        <f>SUM(K13:K17)</f>
        <v>2</v>
      </c>
      <c r="L12" s="20"/>
      <c r="M12" s="20"/>
      <c r="N12" s="20"/>
      <c r="O12" s="18">
        <f t="shared" si="2"/>
        <v>45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63" t="s">
        <v>68</v>
      </c>
      <c r="B13" s="16" t="s">
        <v>10</v>
      </c>
      <c r="C13" s="35"/>
      <c r="D13" s="12"/>
      <c r="E13" s="12">
        <v>1</v>
      </c>
      <c r="F13" s="12">
        <v>0</v>
      </c>
      <c r="G13" s="37"/>
      <c r="H13" s="40"/>
      <c r="I13" s="12"/>
      <c r="J13" s="12"/>
      <c r="K13" s="12"/>
      <c r="L13" s="20"/>
      <c r="M13" s="20"/>
      <c r="N13" s="20"/>
      <c r="O13" s="18">
        <f t="shared" si="2"/>
        <v>1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63" t="s">
        <v>69</v>
      </c>
      <c r="B14" s="16" t="s">
        <v>11</v>
      </c>
      <c r="C14" s="35">
        <v>22</v>
      </c>
      <c r="D14" s="12"/>
      <c r="E14" s="12">
        <v>13</v>
      </c>
      <c r="F14" s="12">
        <v>0</v>
      </c>
      <c r="G14" s="12">
        <v>4</v>
      </c>
      <c r="H14" s="40"/>
      <c r="I14" s="12">
        <v>0</v>
      </c>
      <c r="J14" s="12"/>
      <c r="K14" s="12">
        <v>2</v>
      </c>
      <c r="L14" s="20"/>
      <c r="M14" s="20"/>
      <c r="N14" s="20"/>
      <c r="O14" s="18">
        <f t="shared" si="2"/>
        <v>41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20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20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63" t="s">
        <v>72</v>
      </c>
      <c r="B17" s="16" t="s">
        <v>14</v>
      </c>
      <c r="C17" s="12">
        <v>1</v>
      </c>
      <c r="D17" s="12"/>
      <c r="E17" s="12">
        <v>0</v>
      </c>
      <c r="F17" s="12">
        <v>0</v>
      </c>
      <c r="G17" s="12">
        <v>1</v>
      </c>
      <c r="H17" s="40"/>
      <c r="I17" s="12">
        <v>1</v>
      </c>
      <c r="J17" s="12"/>
      <c r="K17" s="12"/>
      <c r="L17" s="20"/>
      <c r="M17" s="20"/>
      <c r="N17" s="20"/>
      <c r="O17" s="18">
        <f t="shared" si="2"/>
        <v>3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63" t="s">
        <v>73</v>
      </c>
      <c r="B18" s="16" t="s">
        <v>15</v>
      </c>
      <c r="C18" s="30"/>
      <c r="D18" s="27">
        <f>D20</f>
        <v>4</v>
      </c>
      <c r="E18" s="27">
        <v>0</v>
      </c>
      <c r="F18" s="27">
        <f t="shared" ref="F18" si="5">SUM(F19:F21)</f>
        <v>3</v>
      </c>
      <c r="G18" s="39"/>
      <c r="H18" s="41"/>
      <c r="I18" s="30">
        <v>0</v>
      </c>
      <c r="J18" s="27"/>
      <c r="K18" s="27"/>
      <c r="L18" s="20"/>
      <c r="M18" s="20"/>
      <c r="N18" s="20"/>
      <c r="O18" s="18">
        <f t="shared" si="2"/>
        <v>0</v>
      </c>
      <c r="P18" s="19">
        <f t="shared" si="3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20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63" t="s">
        <v>75</v>
      </c>
      <c r="B20" s="16" t="s">
        <v>17</v>
      </c>
      <c r="C20" s="35"/>
      <c r="D20" s="12">
        <v>4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20"/>
      <c r="N20" s="20"/>
      <c r="O20" s="18">
        <f t="shared" si="2"/>
        <v>0</v>
      </c>
      <c r="P20" s="19">
        <f t="shared" si="3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20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65" t="s">
        <v>60</v>
      </c>
      <c r="B22" s="11" t="s">
        <v>19</v>
      </c>
      <c r="C22" s="30">
        <f>C23+C29+C35</f>
        <v>26</v>
      </c>
      <c r="D22" s="30"/>
      <c r="E22" s="27">
        <v>0</v>
      </c>
      <c r="F22" s="27">
        <f>F23+F29</f>
        <v>0</v>
      </c>
      <c r="G22" s="30">
        <f>G23</f>
        <v>5</v>
      </c>
      <c r="H22" s="41"/>
      <c r="I22" s="30">
        <f>SUM(I23,I35)</f>
        <v>9</v>
      </c>
      <c r="J22" s="30"/>
      <c r="K22" s="27">
        <f>K23+K29</f>
        <v>7</v>
      </c>
      <c r="L22" s="18"/>
      <c r="M22" s="18"/>
      <c r="N22" s="18"/>
      <c r="O22" s="18">
        <f t="shared" si="2"/>
        <v>47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63" t="s">
        <v>62</v>
      </c>
      <c r="B23" s="16" t="s">
        <v>20</v>
      </c>
      <c r="C23" s="30">
        <f>SUM(C25:C28)</f>
        <v>10</v>
      </c>
      <c r="D23" s="27"/>
      <c r="E23" s="27">
        <v>0</v>
      </c>
      <c r="F23" s="27">
        <f>SUM(F24:F28)</f>
        <v>0</v>
      </c>
      <c r="G23" s="30">
        <f>G25</f>
        <v>5</v>
      </c>
      <c r="H23" s="41"/>
      <c r="I23" s="30">
        <f t="shared" ref="I23" si="6">SUM(I24:I28)</f>
        <v>9</v>
      </c>
      <c r="J23" s="27"/>
      <c r="K23" s="27">
        <f>K25</f>
        <v>7</v>
      </c>
      <c r="L23" s="20"/>
      <c r="M23" s="20"/>
      <c r="N23" s="20"/>
      <c r="O23" s="18">
        <f t="shared" si="2"/>
        <v>31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20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63" t="s">
        <v>64</v>
      </c>
      <c r="B25" s="16" t="s">
        <v>22</v>
      </c>
      <c r="C25" s="35">
        <v>10</v>
      </c>
      <c r="D25" s="12"/>
      <c r="E25" s="12">
        <v>0</v>
      </c>
      <c r="F25" s="12">
        <v>0</v>
      </c>
      <c r="G25" s="12">
        <v>5</v>
      </c>
      <c r="H25" s="43"/>
      <c r="I25" s="12">
        <v>9</v>
      </c>
      <c r="J25" s="12"/>
      <c r="K25" s="12">
        <v>7</v>
      </c>
      <c r="L25" s="20"/>
      <c r="M25" s="20"/>
      <c r="N25" s="20"/>
      <c r="O25" s="18">
        <f t="shared" si="2"/>
        <v>31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20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20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20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63" t="s">
        <v>68</v>
      </c>
      <c r="B29" s="16" t="s">
        <v>26</v>
      </c>
      <c r="C29" s="30">
        <f>SUM(C30:C34)</f>
        <v>16</v>
      </c>
      <c r="D29" s="27"/>
      <c r="E29" s="27">
        <v>0</v>
      </c>
      <c r="F29" s="27">
        <v>0</v>
      </c>
      <c r="G29" s="39"/>
      <c r="H29" s="41"/>
      <c r="I29" s="30">
        <f>SUM(I30:I34)</f>
        <v>5</v>
      </c>
      <c r="J29" s="27"/>
      <c r="K29" s="27">
        <v>0</v>
      </c>
      <c r="L29" s="20"/>
      <c r="M29" s="20"/>
      <c r="N29" s="20"/>
      <c r="O29" s="18">
        <f t="shared" si="2"/>
        <v>21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>
        <v>0</v>
      </c>
      <c r="L30" s="20"/>
      <c r="M30" s="20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63" t="s">
        <v>70</v>
      </c>
      <c r="B31" s="16" t="s">
        <v>28</v>
      </c>
      <c r="C31" s="35">
        <v>15</v>
      </c>
      <c r="D31" s="12"/>
      <c r="E31" s="12">
        <v>0</v>
      </c>
      <c r="F31" s="12">
        <v>0</v>
      </c>
      <c r="G31" s="37"/>
      <c r="H31" s="40"/>
      <c r="I31" s="12">
        <v>5</v>
      </c>
      <c r="J31" s="12"/>
      <c r="K31" s="12"/>
      <c r="L31" s="20"/>
      <c r="M31" s="20"/>
      <c r="N31" s="20"/>
      <c r="O31" s="18">
        <f t="shared" si="2"/>
        <v>20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20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20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63" t="s">
        <v>73</v>
      </c>
      <c r="B34" s="16" t="s">
        <v>31</v>
      </c>
      <c r="C34" s="35">
        <v>1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20"/>
      <c r="N34" s="20"/>
      <c r="O34" s="18">
        <f t="shared" si="2"/>
        <v>1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20"/>
      <c r="N35" s="20"/>
      <c r="O35" s="18">
        <f t="shared" si="2"/>
        <v>0</v>
      </c>
      <c r="P35" s="19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20"/>
      <c r="N36" s="20"/>
      <c r="O36" s="18">
        <f t="shared" si="2"/>
        <v>0</v>
      </c>
      <c r="P36" s="19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20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20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8"/>
      <c r="N39" s="18"/>
      <c r="O39" s="18">
        <f t="shared" si="2"/>
        <v>0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65" t="s">
        <v>79</v>
      </c>
      <c r="B40" s="11" t="s">
        <v>37</v>
      </c>
      <c r="C40" s="35">
        <v>18</v>
      </c>
      <c r="D40" s="12"/>
      <c r="E40" s="27">
        <v>3</v>
      </c>
      <c r="F40" s="27">
        <v>0</v>
      </c>
      <c r="G40" s="12">
        <v>26</v>
      </c>
      <c r="H40" s="35"/>
      <c r="I40" s="12">
        <v>14</v>
      </c>
      <c r="J40" s="12"/>
      <c r="K40" s="12">
        <v>2</v>
      </c>
      <c r="L40" s="18"/>
      <c r="M40" s="18"/>
      <c r="N40" s="18"/>
      <c r="O40" s="18">
        <f t="shared" si="2"/>
        <v>63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8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8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8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8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66" t="s">
        <v>84</v>
      </c>
      <c r="B45" s="14" t="s">
        <v>42</v>
      </c>
      <c r="C45" s="27">
        <f>C4+C40</f>
        <v>309</v>
      </c>
      <c r="D45" s="27">
        <f>D20</f>
        <v>4</v>
      </c>
      <c r="E45" s="27">
        <v>119</v>
      </c>
      <c r="F45" s="27">
        <f t="shared" ref="F45" si="7">F40+F4</f>
        <v>3</v>
      </c>
      <c r="G45" s="30">
        <f>G40+G4</f>
        <v>102</v>
      </c>
      <c r="H45" s="30">
        <f>H4</f>
        <v>3</v>
      </c>
      <c r="I45" s="30">
        <f>SUM(I4,I40,I39)</f>
        <v>57</v>
      </c>
      <c r="J45" s="27"/>
      <c r="K45" s="30">
        <f>K4+K40</f>
        <v>73</v>
      </c>
      <c r="L45" s="22"/>
      <c r="M45" s="22"/>
      <c r="N45" s="22"/>
      <c r="O45" s="22">
        <f t="shared" si="2"/>
        <v>660</v>
      </c>
      <c r="P45" s="23">
        <f t="shared" si="3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3">
      <c r="A128" s="15"/>
      <c r="B128" s="16"/>
    </row>
    <row r="129" spans="1:2" x14ac:dyDescent="0.3">
      <c r="A129" s="15"/>
      <c r="B129" s="16"/>
    </row>
    <row r="130" spans="1:2" x14ac:dyDescent="0.3">
      <c r="A130" s="15"/>
      <c r="B130" s="16"/>
    </row>
    <row r="131" spans="1:2" x14ac:dyDescent="0.3">
      <c r="A131" s="15"/>
      <c r="B131" s="16"/>
    </row>
    <row r="132" spans="1:2" x14ac:dyDescent="0.3">
      <c r="A132" s="15"/>
      <c r="B132" s="16"/>
    </row>
    <row r="133" spans="1:2" x14ac:dyDescent="0.3">
      <c r="A133" s="15"/>
      <c r="B133" s="16"/>
    </row>
    <row r="134" spans="1:2" x14ac:dyDescent="0.3">
      <c r="A134" s="15"/>
      <c r="B134" s="16"/>
    </row>
    <row r="135" spans="1:2" x14ac:dyDescent="0.3">
      <c r="A135" s="10"/>
      <c r="B135" s="11"/>
    </row>
    <row r="136" spans="1:2" x14ac:dyDescent="0.3">
      <c r="A136" s="10"/>
      <c r="B136" s="11"/>
    </row>
    <row r="137" spans="1:2" x14ac:dyDescent="0.3">
      <c r="A137" s="10"/>
      <c r="B137" s="11"/>
    </row>
    <row r="138" spans="1:2" x14ac:dyDescent="0.3">
      <c r="A138" s="10"/>
      <c r="B138" s="11"/>
    </row>
    <row r="139" spans="1:2" x14ac:dyDescent="0.3">
      <c r="A139" s="10"/>
      <c r="B139" s="11"/>
    </row>
    <row r="140" spans="1:2" x14ac:dyDescent="0.3">
      <c r="A140" s="10"/>
      <c r="B140" s="11"/>
    </row>
    <row r="141" spans="1:2" x14ac:dyDescent="0.3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2026-01-20T20:49:37Z</dcterms:modified>
</cp:coreProperties>
</file>