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sida\Desktop\"/>
    </mc:Choice>
  </mc:AlternateContent>
  <xr:revisionPtr revIDLastSave="0" documentId="13_ncr:1_{AA4085F1-6A4B-47D2-8865-099848F3007B}" xr6:coauthVersionLast="47" xr6:coauthVersionMax="47" xr10:uidLastSave="{00000000-0000-0000-0000-000000000000}"/>
  <bookViews>
    <workbookView xWindow="-120" yWindow="-120" windowWidth="29040" windowHeight="15840" activeTab="7" xr2:uid="{C244F690-B65F-48EB-B0C5-B12FC5281E99}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0" i="8" l="1"/>
  <c r="J20" i="8"/>
  <c r="I20" i="8"/>
  <c r="L19" i="8"/>
  <c r="J19" i="8"/>
  <c r="I19" i="8"/>
  <c r="M18" i="8"/>
  <c r="M16" i="8" s="1"/>
  <c r="L18" i="8"/>
  <c r="J18" i="8"/>
  <c r="I18" i="8"/>
  <c r="L17" i="8"/>
  <c r="J17" i="8"/>
  <c r="J16" i="8" s="1"/>
  <c r="I17" i="8"/>
  <c r="I16" i="8" s="1"/>
  <c r="I34" i="8" s="1"/>
  <c r="L16" i="8"/>
  <c r="L34" i="8" s="1"/>
  <c r="M13" i="8"/>
  <c r="L13" i="8"/>
  <c r="J13" i="8"/>
  <c r="I13" i="8"/>
  <c r="L10" i="8"/>
  <c r="J10" i="8"/>
  <c r="J34" i="8" s="1"/>
  <c r="I10" i="8"/>
  <c r="H20" i="8"/>
  <c r="H19" i="8" s="1"/>
  <c r="D20" i="8"/>
  <c r="D19" i="8" s="1"/>
  <c r="D18" i="8"/>
  <c r="D17" i="8"/>
  <c r="D13" i="8"/>
  <c r="D16" i="8" s="1"/>
  <c r="D34" i="8" s="1"/>
  <c r="D10" i="8"/>
  <c r="M20" i="6"/>
  <c r="L20" i="6"/>
  <c r="J20" i="6"/>
  <c r="I20" i="6"/>
  <c r="M19" i="6"/>
  <c r="M34" i="6" s="1"/>
  <c r="L19" i="6"/>
  <c r="J19" i="6"/>
  <c r="J34" i="6" s="1"/>
  <c r="I19" i="6"/>
  <c r="M18" i="6"/>
  <c r="L18" i="6"/>
  <c r="J18" i="6"/>
  <c r="I18" i="6"/>
  <c r="L17" i="6"/>
  <c r="L16" i="6" s="1"/>
  <c r="L34" i="6" s="1"/>
  <c r="J17" i="6"/>
  <c r="J16" i="6" s="1"/>
  <c r="I17" i="6"/>
  <c r="M16" i="6"/>
  <c r="I16" i="6"/>
  <c r="I34" i="6" s="1"/>
  <c r="M13" i="6"/>
  <c r="L13" i="6"/>
  <c r="J13" i="6"/>
  <c r="I13" i="6"/>
  <c r="L10" i="6"/>
  <c r="J10" i="6"/>
  <c r="I10" i="6"/>
  <c r="H20" i="6"/>
  <c r="H19" i="6" s="1"/>
  <c r="D20" i="6"/>
  <c r="D19" i="6" s="1"/>
  <c r="D18" i="6"/>
  <c r="D17" i="6"/>
  <c r="D16" i="6"/>
  <c r="D34" i="6" s="1"/>
  <c r="D13" i="6"/>
  <c r="D10" i="6"/>
  <c r="M20" i="7"/>
  <c r="M19" i="7" s="1"/>
  <c r="L20" i="7"/>
  <c r="J20" i="7"/>
  <c r="I20" i="7"/>
  <c r="H20" i="7"/>
  <c r="L19" i="7"/>
  <c r="J19" i="7"/>
  <c r="I19" i="7"/>
  <c r="H19" i="7"/>
  <c r="M18" i="7"/>
  <c r="I18" i="7"/>
  <c r="I16" i="7" s="1"/>
  <c r="M17" i="7"/>
  <c r="I17" i="7"/>
  <c r="M16" i="7"/>
  <c r="L16" i="7"/>
  <c r="J16" i="7"/>
  <c r="M13" i="7"/>
  <c r="L13" i="7"/>
  <c r="J13" i="7"/>
  <c r="I13" i="7"/>
  <c r="M10" i="7"/>
  <c r="L10" i="7"/>
  <c r="J10" i="7"/>
  <c r="I10" i="7"/>
  <c r="D28" i="7"/>
  <c r="D20" i="7"/>
  <c r="D19" i="7" s="1"/>
  <c r="D18" i="7"/>
  <c r="D16" i="7" s="1"/>
  <c r="D17" i="7"/>
  <c r="D13" i="7"/>
  <c r="D10" i="7"/>
  <c r="H20" i="4" l="1"/>
  <c r="H19" i="4" s="1"/>
  <c r="H20" i="3"/>
  <c r="H19" i="3" s="1"/>
  <c r="H20" i="2"/>
  <c r="H19" i="2" s="1"/>
  <c r="H20" i="1"/>
  <c r="H19" i="1" s="1"/>
  <c r="D20" i="4"/>
  <c r="D19" i="4" s="1"/>
  <c r="D18" i="4"/>
  <c r="D17" i="4"/>
  <c r="D13" i="4"/>
  <c r="D10" i="4"/>
  <c r="D16" i="4" s="1"/>
  <c r="D34" i="4" s="1"/>
  <c r="D20" i="3"/>
  <c r="D19" i="3" s="1"/>
  <c r="D18" i="3"/>
  <c r="D17" i="3"/>
  <c r="D16" i="3" s="1"/>
  <c r="D13" i="3"/>
  <c r="D10" i="3"/>
  <c r="D20" i="2"/>
  <c r="D19" i="2" s="1"/>
  <c r="D18" i="2"/>
  <c r="D17" i="2"/>
  <c r="D13" i="2"/>
  <c r="D10" i="2"/>
  <c r="D16" i="2" s="1"/>
  <c r="D20" i="1"/>
  <c r="D19" i="1"/>
  <c r="D18" i="1"/>
  <c r="D17" i="1"/>
  <c r="D16" i="1" s="1"/>
  <c r="D34" i="1" s="1"/>
  <c r="D13" i="1"/>
  <c r="D10" i="1"/>
  <c r="D34" i="2" l="1"/>
  <c r="M20" i="4" l="1"/>
  <c r="M19" i="4" s="1"/>
  <c r="M34" i="4" s="1"/>
  <c r="M20" i="3"/>
  <c r="M19" i="3" s="1"/>
  <c r="M34" i="3" s="1"/>
  <c r="M20" i="2"/>
  <c r="M19" i="2" s="1"/>
  <c r="M34" i="2" s="1"/>
  <c r="M20" i="1"/>
  <c r="M19" i="1"/>
  <c r="M34" i="1" s="1"/>
  <c r="I20" i="4"/>
  <c r="I19" i="4"/>
  <c r="I18" i="4"/>
  <c r="I17" i="4"/>
  <c r="I16" i="4"/>
  <c r="I34" i="4" s="1"/>
  <c r="I13" i="4"/>
  <c r="I10" i="4"/>
  <c r="I20" i="3"/>
  <c r="I19" i="3" s="1"/>
  <c r="I18" i="3"/>
  <c r="I17" i="3"/>
  <c r="I16" i="3" s="1"/>
  <c r="I13" i="3"/>
  <c r="I10" i="3"/>
  <c r="I20" i="2"/>
  <c r="I19" i="2" s="1"/>
  <c r="I18" i="2"/>
  <c r="I17" i="2"/>
  <c r="I16" i="2" s="1"/>
  <c r="I34" i="2" s="1"/>
  <c r="I13" i="2"/>
  <c r="I10" i="2"/>
  <c r="I20" i="1"/>
  <c r="I19" i="1"/>
  <c r="I18" i="1"/>
  <c r="I17" i="1"/>
  <c r="I16" i="1" s="1"/>
  <c r="I34" i="1" s="1"/>
  <c r="I13" i="1"/>
  <c r="I10" i="1"/>
  <c r="L20" i="4" l="1"/>
  <c r="L19" i="4" s="1"/>
  <c r="L18" i="4"/>
  <c r="L17" i="4"/>
  <c r="L16" i="4"/>
  <c r="L13" i="4"/>
  <c r="L10" i="4"/>
  <c r="L20" i="3"/>
  <c r="L19" i="3"/>
  <c r="L16" i="3"/>
  <c r="L13" i="3"/>
  <c r="L10" i="3"/>
  <c r="L20" i="2"/>
  <c r="L19" i="2"/>
  <c r="L18" i="2"/>
  <c r="L17" i="2"/>
  <c r="L16" i="2"/>
  <c r="L34" i="2" s="1"/>
  <c r="L13" i="2"/>
  <c r="L10" i="2"/>
  <c r="L20" i="1"/>
  <c r="L19" i="1" s="1"/>
  <c r="L18" i="1"/>
  <c r="L17" i="1"/>
  <c r="L16" i="1" s="1"/>
  <c r="L34" i="1" s="1"/>
  <c r="L13" i="1"/>
  <c r="L10" i="1"/>
  <c r="L34" i="4" l="1"/>
  <c r="M20" i="5" l="1"/>
  <c r="L20" i="5"/>
  <c r="L19" i="5" s="1"/>
  <c r="M19" i="5"/>
  <c r="M18" i="5"/>
  <c r="L18" i="5"/>
  <c r="M17" i="5"/>
  <c r="L17" i="5"/>
  <c r="L16" i="5"/>
  <c r="L34" i="5" s="1"/>
  <c r="M13" i="5"/>
  <c r="L13" i="5"/>
  <c r="M10" i="5"/>
  <c r="M16" i="5" s="1"/>
  <c r="M34" i="5" s="1"/>
  <c r="L10" i="5"/>
  <c r="I20" i="5"/>
  <c r="H20" i="5"/>
  <c r="D20" i="5"/>
  <c r="D19" i="5" s="1"/>
  <c r="I19" i="5"/>
  <c r="H19" i="5"/>
  <c r="I18" i="5"/>
  <c r="I16" i="5" s="1"/>
  <c r="I34" i="5" s="1"/>
  <c r="D18" i="5"/>
  <c r="D16" i="5" s="1"/>
  <c r="D34" i="5" s="1"/>
  <c r="I17" i="5"/>
  <c r="D17" i="5"/>
  <c r="I13" i="5"/>
  <c r="D13" i="5"/>
  <c r="I10" i="5"/>
  <c r="D10" i="5"/>
  <c r="J20" i="5" l="1"/>
  <c r="J19" i="5" s="1"/>
  <c r="J18" i="5"/>
  <c r="J17" i="5"/>
  <c r="J16" i="5"/>
  <c r="J13" i="5"/>
  <c r="J10" i="5"/>
  <c r="J20" i="3"/>
  <c r="J19" i="3"/>
  <c r="J16" i="3"/>
  <c r="J13" i="3"/>
  <c r="J10" i="3"/>
  <c r="J20" i="1"/>
  <c r="J19" i="1" s="1"/>
  <c r="J34" i="1" s="1"/>
  <c r="J18" i="1"/>
  <c r="J16" i="1" s="1"/>
  <c r="J17" i="1"/>
  <c r="J13" i="1"/>
  <c r="J10" i="1"/>
  <c r="J34" i="5" l="1"/>
  <c r="N4" i="8" l="1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3" i="8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" i="4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3" i="7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2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" i="6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1A11281D-9374-46E3-B852-757B51FA8528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EC0F2521-EB62-48F8-AF80-F0D456521186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BDBFE66F-644E-4DCB-A5FA-15043D0D1C69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114B5790-1EE0-4990-9B88-1A1458ED60D8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sharedStrings.xml><?xml version="1.0" encoding="utf-8"?>
<sst xmlns="http://schemas.openxmlformats.org/spreadsheetml/2006/main" count="616" uniqueCount="81">
  <si>
    <t>01</t>
  </si>
  <si>
    <t>02</t>
  </si>
  <si>
    <t>03</t>
  </si>
  <si>
    <t>04</t>
  </si>
  <si>
    <t>05</t>
  </si>
  <si>
    <t>06</t>
  </si>
  <si>
    <t>07</t>
  </si>
  <si>
    <t>08</t>
  </si>
  <si>
    <t>0801</t>
  </si>
  <si>
    <t>0802</t>
  </si>
  <si>
    <t>09</t>
  </si>
  <si>
    <t>0901</t>
  </si>
  <si>
    <t>0902</t>
  </si>
  <si>
    <t>89</t>
  </si>
  <si>
    <t>8901</t>
  </si>
  <si>
    <t>8902</t>
  </si>
  <si>
    <t>10</t>
  </si>
  <si>
    <t>100</t>
  </si>
  <si>
    <t>1001</t>
  </si>
  <si>
    <t>1002</t>
  </si>
  <si>
    <t>1003</t>
  </si>
  <si>
    <t>1005</t>
  </si>
  <si>
    <t>1099</t>
  </si>
  <si>
    <t>11</t>
  </si>
  <si>
    <t>12</t>
  </si>
  <si>
    <t>13</t>
  </si>
  <si>
    <t>14</t>
  </si>
  <si>
    <t>15</t>
  </si>
  <si>
    <t>16</t>
  </si>
  <si>
    <t>17</t>
  </si>
  <si>
    <t>18</t>
  </si>
  <si>
    <t>0000</t>
  </si>
  <si>
    <t xml:space="preserve">Sigurimi i aksidenteve </t>
  </si>
  <si>
    <t>Sigurimi shëndetësor</t>
  </si>
  <si>
    <t>Kasko- sigurimi i automjeteve motorike</t>
  </si>
  <si>
    <t>Kasko- sigurimi i mjeteve lëvizëse mbi shina</t>
  </si>
  <si>
    <t>Kasko- sigurimi i mjeteve ajrore</t>
  </si>
  <si>
    <t>Kasko- sigurimi i mjeteve lundruese</t>
  </si>
  <si>
    <t>Sigurimi i mallrave në transport (Kargo)</t>
  </si>
  <si>
    <t>Sigurimi i pronës nga zjarri dhe dlmtime të tjera</t>
  </si>
  <si>
    <t>Sigurimi i personave fizikë</t>
  </si>
  <si>
    <t>Sigurimi i personave juridikë</t>
  </si>
  <si>
    <t>Sigurimi i pronës-të tjera</t>
  </si>
  <si>
    <t xml:space="preserve">Sigurimi i pronës në total </t>
  </si>
  <si>
    <t xml:space="preserve">	АP (Gjithsej)</t>
  </si>
  <si>
    <t>A	P</t>
  </si>
  <si>
    <t>APD</t>
  </si>
  <si>
    <t>KJ</t>
  </si>
  <si>
    <t>SK</t>
  </si>
  <si>
    <t>Sigurimi i përjgjegjësisë të shoferit</t>
  </si>
  <si>
    <t>Të tjera</t>
  </si>
  <si>
    <t>Sigurimi i përjgjegjësisë nga mjetet ajrore</t>
  </si>
  <si>
    <t>Sigurimi i përjgjegjësisë nga mjetet lundruese</t>
  </si>
  <si>
    <t xml:space="preserve">Sigurimi i përgjegjësisë të përgjithshme </t>
  </si>
  <si>
    <t xml:space="preserve">Sigurimi i kredive </t>
  </si>
  <si>
    <t>Sigurimi i garancive</t>
  </si>
  <si>
    <t xml:space="preserve">Sigurimi i humbjeve financiare </t>
  </si>
  <si>
    <t xml:space="preserve">Sigurimi i mbrojtjes ligjore </t>
  </si>
  <si>
    <t xml:space="preserve">Sigurimi i asistencës turistike </t>
  </si>
  <si>
    <t>Gjithsej</t>
  </si>
  <si>
    <t>Kroacija Jo-Jetë</t>
  </si>
  <si>
    <t>Eurolink</t>
  </si>
  <si>
    <t>Euroins</t>
  </si>
  <si>
    <t>Grave Jo-Jetë</t>
  </si>
  <si>
    <t xml:space="preserve">Makedonija osiguruvanje </t>
  </si>
  <si>
    <t>Sava</t>
  </si>
  <si>
    <t>Triglav</t>
  </si>
  <si>
    <t>Unika</t>
  </si>
  <si>
    <t>Osiguritelna Polisa</t>
  </si>
  <si>
    <t>Halk Osiguruvanje</t>
  </si>
  <si>
    <t>ZOIL Makedonija</t>
  </si>
  <si>
    <t>Totali Jo-Jetë</t>
  </si>
  <si>
    <t>Makedonia Osiguruvanje</t>
  </si>
  <si>
    <t>Primi i shkruar bruto, në mijëra denarë për muajin janar të vitit 2026</t>
  </si>
  <si>
    <t>Primi i shkruar bruto, në mijëra denarë për muajin janar të vitit 2025</t>
  </si>
  <si>
    <t>Dëme të paguara bruto,në mijëra denarë për muajin janar  të vitit  2026</t>
  </si>
  <si>
    <t>Dëme të paguara bruto,në mijëra denarë për muajin dhjetor  të vitit  2026</t>
  </si>
  <si>
    <t>Numri i kontratave të lidhura  për muajin janar të vitit 2026</t>
  </si>
  <si>
    <t>Numri i kontratave të lidhura  për muajin janar të vitit 2025</t>
  </si>
  <si>
    <t>Numri i dëmeve të likuiduara për muajin janar  të vitit 2026</t>
  </si>
  <si>
    <t>Numri i dëmeve të likuiduara për muajin janar  të vitit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</si>
</sst>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_-* #,##0.00\ _д_е_н_._-;\-* #,##0.00\ _д_е_н_._-;_-* &quot;-&quot;??\ _д_е_н_._-;_-@_-"/>
    <numFmt numFmtId="167" formatCode="_-* #,##0_-;\-* #,##0_-;_-* &quot;-&quot;??_-;_-@_-"/>
    <numFmt numFmtId="168" formatCode="#,###,##0.00"/>
  </numFmts>
  <fonts count="2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rgb="FF9C5700"/>
      <name val="Calibri"/>
      <family val="2"/>
      <charset val="204"/>
      <scheme val="minor"/>
    </font>
    <font>
      <sz val="10"/>
      <name val="Arial"/>
      <family val="2"/>
    </font>
    <font>
      <b/>
      <sz val="10"/>
      <color theme="1"/>
      <name val="Calibri"/>
      <family val="2"/>
    </font>
    <font>
      <sz val="8"/>
      <color theme="1"/>
      <name val="Triglav TheSans"/>
      <family val="2"/>
      <charset val="238"/>
    </font>
    <font>
      <sz val="1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rgb="FFFF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rgb="FFF2F2F2"/>
        <bgColor rgb="FF000000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ck">
        <color theme="0"/>
      </left>
      <right style="thick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4" tint="0.39997558519241921"/>
      </top>
      <bottom/>
      <diagonal/>
    </border>
  </borders>
  <cellStyleXfs count="35">
    <xf numFmtId="0" fontId="0" fillId="0" borderId="0"/>
    <xf numFmtId="0" fontId="3" fillId="0" borderId="0"/>
    <xf numFmtId="0" fontId="3" fillId="0" borderId="0"/>
    <xf numFmtId="0" fontId="13" fillId="0" borderId="0"/>
    <xf numFmtId="165" fontId="3" fillId="0" borderId="0" applyFont="0" applyFill="0" applyBorder="0" applyAlignment="0" applyProtection="0"/>
    <xf numFmtId="0" fontId="12" fillId="0" borderId="0"/>
    <xf numFmtId="0" fontId="14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2" fillId="0" borderId="0"/>
    <xf numFmtId="165" fontId="12" fillId="0" borderId="0" applyFont="0" applyFill="0" applyBorder="0" applyAlignment="0" applyProtection="0"/>
    <xf numFmtId="0" fontId="12" fillId="0" borderId="0"/>
    <xf numFmtId="0" fontId="15" fillId="6" borderId="0" applyNumberFormat="0" applyBorder="0" applyAlignment="0" applyProtection="0"/>
    <xf numFmtId="0" fontId="2" fillId="0" borderId="0"/>
    <xf numFmtId="0" fontId="12" fillId="0" borderId="0"/>
    <xf numFmtId="43" fontId="3" fillId="0" borderId="0" applyFont="0" applyFill="0" applyBorder="0" applyAlignment="0" applyProtection="0"/>
    <xf numFmtId="0" fontId="1" fillId="0" borderId="0"/>
    <xf numFmtId="0" fontId="16" fillId="0" borderId="0" applyAlignment="0"/>
    <xf numFmtId="165" fontId="1" fillId="0" borderId="0" applyFont="0" applyFill="0" applyBorder="0" applyAlignment="0" applyProtection="0"/>
    <xf numFmtId="3" fontId="18" fillId="0" borderId="11"/>
  </cellStyleXfs>
  <cellXfs count="46">
    <xf numFmtId="0" fontId="0" fillId="0" borderId="0" xfId="0"/>
    <xf numFmtId="0" fontId="4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4" fillId="2" borderId="8" xfId="1" applyFont="1" applyFill="1" applyBorder="1" applyAlignment="1">
      <alignment horizontal="left" vertical="center" wrapText="1"/>
    </xf>
    <xf numFmtId="3" fontId="5" fillId="0" borderId="9" xfId="0" applyNumberFormat="1" applyFont="1" applyBorder="1"/>
    <xf numFmtId="0" fontId="5" fillId="0" borderId="0" xfId="0" applyFont="1"/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3" fontId="5" fillId="0" borderId="6" xfId="0" applyNumberFormat="1" applyFont="1" applyBorder="1"/>
    <xf numFmtId="3" fontId="6" fillId="0" borderId="6" xfId="0" applyNumberFormat="1" applyFont="1" applyBorder="1"/>
    <xf numFmtId="49" fontId="5" fillId="0" borderId="0" xfId="0" applyNumberFormat="1" applyFont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3" fontId="6" fillId="0" borderId="9" xfId="0" applyNumberFormat="1" applyFont="1" applyBorder="1"/>
    <xf numFmtId="3" fontId="7" fillId="3" borderId="1" xfId="2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3" fontId="9" fillId="3" borderId="1" xfId="0" applyNumberFormat="1" applyFont="1" applyFill="1" applyBorder="1" applyAlignment="1">
      <alignment vertical="center" wrapText="1"/>
    </xf>
    <xf numFmtId="164" fontId="17" fillId="3" borderId="1" xfId="30" applyNumberFormat="1" applyFont="1" applyFill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3" fontId="7" fillId="5" borderId="0" xfId="0" applyNumberFormat="1" applyFont="1" applyFill="1" applyAlignment="1">
      <alignment vertical="center" wrapText="1"/>
    </xf>
    <xf numFmtId="167" fontId="7" fillId="3" borderId="1" xfId="4" applyNumberFormat="1" applyFont="1" applyFill="1" applyBorder="1" applyAlignment="1">
      <alignment vertical="center" wrapText="1"/>
    </xf>
    <xf numFmtId="167" fontId="4" fillId="3" borderId="1" xfId="4" applyNumberFormat="1" applyFont="1" applyFill="1" applyBorder="1" applyAlignment="1">
      <alignment vertical="center" wrapText="1"/>
    </xf>
    <xf numFmtId="4" fontId="7" fillId="3" borderId="1" xfId="0" applyNumberFormat="1" applyFont="1" applyFill="1" applyBorder="1" applyAlignment="1">
      <alignment vertical="center" wrapText="1"/>
    </xf>
    <xf numFmtId="164" fontId="4" fillId="3" borderId="1" xfId="30" applyNumberFormat="1" applyFont="1" applyFill="1" applyBorder="1" applyAlignment="1">
      <alignment vertical="center" wrapText="1"/>
    </xf>
    <xf numFmtId="4" fontId="19" fillId="7" borderId="1" xfId="0" applyNumberFormat="1" applyFont="1" applyFill="1" applyBorder="1" applyAlignment="1">
      <alignment vertical="center" wrapText="1"/>
    </xf>
    <xf numFmtId="0" fontId="19" fillId="7" borderId="1" xfId="0" applyFont="1" applyFill="1" applyBorder="1" applyAlignment="1">
      <alignment vertical="center" wrapText="1"/>
    </xf>
    <xf numFmtId="3" fontId="19" fillId="7" borderId="1" xfId="0" applyNumberFormat="1" applyFont="1" applyFill="1" applyBorder="1" applyAlignment="1">
      <alignment vertical="center" wrapText="1"/>
    </xf>
    <xf numFmtId="167" fontId="7" fillId="5" borderId="1" xfId="4" applyNumberFormat="1" applyFont="1" applyFill="1" applyBorder="1" applyAlignment="1">
      <alignment vertical="center" wrapText="1"/>
    </xf>
    <xf numFmtId="167" fontId="7" fillId="5" borderId="0" xfId="4" applyNumberFormat="1" applyFont="1" applyFill="1" applyAlignment="1">
      <alignment vertical="center" wrapText="1"/>
    </xf>
    <xf numFmtId="0" fontId="20" fillId="8" borderId="12" xfId="0" applyFont="1" applyFill="1" applyBorder="1"/>
    <xf numFmtId="0" fontId="7" fillId="0" borderId="0" xfId="0" applyFont="1" applyAlignment="1">
      <alignment vertical="center" wrapText="1"/>
    </xf>
    <xf numFmtId="3" fontId="21" fillId="3" borderId="1" xfId="0" applyNumberFormat="1" applyFont="1" applyFill="1" applyBorder="1" applyAlignment="1">
      <alignment vertical="center" wrapText="1"/>
    </xf>
    <xf numFmtId="168" fontId="0" fillId="0" borderId="0" xfId="0" applyNumberFormat="1"/>
    <xf numFmtId="0" fontId="4" fillId="9" borderId="5" xfId="1" applyFont="1" applyFill="1" applyBorder="1" applyAlignment="1">
      <alignment horizontal="left" vertical="center" wrapText="1"/>
    </xf>
  </cellXfs>
  <cellStyles count="35">
    <cellStyle name="Comma 2" xfId="4" xr:uid="{DA045210-B8D0-46D1-B7AE-827025748BB8}"/>
    <cellStyle name="Comma 2 2" xfId="23" xr:uid="{4D07B060-4C2E-48D1-93B4-238D4E09650E}"/>
    <cellStyle name="Comma 3" xfId="25" xr:uid="{36CD262A-54CA-4A5E-B703-4E0C47DDC6E4}"/>
    <cellStyle name="Comma 4" xfId="30" xr:uid="{13A4B750-86A1-4EB1-A66C-A676DC6AAC62}"/>
    <cellStyle name="Comma 5" xfId="33" xr:uid="{07D2AC3D-6D08-43B6-80E5-A46C6068243A}"/>
    <cellStyle name="First_Column_Rows_0" xfId="34" xr:uid="{2E17A6D8-56D9-425F-ABDF-3BCA8A567A12}"/>
    <cellStyle name="Neutral 2" xfId="27" xr:uid="{78626529-7481-49E8-B832-BCD4EA7CCA5A}"/>
    <cellStyle name="Normal" xfId="0" builtinId="0"/>
    <cellStyle name="Normal 2" xfId="1" xr:uid="{A3521A09-9228-4AF6-AF9D-D6F5A7B6AD15}"/>
    <cellStyle name="Normal 2 2" xfId="8" xr:uid="{63E3C801-0CA4-44EF-B84B-FD4784853BC6}"/>
    <cellStyle name="Normal 2 2 2" xfId="24" xr:uid="{0A856407-158F-4B1F-9CAB-D6EAEA140BE2}"/>
    <cellStyle name="Normal 2 2 3" xfId="26" xr:uid="{A7B164A6-5A3C-4A3A-BC4B-76A1A48F27AE}"/>
    <cellStyle name="Normal 2 3" xfId="28" xr:uid="{EF441DE0-B73B-413B-A39A-DAE51A64D86D}"/>
    <cellStyle name="Normal 2 4" xfId="9" xr:uid="{626BC373-44BF-4306-8A7B-6D095133D393}"/>
    <cellStyle name="Normal 2 4 2" xfId="12" xr:uid="{9E6CA49E-3B16-4DB9-B0F0-9A1FB7E339A8}"/>
    <cellStyle name="Normal 2 4 3" xfId="16" xr:uid="{F4311A7C-1574-49E6-B8FF-8A0B6972BA26}"/>
    <cellStyle name="Normal 2 4 4" xfId="19" xr:uid="{340246FF-3C42-4B46-AC92-64687D3E8B56}"/>
    <cellStyle name="Normal 2 4 5" xfId="22" xr:uid="{3930FB01-1214-4690-8EFE-B1F3A10AF505}"/>
    <cellStyle name="Normal 2 5" xfId="6" xr:uid="{345C2883-7A7A-4EF6-811A-6F5AD637D244}"/>
    <cellStyle name="Normal 2 6" xfId="32" xr:uid="{11BEFF4E-600F-4D6E-84E2-ADD4086403E1}"/>
    <cellStyle name="Normal 3" xfId="2" xr:uid="{8B089AE6-DFB8-41B8-BB6D-F35EB01D6692}"/>
    <cellStyle name="Normal 3 2" xfId="3" xr:uid="{AB7ED279-DBA4-4CEB-8B90-B21A665AA02D}"/>
    <cellStyle name="Normal 3 2 2" xfId="29" xr:uid="{9CE132A9-7A03-4608-A223-90B53B3789F9}"/>
    <cellStyle name="Normal 4" xfId="5" xr:uid="{98CDD710-5D35-4849-A75D-8ACC22D74004}"/>
    <cellStyle name="Normal 4 2" xfId="13" xr:uid="{8E7C6415-33E4-453F-B36E-5D96A42324CF}"/>
    <cellStyle name="Normal 5" xfId="10" xr:uid="{D31D15B8-368B-4FEB-BA22-39457475B81A}"/>
    <cellStyle name="Normal 5 2 2" xfId="7" xr:uid="{B1DC6121-5CAC-4452-9487-A239DCF15EC0}"/>
    <cellStyle name="Normal 5 2 2 2" xfId="11" xr:uid="{FE8674B9-0AC0-4E29-9C91-52FAE5F94BB6}"/>
    <cellStyle name="Normal 5 2 2 3" xfId="15" xr:uid="{45D876B6-BFC2-4EC8-8A0A-0F2696003A76}"/>
    <cellStyle name="Normal 5 2 2 4" xfId="18" xr:uid="{CA790CD6-587F-40B8-9FF2-F7D83F6813A8}"/>
    <cellStyle name="Normal 5 2 2 5" xfId="21" xr:uid="{03E98043-A654-4E4B-81BE-C8559E418A5C}"/>
    <cellStyle name="Normal 6" xfId="14" xr:uid="{1AD688D8-CFE5-4679-9B23-00B2C902C6CF}"/>
    <cellStyle name="Normal 7" xfId="17" xr:uid="{17B012F1-6872-4EB1-A175-54F8136B5DB1}"/>
    <cellStyle name="Normal 8" xfId="20" xr:uid="{81D4A082-2839-4DA0-9EAC-1293084DD975}"/>
    <cellStyle name="Normal 9" xfId="31" xr:uid="{640716C4-CEA3-4043-8225-47D0CF832B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CA94-8505-4B6B-818D-431E1E1F6BEF}">
  <dimension ref="A1:N34"/>
  <sheetViews>
    <sheetView zoomScale="80" zoomScaleNormal="8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73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>
      <c r="A3" s="6" t="s">
        <v>32</v>
      </c>
      <c r="B3" s="1" t="s">
        <v>0</v>
      </c>
      <c r="C3" s="35">
        <v>19842</v>
      </c>
      <c r="D3" s="29">
        <v>41997.394</v>
      </c>
      <c r="E3" s="19">
        <v>2074</v>
      </c>
      <c r="F3" s="19">
        <v>4021.1109999999999</v>
      </c>
      <c r="G3" s="36">
        <v>48490.77</v>
      </c>
      <c r="H3" s="19">
        <v>6649.8029999999999</v>
      </c>
      <c r="I3" s="19">
        <v>69029.066000000006</v>
      </c>
      <c r="J3" s="19">
        <v>7515</v>
      </c>
      <c r="K3" s="18">
        <v>3657</v>
      </c>
      <c r="L3" s="23">
        <v>11960.06</v>
      </c>
      <c r="M3" s="32">
        <v>0</v>
      </c>
      <c r="N3" s="13">
        <f>SUM(C3:M3)</f>
        <v>215236.204</v>
      </c>
    </row>
    <row r="4" spans="1:14">
      <c r="A4" s="6" t="s">
        <v>33</v>
      </c>
      <c r="B4" s="1" t="s">
        <v>1</v>
      </c>
      <c r="C4" s="35">
        <v>22970</v>
      </c>
      <c r="D4" s="29">
        <v>22746.196</v>
      </c>
      <c r="E4" s="19">
        <v>5977</v>
      </c>
      <c r="F4" s="19">
        <v>0</v>
      </c>
      <c r="G4" s="36">
        <v>67253.8</v>
      </c>
      <c r="H4" s="19">
        <v>9991.9869999999992</v>
      </c>
      <c r="I4" s="19">
        <v>68256.540999999997</v>
      </c>
      <c r="J4" s="19">
        <v>22286</v>
      </c>
      <c r="K4" s="18">
        <v>0</v>
      </c>
      <c r="L4" s="23">
        <v>18897.84</v>
      </c>
      <c r="M4" s="32">
        <v>0</v>
      </c>
      <c r="N4" s="13">
        <f t="shared" ref="N4:N34" si="0">SUM(C4:M4)</f>
        <v>238379.36399999997</v>
      </c>
    </row>
    <row r="5" spans="1:14" ht="25.5">
      <c r="A5" s="6" t="s">
        <v>34</v>
      </c>
      <c r="B5" s="1" t="s">
        <v>2</v>
      </c>
      <c r="C5" s="35">
        <v>17439</v>
      </c>
      <c r="D5" s="29">
        <v>11734.246999999999</v>
      </c>
      <c r="E5" s="19">
        <v>4975</v>
      </c>
      <c r="F5" s="19">
        <v>1528.8910000000001</v>
      </c>
      <c r="G5" s="36">
        <v>18457.22</v>
      </c>
      <c r="H5" s="19">
        <v>17648.769</v>
      </c>
      <c r="I5" s="19">
        <v>12249.557000000001</v>
      </c>
      <c r="J5" s="19">
        <v>14027</v>
      </c>
      <c r="K5" s="18">
        <v>8772</v>
      </c>
      <c r="L5" s="23">
        <v>11818.22</v>
      </c>
      <c r="M5" s="32">
        <v>0</v>
      </c>
      <c r="N5" s="13">
        <f t="shared" si="0"/>
        <v>118649.90400000001</v>
      </c>
    </row>
    <row r="6" spans="1:14" ht="25.5">
      <c r="A6" s="6" t="s">
        <v>35</v>
      </c>
      <c r="B6" s="1" t="s">
        <v>3</v>
      </c>
      <c r="C6" s="35"/>
      <c r="D6" s="19">
        <v>0</v>
      </c>
      <c r="E6" s="19">
        <v>0</v>
      </c>
      <c r="F6" s="19">
        <v>0</v>
      </c>
      <c r="G6" s="37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32">
        <v>0</v>
      </c>
      <c r="N6" s="13">
        <f t="shared" si="0"/>
        <v>0</v>
      </c>
    </row>
    <row r="7" spans="1:14">
      <c r="A7" s="6" t="s">
        <v>36</v>
      </c>
      <c r="B7" s="1" t="s">
        <v>4</v>
      </c>
      <c r="C7" s="35">
        <v>0</v>
      </c>
      <c r="D7" s="19">
        <v>15323.161</v>
      </c>
      <c r="E7" s="19">
        <v>0</v>
      </c>
      <c r="F7" s="19">
        <v>0</v>
      </c>
      <c r="G7" s="37">
        <v>0</v>
      </c>
      <c r="H7" s="19">
        <v>0</v>
      </c>
      <c r="I7" s="19">
        <v>0</v>
      </c>
      <c r="J7" s="19">
        <v>0</v>
      </c>
      <c r="K7" s="18">
        <v>461</v>
      </c>
      <c r="L7" s="23">
        <v>0</v>
      </c>
      <c r="M7" s="32">
        <v>0</v>
      </c>
      <c r="N7" s="13">
        <f t="shared" si="0"/>
        <v>15784.161</v>
      </c>
    </row>
    <row r="8" spans="1:14">
      <c r="A8" s="6" t="s">
        <v>37</v>
      </c>
      <c r="B8" s="1" t="s">
        <v>5</v>
      </c>
      <c r="C8" s="28"/>
      <c r="D8" s="19">
        <v>0</v>
      </c>
      <c r="E8" s="19">
        <v>48</v>
      </c>
      <c r="F8" s="19">
        <v>0</v>
      </c>
      <c r="G8" s="37">
        <v>0</v>
      </c>
      <c r="H8" s="19">
        <v>0</v>
      </c>
      <c r="I8" s="19">
        <v>0</v>
      </c>
      <c r="J8" s="19">
        <v>0</v>
      </c>
      <c r="K8" s="18">
        <v>0</v>
      </c>
      <c r="L8" s="23">
        <v>0</v>
      </c>
      <c r="M8" s="32">
        <v>0</v>
      </c>
      <c r="N8" s="13">
        <f t="shared" si="0"/>
        <v>48</v>
      </c>
    </row>
    <row r="9" spans="1:14" ht="25.5">
      <c r="A9" s="6" t="s">
        <v>38</v>
      </c>
      <c r="B9" s="1" t="s">
        <v>6</v>
      </c>
      <c r="C9" s="35">
        <v>888</v>
      </c>
      <c r="D9" s="19">
        <v>736.19399999999996</v>
      </c>
      <c r="E9" s="19">
        <v>1804</v>
      </c>
      <c r="F9" s="19">
        <v>0</v>
      </c>
      <c r="G9" s="36">
        <v>2208.19</v>
      </c>
      <c r="H9" s="19">
        <v>221.24799999999999</v>
      </c>
      <c r="I9" s="19">
        <v>4846.2690000000002</v>
      </c>
      <c r="J9" s="19">
        <v>5002</v>
      </c>
      <c r="K9" s="18">
        <v>187</v>
      </c>
      <c r="L9" s="23">
        <v>137.62</v>
      </c>
      <c r="M9" s="32">
        <v>0</v>
      </c>
      <c r="N9" s="13">
        <f t="shared" si="0"/>
        <v>16030.521000000001</v>
      </c>
    </row>
    <row r="10" spans="1:14" ht="25.5">
      <c r="A10" s="6" t="s">
        <v>39</v>
      </c>
      <c r="B10" s="1" t="s">
        <v>7</v>
      </c>
      <c r="C10" s="35">
        <v>7784</v>
      </c>
      <c r="D10" s="19">
        <f>D11+D12</f>
        <v>6723.2240000000002</v>
      </c>
      <c r="E10" s="19">
        <v>1716</v>
      </c>
      <c r="F10" s="19">
        <v>334.072</v>
      </c>
      <c r="G10" s="36">
        <v>56509.85</v>
      </c>
      <c r="H10" s="19">
        <v>14662.033660000001</v>
      </c>
      <c r="I10" s="19">
        <f>I11+I12</f>
        <v>24272.487795273373</v>
      </c>
      <c r="J10" s="19">
        <f t="shared" ref="J10" si="1">SUM(J11:J12)</f>
        <v>11249</v>
      </c>
      <c r="K10" s="18">
        <v>4694</v>
      </c>
      <c r="L10" s="23">
        <f>SUM(L11:L12)</f>
        <v>6520.78</v>
      </c>
      <c r="M10" s="32">
        <v>0</v>
      </c>
      <c r="N10" s="13">
        <f t="shared" si="0"/>
        <v>134465.44745527336</v>
      </c>
    </row>
    <row r="11" spans="1:14">
      <c r="A11" s="6" t="s">
        <v>40</v>
      </c>
      <c r="B11" s="1" t="s">
        <v>8</v>
      </c>
      <c r="C11" s="35">
        <v>2616</v>
      </c>
      <c r="D11" s="29">
        <v>2091.4059999999999</v>
      </c>
      <c r="E11" s="19">
        <v>670</v>
      </c>
      <c r="F11" s="19">
        <v>145.81399999999999</v>
      </c>
      <c r="G11" s="36">
        <v>1609.03</v>
      </c>
      <c r="H11" s="19">
        <v>2556.5619900000002</v>
      </c>
      <c r="I11" s="19">
        <v>739.27161333992262</v>
      </c>
      <c r="J11" s="19">
        <v>1694</v>
      </c>
      <c r="K11" s="18">
        <v>1288</v>
      </c>
      <c r="L11" s="23">
        <v>552.5</v>
      </c>
      <c r="M11" s="32">
        <v>0</v>
      </c>
      <c r="N11" s="13">
        <f t="shared" si="0"/>
        <v>13962.583603339923</v>
      </c>
    </row>
    <row r="12" spans="1:14">
      <c r="A12" s="6" t="s">
        <v>41</v>
      </c>
      <c r="B12" s="1" t="s">
        <v>9</v>
      </c>
      <c r="C12" s="35">
        <v>5168</v>
      </c>
      <c r="D12" s="29">
        <v>4631.8180000000002</v>
      </c>
      <c r="E12" s="19">
        <v>1046</v>
      </c>
      <c r="F12" s="19">
        <v>188.25800000000001</v>
      </c>
      <c r="G12" s="36">
        <v>54900.82</v>
      </c>
      <c r="H12" s="19">
        <v>12105.471670000001</v>
      </c>
      <c r="I12" s="19">
        <v>23533.216181933451</v>
      </c>
      <c r="J12" s="19">
        <v>9555</v>
      </c>
      <c r="K12" s="18">
        <v>3406</v>
      </c>
      <c r="L12" s="23">
        <v>5968.28</v>
      </c>
      <c r="M12" s="32">
        <v>0</v>
      </c>
      <c r="N12" s="13">
        <f t="shared" si="0"/>
        <v>120502.86385193345</v>
      </c>
    </row>
    <row r="13" spans="1:14">
      <c r="A13" s="6" t="s">
        <v>42</v>
      </c>
      <c r="B13" s="1" t="s">
        <v>10</v>
      </c>
      <c r="C13" s="35">
        <v>4672</v>
      </c>
      <c r="D13" s="19">
        <f>D14+D15</f>
        <v>5538.5169999999998</v>
      </c>
      <c r="E13" s="19">
        <v>633</v>
      </c>
      <c r="F13" s="19">
        <v>84.45</v>
      </c>
      <c r="G13" s="36">
        <v>129359.08</v>
      </c>
      <c r="H13" s="19">
        <v>28792.498640000002</v>
      </c>
      <c r="I13" s="19">
        <f>I14+I15</f>
        <v>19717.469394726628</v>
      </c>
      <c r="J13" s="19">
        <f t="shared" ref="J13" si="2">SUM(J14:J15)</f>
        <v>29492</v>
      </c>
      <c r="K13" s="18">
        <v>3160.886</v>
      </c>
      <c r="L13" s="23">
        <f>SUM(L14:L15)</f>
        <v>20016.419999999998</v>
      </c>
      <c r="M13" s="32">
        <v>0</v>
      </c>
      <c r="N13" s="13">
        <f t="shared" si="0"/>
        <v>241466.32103472663</v>
      </c>
    </row>
    <row r="14" spans="1:14">
      <c r="A14" s="6" t="s">
        <v>40</v>
      </c>
      <c r="B14" s="1" t="s">
        <v>11</v>
      </c>
      <c r="C14" s="35">
        <v>1729</v>
      </c>
      <c r="D14" s="19">
        <v>2140.3110000000001</v>
      </c>
      <c r="E14" s="19">
        <v>348</v>
      </c>
      <c r="F14" s="19">
        <v>21.402000000000001</v>
      </c>
      <c r="G14" s="36">
        <v>2904.13</v>
      </c>
      <c r="H14" s="19">
        <v>4608.8212800000001</v>
      </c>
      <c r="I14" s="19">
        <v>2522.1833866600778</v>
      </c>
      <c r="J14" s="19">
        <v>580</v>
      </c>
      <c r="K14" s="18">
        <v>243</v>
      </c>
      <c r="L14" s="23">
        <v>625.41</v>
      </c>
      <c r="M14" s="32">
        <v>0</v>
      </c>
      <c r="N14" s="13">
        <f t="shared" si="0"/>
        <v>15722.257666660078</v>
      </c>
    </row>
    <row r="15" spans="1:14">
      <c r="A15" s="6" t="s">
        <v>41</v>
      </c>
      <c r="B15" s="1" t="s">
        <v>12</v>
      </c>
      <c r="C15" s="35">
        <v>2943</v>
      </c>
      <c r="D15" s="19">
        <v>3398.2060000000001</v>
      </c>
      <c r="E15" s="19">
        <v>285</v>
      </c>
      <c r="F15" s="19">
        <v>63.048000000000002</v>
      </c>
      <c r="G15" s="36">
        <v>126454.96</v>
      </c>
      <c r="H15" s="19">
        <v>24183.677359999998</v>
      </c>
      <c r="I15" s="19">
        <v>17195.286008066549</v>
      </c>
      <c r="J15" s="19">
        <v>28912</v>
      </c>
      <c r="K15" s="18">
        <v>2917.886</v>
      </c>
      <c r="L15" s="23">
        <v>19391.009999999998</v>
      </c>
      <c r="M15" s="32">
        <v>0</v>
      </c>
      <c r="N15" s="13">
        <f t="shared" si="0"/>
        <v>225744.07336806657</v>
      </c>
    </row>
    <row r="16" spans="1:14">
      <c r="A16" s="6" t="s">
        <v>43</v>
      </c>
      <c r="B16" s="1" t="s">
        <v>13</v>
      </c>
      <c r="C16" s="35">
        <v>12456</v>
      </c>
      <c r="D16" s="19">
        <f>D17+D18</f>
        <v>12261.741000000002</v>
      </c>
      <c r="E16" s="19">
        <v>2349</v>
      </c>
      <c r="F16" s="19">
        <v>418.52199999999999</v>
      </c>
      <c r="G16" s="36">
        <v>185868.94</v>
      </c>
      <c r="H16" s="19">
        <v>43454.532299999999</v>
      </c>
      <c r="I16" s="19">
        <f>I17+I18</f>
        <v>43989.957190000001</v>
      </c>
      <c r="J16" s="19">
        <f t="shared" ref="J16" si="3">SUM(J17:J18)</f>
        <v>40741</v>
      </c>
      <c r="K16" s="18">
        <v>7854.8860000000004</v>
      </c>
      <c r="L16" s="23">
        <f>SUM(L17:L18)</f>
        <v>26537.199999999997</v>
      </c>
      <c r="M16" s="32">
        <v>0</v>
      </c>
      <c r="N16" s="13">
        <f t="shared" si="0"/>
        <v>375931.77849</v>
      </c>
    </row>
    <row r="17" spans="1:14">
      <c r="A17" s="6" t="s">
        <v>40</v>
      </c>
      <c r="B17" s="1" t="s">
        <v>14</v>
      </c>
      <c r="C17" s="35">
        <v>4345</v>
      </c>
      <c r="D17" s="29">
        <f>D11+D14</f>
        <v>4231.7170000000006</v>
      </c>
      <c r="E17" s="19">
        <v>1018</v>
      </c>
      <c r="F17" s="19">
        <v>167.21600000000001</v>
      </c>
      <c r="G17" s="36">
        <v>4513.16</v>
      </c>
      <c r="H17" s="19">
        <v>7165.3832699999994</v>
      </c>
      <c r="I17" s="19">
        <f>I11+I14</f>
        <v>3261.4550000000004</v>
      </c>
      <c r="J17" s="19">
        <f t="shared" ref="J17:J18" si="4">J11+J14</f>
        <v>2274</v>
      </c>
      <c r="K17" s="18">
        <v>1531</v>
      </c>
      <c r="L17" s="23">
        <f t="shared" ref="L17:L18" si="5">L11+L14</f>
        <v>1177.9099999999999</v>
      </c>
      <c r="M17" s="32">
        <v>0</v>
      </c>
      <c r="N17" s="13">
        <f t="shared" si="0"/>
        <v>29684.841270000001</v>
      </c>
    </row>
    <row r="18" spans="1:14">
      <c r="A18" s="6" t="s">
        <v>41</v>
      </c>
      <c r="B18" s="1" t="s">
        <v>15</v>
      </c>
      <c r="C18" s="35">
        <v>8111</v>
      </c>
      <c r="D18" s="29">
        <f>D12+D15</f>
        <v>8030.0240000000003</v>
      </c>
      <c r="E18" s="19">
        <v>1331</v>
      </c>
      <c r="F18" s="19">
        <v>251.30600000000001</v>
      </c>
      <c r="G18" s="36">
        <v>181355.78</v>
      </c>
      <c r="H18" s="19">
        <v>36289.14903</v>
      </c>
      <c r="I18" s="19">
        <f>I12+I15</f>
        <v>40728.502189999999</v>
      </c>
      <c r="J18" s="19">
        <f t="shared" si="4"/>
        <v>38467</v>
      </c>
      <c r="K18" s="18">
        <v>6323.8860000000004</v>
      </c>
      <c r="L18" s="23">
        <f t="shared" si="5"/>
        <v>25359.289999999997</v>
      </c>
      <c r="M18" s="32">
        <v>0</v>
      </c>
      <c r="N18" s="13">
        <f t="shared" si="0"/>
        <v>346246.93721999996</v>
      </c>
    </row>
    <row r="19" spans="1:14">
      <c r="A19" s="6" t="s">
        <v>44</v>
      </c>
      <c r="B19" s="1" t="s">
        <v>16</v>
      </c>
      <c r="C19" s="35">
        <v>50479</v>
      </c>
      <c r="D19" s="19">
        <f>D20+D24+D25</f>
        <v>35105.347000000002</v>
      </c>
      <c r="E19" s="19">
        <v>24031</v>
      </c>
      <c r="F19" s="19">
        <v>53622.239280000067</v>
      </c>
      <c r="G19" s="36">
        <v>65131.82</v>
      </c>
      <c r="H19" s="22">
        <f>H20+H24+H25</f>
        <v>36373.381000000008</v>
      </c>
      <c r="I19" s="19">
        <f t="shared" ref="I19" si="6">I20+I24+I25</f>
        <v>29999.131000000001</v>
      </c>
      <c r="J19" s="19">
        <f t="shared" ref="J19" si="7">SUM(J20,J24:J25)</f>
        <v>103189</v>
      </c>
      <c r="K19" s="18">
        <v>38745</v>
      </c>
      <c r="L19" s="23">
        <f>L20+L24+L25</f>
        <v>28179.640000000003</v>
      </c>
      <c r="M19" s="39">
        <f>M20+M24</f>
        <v>51.058999999999997</v>
      </c>
      <c r="N19" s="13">
        <f t="shared" si="0"/>
        <v>464906.61728000012</v>
      </c>
    </row>
    <row r="20" spans="1:14">
      <c r="A20" s="6" t="s">
        <v>45</v>
      </c>
      <c r="B20" s="1" t="s">
        <v>17</v>
      </c>
      <c r="C20" s="35">
        <v>49726</v>
      </c>
      <c r="D20" s="19">
        <f>SUM(D21:D23)</f>
        <v>34432.705999999998</v>
      </c>
      <c r="E20" s="19">
        <v>23401</v>
      </c>
      <c r="F20" s="19">
        <v>53622.239280000067</v>
      </c>
      <c r="G20" s="36">
        <v>59321.26</v>
      </c>
      <c r="H20" s="22">
        <f t="shared" ref="H20" si="8">H21+H22+H23</f>
        <v>34842.115000000005</v>
      </c>
      <c r="I20" s="19">
        <f t="shared" ref="I20" si="9">I21+I22+I23</f>
        <v>28475.849000000002</v>
      </c>
      <c r="J20" s="19">
        <f t="shared" ref="J20" si="10">SUM(J21:J23)</f>
        <v>102229</v>
      </c>
      <c r="K20" s="18">
        <v>37982</v>
      </c>
      <c r="L20" s="23">
        <f>SUM(L21:L23)</f>
        <v>27298.170000000002</v>
      </c>
      <c r="M20" s="40">
        <f>M21+M22+M23</f>
        <v>51.058999999999997</v>
      </c>
      <c r="N20" s="13">
        <f t="shared" si="0"/>
        <v>451381.39828000008</v>
      </c>
    </row>
    <row r="21" spans="1:14">
      <c r="A21" s="6" t="s">
        <v>46</v>
      </c>
      <c r="B21" s="1" t="s">
        <v>18</v>
      </c>
      <c r="C21" s="35">
        <v>39337</v>
      </c>
      <c r="D21" s="19">
        <v>25932.034</v>
      </c>
      <c r="E21" s="19">
        <v>14365</v>
      </c>
      <c r="F21" s="19">
        <v>40969.886650000066</v>
      </c>
      <c r="G21" s="36">
        <v>45508</v>
      </c>
      <c r="H21" s="19">
        <v>26103.690999999999</v>
      </c>
      <c r="I21" s="19">
        <v>20980.359</v>
      </c>
      <c r="J21" s="19">
        <v>79202</v>
      </c>
      <c r="K21" s="18">
        <v>29170</v>
      </c>
      <c r="L21" s="23">
        <v>20248.63</v>
      </c>
      <c r="M21" s="39">
        <v>0</v>
      </c>
      <c r="N21" s="13">
        <f t="shared" si="0"/>
        <v>341816.60065000004</v>
      </c>
    </row>
    <row r="22" spans="1:14">
      <c r="A22" s="6" t="s">
        <v>47</v>
      </c>
      <c r="B22" s="1" t="s">
        <v>19</v>
      </c>
      <c r="C22" s="35">
        <v>10350</v>
      </c>
      <c r="D22" s="19">
        <v>8451.4719999999998</v>
      </c>
      <c r="E22" s="19">
        <v>4207</v>
      </c>
      <c r="F22" s="19">
        <v>10981.883</v>
      </c>
      <c r="G22" s="36">
        <v>13669.62</v>
      </c>
      <c r="H22" s="19">
        <v>8626.4120000000003</v>
      </c>
      <c r="I22" s="19">
        <v>7438.2950000000001</v>
      </c>
      <c r="J22" s="19">
        <v>22584</v>
      </c>
      <c r="K22" s="18">
        <v>8722</v>
      </c>
      <c r="L22" s="23">
        <v>6315.25</v>
      </c>
      <c r="M22" s="39">
        <v>51.058999999999997</v>
      </c>
      <c r="N22" s="13">
        <f t="shared" si="0"/>
        <v>101396.99099999999</v>
      </c>
    </row>
    <row r="23" spans="1:14">
      <c r="A23" s="45" t="s">
        <v>48</v>
      </c>
      <c r="B23" s="1" t="s">
        <v>20</v>
      </c>
      <c r="C23" s="35">
        <v>39</v>
      </c>
      <c r="D23" s="19">
        <v>49.2</v>
      </c>
      <c r="E23" s="19">
        <v>4829</v>
      </c>
      <c r="F23" s="19">
        <v>1553.1716299999985</v>
      </c>
      <c r="G23" s="37">
        <v>143.63999999999999</v>
      </c>
      <c r="H23" s="19">
        <v>112.012</v>
      </c>
      <c r="I23" s="19">
        <v>57.195</v>
      </c>
      <c r="J23" s="19">
        <v>443</v>
      </c>
      <c r="K23" s="18">
        <v>90</v>
      </c>
      <c r="L23" s="23">
        <v>734.29</v>
      </c>
      <c r="M23" s="39">
        <v>0</v>
      </c>
      <c r="N23" s="13">
        <f t="shared" si="0"/>
        <v>8050.5086299999975</v>
      </c>
    </row>
    <row r="24" spans="1:14">
      <c r="A24" s="6" t="s">
        <v>49</v>
      </c>
      <c r="B24" s="1" t="s">
        <v>21</v>
      </c>
      <c r="C24" s="35">
        <v>753</v>
      </c>
      <c r="D24" s="19">
        <v>672.64099999999996</v>
      </c>
      <c r="E24" s="19">
        <v>630</v>
      </c>
      <c r="F24" s="19">
        <v>117.298</v>
      </c>
      <c r="G24" s="36">
        <v>5810.56</v>
      </c>
      <c r="H24" s="19">
        <v>1531.2660000000001</v>
      </c>
      <c r="I24" s="19">
        <v>1523.2819999999999</v>
      </c>
      <c r="J24" s="19">
        <v>960</v>
      </c>
      <c r="K24" s="18">
        <v>763</v>
      </c>
      <c r="L24" s="23">
        <v>881.47</v>
      </c>
      <c r="M24" s="39">
        <v>0</v>
      </c>
      <c r="N24" s="13">
        <f t="shared" si="0"/>
        <v>13642.517</v>
      </c>
    </row>
    <row r="25" spans="1:14">
      <c r="A25" s="6" t="s">
        <v>50</v>
      </c>
      <c r="B25" s="1" t="s">
        <v>22</v>
      </c>
      <c r="C25" s="35"/>
      <c r="D25" s="19">
        <v>0</v>
      </c>
      <c r="E25" s="19">
        <v>0</v>
      </c>
      <c r="F25" s="19">
        <v>0</v>
      </c>
      <c r="G25" s="37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32">
        <v>0</v>
      </c>
      <c r="N25" s="13">
        <f t="shared" si="0"/>
        <v>0</v>
      </c>
    </row>
    <row r="26" spans="1:14" ht="25.5">
      <c r="A26" s="6" t="s">
        <v>51</v>
      </c>
      <c r="B26" s="1" t="s">
        <v>23</v>
      </c>
      <c r="C26" s="35">
        <v>8</v>
      </c>
      <c r="D26" s="19">
        <v>2309.288</v>
      </c>
      <c r="E26" s="19">
        <v>0</v>
      </c>
      <c r="F26" s="19">
        <v>0</v>
      </c>
      <c r="G26" s="37">
        <v>7.45</v>
      </c>
      <c r="H26" s="19">
        <v>0</v>
      </c>
      <c r="I26" s="19">
        <v>29.344000000000001</v>
      </c>
      <c r="J26" s="19">
        <v>0</v>
      </c>
      <c r="K26" s="18">
        <v>0</v>
      </c>
      <c r="L26" s="23">
        <v>0</v>
      </c>
      <c r="M26" s="32">
        <v>0</v>
      </c>
      <c r="N26" s="13">
        <f t="shared" si="0"/>
        <v>2354.0819999999999</v>
      </c>
    </row>
    <row r="27" spans="1:14" ht="25.5">
      <c r="A27" s="6" t="s">
        <v>52</v>
      </c>
      <c r="B27" s="1" t="s">
        <v>24</v>
      </c>
      <c r="C27" s="35">
        <v>0</v>
      </c>
      <c r="D27" s="19">
        <v>0</v>
      </c>
      <c r="E27" s="19">
        <v>0</v>
      </c>
      <c r="F27" s="19">
        <v>0</v>
      </c>
      <c r="G27" s="37">
        <v>5.54</v>
      </c>
      <c r="H27" s="19">
        <v>3.6960000000000002</v>
      </c>
      <c r="I27" s="19">
        <v>0</v>
      </c>
      <c r="J27" s="19">
        <v>3</v>
      </c>
      <c r="K27" s="18">
        <v>-3</v>
      </c>
      <c r="L27" s="23">
        <v>1.22</v>
      </c>
      <c r="M27" s="32">
        <v>0</v>
      </c>
      <c r="N27" s="13">
        <f t="shared" si="0"/>
        <v>10.456000000000001</v>
      </c>
    </row>
    <row r="28" spans="1:14" ht="25.5">
      <c r="A28" s="6" t="s">
        <v>53</v>
      </c>
      <c r="B28" s="1" t="s">
        <v>25</v>
      </c>
      <c r="C28" s="35">
        <v>1770</v>
      </c>
      <c r="D28" s="19">
        <v>3983.8849999999998</v>
      </c>
      <c r="E28" s="19">
        <v>839</v>
      </c>
      <c r="F28" s="19">
        <v>157.37799999999999</v>
      </c>
      <c r="G28" s="36">
        <v>8456.34</v>
      </c>
      <c r="H28" s="19">
        <v>1945.9806999999998</v>
      </c>
      <c r="I28" s="19">
        <v>10024.683000000001</v>
      </c>
      <c r="J28" s="19">
        <v>11452</v>
      </c>
      <c r="K28" s="18">
        <v>4071</v>
      </c>
      <c r="L28" s="23">
        <v>6343.29</v>
      </c>
      <c r="M28" s="32">
        <v>0</v>
      </c>
      <c r="N28" s="13">
        <f t="shared" si="0"/>
        <v>49043.556700000001</v>
      </c>
    </row>
    <row r="29" spans="1:14">
      <c r="A29" s="6" t="s">
        <v>54</v>
      </c>
      <c r="B29" s="1" t="s">
        <v>26</v>
      </c>
      <c r="C29" s="35">
        <v>469</v>
      </c>
      <c r="D29" s="19">
        <v>0</v>
      </c>
      <c r="E29" s="19">
        <v>7</v>
      </c>
      <c r="F29" s="19">
        <v>0</v>
      </c>
      <c r="G29" s="37">
        <v>931.68</v>
      </c>
      <c r="H29" s="19">
        <v>242.19200000000001</v>
      </c>
      <c r="I29" s="19">
        <v>247.934</v>
      </c>
      <c r="J29" s="19">
        <v>0</v>
      </c>
      <c r="K29" s="18">
        <v>0</v>
      </c>
      <c r="L29" s="23">
        <v>7713.22</v>
      </c>
      <c r="M29" s="32">
        <v>0</v>
      </c>
      <c r="N29" s="13">
        <f t="shared" si="0"/>
        <v>9611.0259999999998</v>
      </c>
    </row>
    <row r="30" spans="1:14">
      <c r="A30" s="6" t="s">
        <v>55</v>
      </c>
      <c r="B30" s="1" t="s">
        <v>27</v>
      </c>
      <c r="C30" s="35"/>
      <c r="D30" s="19">
        <v>2.5270000000000001</v>
      </c>
      <c r="E30" s="19">
        <v>0</v>
      </c>
      <c r="F30" s="19">
        <v>0</v>
      </c>
      <c r="G30" s="37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32">
        <v>0</v>
      </c>
      <c r="N30" s="13">
        <f t="shared" si="0"/>
        <v>2.5270000000000001</v>
      </c>
    </row>
    <row r="31" spans="1:14">
      <c r="A31" s="6" t="s">
        <v>56</v>
      </c>
      <c r="B31" s="1" t="s">
        <v>28</v>
      </c>
      <c r="C31" s="35">
        <v>197</v>
      </c>
      <c r="D31" s="19">
        <v>40.851999999999997</v>
      </c>
      <c r="E31" s="19">
        <v>3</v>
      </c>
      <c r="F31" s="19">
        <v>0</v>
      </c>
      <c r="G31" s="37">
        <v>785.06</v>
      </c>
      <c r="H31" s="19">
        <v>4484.8919999999998</v>
      </c>
      <c r="I31" s="19">
        <v>11559.2814</v>
      </c>
      <c r="J31" s="19">
        <v>3004</v>
      </c>
      <c r="K31" s="18">
        <v>0</v>
      </c>
      <c r="L31" s="23">
        <v>102.19</v>
      </c>
      <c r="M31" s="32">
        <v>0</v>
      </c>
      <c r="N31" s="13">
        <f t="shared" si="0"/>
        <v>20176.275399999999</v>
      </c>
    </row>
    <row r="32" spans="1:14">
      <c r="A32" s="6" t="s">
        <v>57</v>
      </c>
      <c r="B32" s="1" t="s">
        <v>29</v>
      </c>
      <c r="C32" s="35">
        <v>0</v>
      </c>
      <c r="D32" s="19">
        <v>0</v>
      </c>
      <c r="E32" s="19">
        <v>0</v>
      </c>
      <c r="F32" s="19">
        <v>0</v>
      </c>
      <c r="G32" s="37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32">
        <v>0</v>
      </c>
      <c r="N32" s="13">
        <f t="shared" si="0"/>
        <v>0</v>
      </c>
    </row>
    <row r="33" spans="1:14">
      <c r="A33" s="6" t="s">
        <v>58</v>
      </c>
      <c r="B33" s="1" t="s">
        <v>30</v>
      </c>
      <c r="C33" s="35">
        <v>2226</v>
      </c>
      <c r="D33" s="19">
        <v>3569.9639999999999</v>
      </c>
      <c r="E33" s="19">
        <v>724</v>
      </c>
      <c r="F33" s="19">
        <v>497.14960999999965</v>
      </c>
      <c r="G33" s="36">
        <v>1666.4</v>
      </c>
      <c r="H33" s="19">
        <v>3953.8560000000002</v>
      </c>
      <c r="I33" s="19">
        <v>4661.71</v>
      </c>
      <c r="J33" s="19">
        <v>2581</v>
      </c>
      <c r="K33" s="18">
        <v>1780</v>
      </c>
      <c r="L33" s="23">
        <v>1416.64</v>
      </c>
      <c r="M33" s="32">
        <v>0</v>
      </c>
      <c r="N33" s="13">
        <f t="shared" si="0"/>
        <v>23076.71961</v>
      </c>
    </row>
    <row r="34" spans="1:14">
      <c r="A34" s="7" t="s">
        <v>59</v>
      </c>
      <c r="B34" s="8" t="s">
        <v>31</v>
      </c>
      <c r="C34" s="28">
        <v>128744</v>
      </c>
      <c r="D34" s="20">
        <f>D3+D4+D5+D6+D7+D8+D9+D16+D19+D26+D27+D28+D29+D30+D31+D32+D33</f>
        <v>149810.79600000003</v>
      </c>
      <c r="E34" s="19">
        <v>42831</v>
      </c>
      <c r="F34" s="19">
        <v>60245.290890000062</v>
      </c>
      <c r="G34" s="36">
        <v>399263.19</v>
      </c>
      <c r="H34" s="19">
        <v>124970.337</v>
      </c>
      <c r="I34" s="19">
        <f>I3+I5+I4+I6+I7+I8+I9+I16+I19+I26+I27+I28+I29+I30+I32+I31+I33</f>
        <v>254893.47359000001</v>
      </c>
      <c r="J34" s="21">
        <f>SUM(J3:J10,J13,J19,J26:J33)</f>
        <v>209800</v>
      </c>
      <c r="K34" s="18">
        <v>65524.885999999999</v>
      </c>
      <c r="L34" s="24">
        <f>SUM(L3:L9)+L16+L19+SUM(L26:L33)</f>
        <v>113107.14</v>
      </c>
      <c r="M34" s="33">
        <f>M3+M5+M10+M13+M19+M28+M33</f>
        <v>51.058999999999997</v>
      </c>
      <c r="N34" s="9">
        <f t="shared" si="0"/>
        <v>1549241.17248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30777-021A-4C51-8633-10BFA8E17C9A}">
  <dimension ref="A1:N34"/>
  <sheetViews>
    <sheetView zoomScale="90" zoomScaleNormal="9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74</v>
      </c>
    </row>
    <row r="2" spans="1:14" s="15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72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>
      <c r="A3" s="6" t="s">
        <v>32</v>
      </c>
      <c r="B3" s="1" t="s">
        <v>0</v>
      </c>
      <c r="C3" s="18">
        <v>18514</v>
      </c>
      <c r="D3">
        <v>21943</v>
      </c>
      <c r="E3" s="19">
        <v>4674</v>
      </c>
      <c r="F3" s="19">
        <v>2169.7860000000001</v>
      </c>
      <c r="G3" s="34">
        <v>51009.57</v>
      </c>
      <c r="H3" s="19">
        <v>6580.6189999999997</v>
      </c>
      <c r="I3" s="19">
        <v>66662.403000000006</v>
      </c>
      <c r="J3" s="19">
        <v>10286</v>
      </c>
      <c r="K3" s="18">
        <v>7369</v>
      </c>
      <c r="L3" s="23">
        <v>7209.33</v>
      </c>
      <c r="M3" s="19">
        <v>147.31899999999999</v>
      </c>
      <c r="N3" s="13">
        <f t="shared" ref="N3:N34" si="0">SUM(C3:M3)</f>
        <v>196565.027</v>
      </c>
    </row>
    <row r="4" spans="1:14">
      <c r="A4" s="6" t="s">
        <v>33</v>
      </c>
      <c r="B4" s="1" t="s">
        <v>1</v>
      </c>
      <c r="C4" s="18">
        <v>23004</v>
      </c>
      <c r="D4">
        <v>30255</v>
      </c>
      <c r="E4" s="19">
        <v>823</v>
      </c>
      <c r="F4" s="19">
        <v>0</v>
      </c>
      <c r="G4" s="34">
        <v>52958.04</v>
      </c>
      <c r="H4" s="19">
        <v>13435.117</v>
      </c>
      <c r="I4" s="19">
        <v>69022.255999999994</v>
      </c>
      <c r="J4" s="19">
        <v>21740</v>
      </c>
      <c r="K4" s="18">
        <v>0</v>
      </c>
      <c r="L4" s="23">
        <v>9412.51</v>
      </c>
      <c r="M4" s="19">
        <v>0</v>
      </c>
      <c r="N4" s="13">
        <f t="shared" si="0"/>
        <v>220649.92300000001</v>
      </c>
    </row>
    <row r="5" spans="1:14" ht="25.5">
      <c r="A5" s="6" t="s">
        <v>34</v>
      </c>
      <c r="B5" s="1" t="s">
        <v>2</v>
      </c>
      <c r="C5" s="18">
        <v>12193</v>
      </c>
      <c r="D5">
        <v>11730</v>
      </c>
      <c r="E5" s="19">
        <v>8814</v>
      </c>
      <c r="F5" s="19">
        <v>1454.914</v>
      </c>
      <c r="G5" s="34">
        <v>16305.59</v>
      </c>
      <c r="H5" s="19">
        <v>15759.897999999999</v>
      </c>
      <c r="I5" s="19">
        <v>12838.180999999999</v>
      </c>
      <c r="J5" s="19">
        <v>14015</v>
      </c>
      <c r="K5" s="18">
        <v>8859</v>
      </c>
      <c r="L5" s="23">
        <v>10709.43</v>
      </c>
      <c r="M5" s="19">
        <v>394.03899999999999</v>
      </c>
      <c r="N5" s="13">
        <f t="shared" si="0"/>
        <v>113073.05200000001</v>
      </c>
    </row>
    <row r="6" spans="1:14" ht="25.5">
      <c r="A6" s="6" t="s">
        <v>35</v>
      </c>
      <c r="B6" s="1" t="s">
        <v>3</v>
      </c>
      <c r="C6" s="18">
        <v>0</v>
      </c>
      <c r="D6" s="19">
        <v>0</v>
      </c>
      <c r="E6" s="19">
        <v>0</v>
      </c>
      <c r="F6" s="19">
        <v>0</v>
      </c>
      <c r="G6" s="34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19">
        <v>0</v>
      </c>
      <c r="N6" s="13">
        <f t="shared" si="0"/>
        <v>0</v>
      </c>
    </row>
    <row r="7" spans="1:14">
      <c r="A7" s="6" t="s">
        <v>36</v>
      </c>
      <c r="B7" s="1" t="s">
        <v>4</v>
      </c>
      <c r="C7" s="18">
        <v>0</v>
      </c>
      <c r="D7" s="19">
        <v>76054</v>
      </c>
      <c r="E7" s="19">
        <v>0</v>
      </c>
      <c r="F7" s="19">
        <v>0</v>
      </c>
      <c r="G7" s="34">
        <v>0</v>
      </c>
      <c r="H7" s="19">
        <v>0</v>
      </c>
      <c r="I7" s="19">
        <v>0</v>
      </c>
      <c r="J7" s="19">
        <v>0</v>
      </c>
      <c r="K7" s="18">
        <v>0</v>
      </c>
      <c r="L7" s="23">
        <v>0</v>
      </c>
      <c r="M7" s="19">
        <v>0</v>
      </c>
      <c r="N7" s="13">
        <f t="shared" si="0"/>
        <v>76054</v>
      </c>
    </row>
    <row r="8" spans="1:14">
      <c r="A8" s="6" t="s">
        <v>37</v>
      </c>
      <c r="B8" s="1" t="s">
        <v>5</v>
      </c>
      <c r="C8" s="18">
        <v>0</v>
      </c>
      <c r="D8" s="19">
        <v>0</v>
      </c>
      <c r="E8" s="19">
        <v>0</v>
      </c>
      <c r="F8" s="19">
        <v>0</v>
      </c>
      <c r="G8" s="34">
        <v>0</v>
      </c>
      <c r="H8" s="19">
        <v>0</v>
      </c>
      <c r="I8" s="19">
        <v>0</v>
      </c>
      <c r="J8" s="19">
        <v>0</v>
      </c>
      <c r="K8" s="18">
        <v>0</v>
      </c>
      <c r="L8" s="23">
        <v>0</v>
      </c>
      <c r="M8" s="19">
        <v>0</v>
      </c>
      <c r="N8" s="13">
        <f t="shared" si="0"/>
        <v>0</v>
      </c>
    </row>
    <row r="9" spans="1:14" ht="25.5">
      <c r="A9" s="6" t="s">
        <v>38</v>
      </c>
      <c r="B9" s="1" t="s">
        <v>6</v>
      </c>
      <c r="C9" s="18">
        <v>904</v>
      </c>
      <c r="D9" s="19">
        <v>525</v>
      </c>
      <c r="E9" s="19">
        <v>1557</v>
      </c>
      <c r="F9" s="19">
        <v>0</v>
      </c>
      <c r="G9" s="34">
        <v>3147.68</v>
      </c>
      <c r="H9" s="19">
        <v>141.07599999999999</v>
      </c>
      <c r="I9" s="19">
        <v>6290.2359999999999</v>
      </c>
      <c r="J9" s="19">
        <v>5354</v>
      </c>
      <c r="K9" s="18">
        <v>207</v>
      </c>
      <c r="L9" s="23">
        <v>19.82</v>
      </c>
      <c r="M9" s="19">
        <v>0</v>
      </c>
      <c r="N9" s="13">
        <f t="shared" si="0"/>
        <v>18145.811999999998</v>
      </c>
    </row>
    <row r="10" spans="1:14" ht="25.5">
      <c r="A10" s="6" t="s">
        <v>39</v>
      </c>
      <c r="B10" s="1" t="s">
        <v>7</v>
      </c>
      <c r="C10" s="18">
        <v>7397</v>
      </c>
      <c r="D10" s="19">
        <f>D11+D12</f>
        <v>11928</v>
      </c>
      <c r="E10" s="19">
        <v>1289</v>
      </c>
      <c r="F10" s="27">
        <v>324.94600000000003</v>
      </c>
      <c r="G10" s="34">
        <v>18366.849999999999</v>
      </c>
      <c r="H10" s="19">
        <v>18751.963500000002</v>
      </c>
      <c r="I10" s="19">
        <f>I11+I12</f>
        <v>9611.9723614381528</v>
      </c>
      <c r="J10" s="19">
        <f t="shared" ref="J10" si="1">SUM(J11:J12)</f>
        <v>10584</v>
      </c>
      <c r="K10" s="18">
        <v>5442</v>
      </c>
      <c r="L10" s="23">
        <f>SUM(L11:L12)</f>
        <v>8024.29</v>
      </c>
      <c r="M10" s="19">
        <f>M11+M12</f>
        <v>0</v>
      </c>
      <c r="N10" s="13">
        <f t="shared" si="0"/>
        <v>91720.021861438145</v>
      </c>
    </row>
    <row r="11" spans="1:14">
      <c r="A11" s="6" t="s">
        <v>40</v>
      </c>
      <c r="B11" s="1" t="s">
        <v>8</v>
      </c>
      <c r="C11" s="18">
        <v>2483</v>
      </c>
      <c r="D11">
        <v>211</v>
      </c>
      <c r="E11" s="19">
        <v>758</v>
      </c>
      <c r="F11" s="19">
        <v>133.68299999999999</v>
      </c>
      <c r="G11" s="34">
        <v>1549.19</v>
      </c>
      <c r="H11" s="19">
        <v>2699.15038</v>
      </c>
      <c r="I11" s="19">
        <v>753.77180489456237</v>
      </c>
      <c r="J11" s="19">
        <v>1423</v>
      </c>
      <c r="K11" s="18">
        <v>1341</v>
      </c>
      <c r="L11" s="23">
        <v>485.43</v>
      </c>
      <c r="M11" s="19">
        <v>0</v>
      </c>
      <c r="N11" s="13">
        <f t="shared" si="0"/>
        <v>11837.225184894562</v>
      </c>
    </row>
    <row r="12" spans="1:14">
      <c r="A12" s="6" t="s">
        <v>41</v>
      </c>
      <c r="B12" s="1" t="s">
        <v>9</v>
      </c>
      <c r="C12" s="18">
        <v>4914</v>
      </c>
      <c r="D12">
        <v>11717</v>
      </c>
      <c r="E12" s="19">
        <v>531</v>
      </c>
      <c r="F12" s="19">
        <v>191.26300000000001</v>
      </c>
      <c r="G12" s="34">
        <v>16817.66</v>
      </c>
      <c r="H12" s="19">
        <v>16052.813119999999</v>
      </c>
      <c r="I12" s="19">
        <v>8858.2005565435902</v>
      </c>
      <c r="J12" s="19">
        <v>9161</v>
      </c>
      <c r="K12" s="18">
        <v>4101</v>
      </c>
      <c r="L12" s="23">
        <v>7538.86</v>
      </c>
      <c r="M12" s="19">
        <v>0</v>
      </c>
      <c r="N12" s="13">
        <f t="shared" si="0"/>
        <v>79882.796676543585</v>
      </c>
    </row>
    <row r="13" spans="1:14">
      <c r="A13" s="6" t="s">
        <v>42</v>
      </c>
      <c r="B13" s="1" t="s">
        <v>10</v>
      </c>
      <c r="C13" s="18">
        <v>3278</v>
      </c>
      <c r="D13" s="19">
        <f>D14+D15</f>
        <v>9811</v>
      </c>
      <c r="E13" s="19">
        <v>496</v>
      </c>
      <c r="F13" s="27">
        <v>115.36</v>
      </c>
      <c r="G13" s="34">
        <v>24688.84</v>
      </c>
      <c r="H13" s="19">
        <v>19974.226579999999</v>
      </c>
      <c r="I13" s="19">
        <f>I14+I15</f>
        <v>15019.985638561848</v>
      </c>
      <c r="J13" s="19">
        <f t="shared" ref="J13" si="2">SUM(J14:J15)</f>
        <v>25568</v>
      </c>
      <c r="K13" s="18">
        <v>3214.373</v>
      </c>
      <c r="L13" s="23">
        <f>SUM(L14:L15)</f>
        <v>23241.97</v>
      </c>
      <c r="M13" s="19">
        <f>M14+M15</f>
        <v>0</v>
      </c>
      <c r="N13" s="13">
        <f t="shared" si="0"/>
        <v>125407.75521856186</v>
      </c>
    </row>
    <row r="14" spans="1:14">
      <c r="A14" s="6" t="s">
        <v>40</v>
      </c>
      <c r="B14" s="1" t="s">
        <v>11</v>
      </c>
      <c r="C14" s="18">
        <v>1604</v>
      </c>
      <c r="D14">
        <v>2137</v>
      </c>
      <c r="E14" s="19">
        <v>315</v>
      </c>
      <c r="F14" s="19">
        <v>52.311999999999998</v>
      </c>
      <c r="G14" s="34">
        <v>2741.35</v>
      </c>
      <c r="H14" s="19">
        <v>6145.9538899999998</v>
      </c>
      <c r="I14" s="19">
        <v>2377.8501951054373</v>
      </c>
      <c r="J14" s="19">
        <v>453</v>
      </c>
      <c r="K14" s="18">
        <v>229</v>
      </c>
      <c r="L14" s="23">
        <v>571.45000000000005</v>
      </c>
      <c r="M14" s="19">
        <v>0</v>
      </c>
      <c r="N14" s="13">
        <f t="shared" si="0"/>
        <v>16626.916085105437</v>
      </c>
    </row>
    <row r="15" spans="1:14">
      <c r="A15" s="6" t="s">
        <v>41</v>
      </c>
      <c r="B15" s="1" t="s">
        <v>12</v>
      </c>
      <c r="C15" s="18">
        <v>1674</v>
      </c>
      <c r="D15">
        <v>7674</v>
      </c>
      <c r="E15" s="19">
        <v>181</v>
      </c>
      <c r="F15" s="19">
        <v>63.048000000000002</v>
      </c>
      <c r="G15" s="34">
        <v>21947.49</v>
      </c>
      <c r="H15" s="19">
        <v>13828.27269</v>
      </c>
      <c r="I15" s="19">
        <v>12642.135443456411</v>
      </c>
      <c r="J15" s="19">
        <v>25115</v>
      </c>
      <c r="K15" s="18">
        <v>2985.373</v>
      </c>
      <c r="L15" s="23">
        <v>22670.52</v>
      </c>
      <c r="M15" s="19">
        <v>0</v>
      </c>
      <c r="N15" s="13">
        <f t="shared" si="0"/>
        <v>108780.83913345642</v>
      </c>
    </row>
    <row r="16" spans="1:14">
      <c r="A16" s="6" t="s">
        <v>43</v>
      </c>
      <c r="B16" s="1" t="s">
        <v>13</v>
      </c>
      <c r="C16" s="18">
        <v>10675</v>
      </c>
      <c r="D16" s="29">
        <f>D17+D18</f>
        <v>21739</v>
      </c>
      <c r="E16" s="19">
        <v>1785</v>
      </c>
      <c r="F16" s="27">
        <v>440.30600000000004</v>
      </c>
      <c r="G16" s="34">
        <v>43048.04</v>
      </c>
      <c r="H16" s="19">
        <v>38726.19008</v>
      </c>
      <c r="I16" s="19">
        <f t="shared" ref="I16" si="3">I17+I18</f>
        <v>24631.958000000002</v>
      </c>
      <c r="J16" s="19">
        <f t="shared" ref="J16" si="4">SUM(J17:J18)</f>
        <v>36152</v>
      </c>
      <c r="K16" s="18">
        <v>8656.3729999999996</v>
      </c>
      <c r="L16" s="23">
        <f>SUM(L17:L18)</f>
        <v>31266.260000000002</v>
      </c>
      <c r="M16" s="19">
        <f>M10+M13</f>
        <v>0</v>
      </c>
      <c r="N16" s="13">
        <f t="shared" si="0"/>
        <v>217120.12708000001</v>
      </c>
    </row>
    <row r="17" spans="1:14">
      <c r="A17" s="6" t="s">
        <v>40</v>
      </c>
      <c r="B17" s="1" t="s">
        <v>14</v>
      </c>
      <c r="C17" s="18">
        <v>4087</v>
      </c>
      <c r="D17" s="29">
        <f t="shared" ref="D17:D18" si="5">D11+D14</f>
        <v>2348</v>
      </c>
      <c r="E17" s="19">
        <v>1073</v>
      </c>
      <c r="F17" s="27">
        <v>185.995</v>
      </c>
      <c r="G17" s="34">
        <v>4290.54</v>
      </c>
      <c r="H17" s="19">
        <v>8845.1042699999998</v>
      </c>
      <c r="I17" s="19">
        <f>I11+I14</f>
        <v>3131.6219999999994</v>
      </c>
      <c r="J17" s="19">
        <f t="shared" ref="J17:J18" si="6">J11+J14</f>
        <v>1876</v>
      </c>
      <c r="K17" s="18">
        <v>1570</v>
      </c>
      <c r="L17" s="23">
        <f t="shared" ref="L17:L18" si="7">L11+L14</f>
        <v>1056.8800000000001</v>
      </c>
      <c r="M17" s="19">
        <f>M11+M14</f>
        <v>0</v>
      </c>
      <c r="N17" s="13">
        <f t="shared" si="0"/>
        <v>28464.14127</v>
      </c>
    </row>
    <row r="18" spans="1:14">
      <c r="A18" s="6" t="s">
        <v>41</v>
      </c>
      <c r="B18" s="1" t="s">
        <v>15</v>
      </c>
      <c r="C18" s="18">
        <v>6588</v>
      </c>
      <c r="D18" s="29">
        <f t="shared" si="5"/>
        <v>19391</v>
      </c>
      <c r="E18" s="19">
        <v>712</v>
      </c>
      <c r="F18" s="27">
        <v>254.31100000000001</v>
      </c>
      <c r="G18" s="34">
        <v>38757.5</v>
      </c>
      <c r="H18" s="19">
        <v>29881.085809999997</v>
      </c>
      <c r="I18" s="19">
        <f>I12+I15</f>
        <v>21500.336000000003</v>
      </c>
      <c r="J18" s="19">
        <f t="shared" si="6"/>
        <v>34276</v>
      </c>
      <c r="K18" s="18">
        <v>7086.3729999999996</v>
      </c>
      <c r="L18" s="23">
        <f t="shared" si="7"/>
        <v>30209.38</v>
      </c>
      <c r="M18" s="19">
        <f>M12+M15</f>
        <v>0</v>
      </c>
      <c r="N18" s="13">
        <f t="shared" si="0"/>
        <v>188655.98581000001</v>
      </c>
    </row>
    <row r="19" spans="1:14">
      <c r="A19" s="6" t="s">
        <v>44</v>
      </c>
      <c r="B19" s="1" t="s">
        <v>16</v>
      </c>
      <c r="C19" s="18">
        <v>44598</v>
      </c>
      <c r="D19" s="29">
        <f>D20+D24+D25</f>
        <v>37304</v>
      </c>
      <c r="E19" s="19">
        <v>27596</v>
      </c>
      <c r="F19" s="27">
        <v>40260.645089999918</v>
      </c>
      <c r="G19" s="34">
        <v>63096.27</v>
      </c>
      <c r="H19" s="22">
        <f>H20+H24+H25</f>
        <v>36101.311000000002</v>
      </c>
      <c r="I19" s="19">
        <f t="shared" ref="I19" si="8">I20+I24+I25</f>
        <v>29873.969999999998</v>
      </c>
      <c r="J19" s="19">
        <f t="shared" ref="J19" si="9">SUM(J20,J24:J25)</f>
        <v>95113</v>
      </c>
      <c r="K19" s="18">
        <v>33329</v>
      </c>
      <c r="L19" s="23">
        <f>L20+L24+L25</f>
        <v>26489.07</v>
      </c>
      <c r="M19" s="30">
        <f>M20+M25</f>
        <v>5402.5679999999993</v>
      </c>
      <c r="N19" s="13">
        <f t="shared" si="0"/>
        <v>439163.8340899999</v>
      </c>
    </row>
    <row r="20" spans="1:14">
      <c r="A20" s="6" t="s">
        <v>45</v>
      </c>
      <c r="B20" s="1" t="s">
        <v>17</v>
      </c>
      <c r="C20" s="18">
        <v>43839</v>
      </c>
      <c r="D20" s="29">
        <f>SUM(D21:D23)</f>
        <v>36393</v>
      </c>
      <c r="E20" s="19">
        <v>27142</v>
      </c>
      <c r="F20" s="27">
        <v>40260.645089999918</v>
      </c>
      <c r="G20" s="34">
        <v>57325.82</v>
      </c>
      <c r="H20" s="22">
        <f t="shared" ref="H20:I20" si="10">H21+H22+H23</f>
        <v>33800.757000000005</v>
      </c>
      <c r="I20" s="19">
        <f t="shared" si="10"/>
        <v>28401.986999999997</v>
      </c>
      <c r="J20" s="19">
        <f t="shared" ref="J20" si="11">SUM(J21:J23)</f>
        <v>94000</v>
      </c>
      <c r="K20" s="18">
        <v>32208</v>
      </c>
      <c r="L20" s="23">
        <f>SUM(L21:L23)</f>
        <v>25454.639999999999</v>
      </c>
      <c r="M20" s="31">
        <f>M21+M22+M23+M24</f>
        <v>5402.5679999999993</v>
      </c>
      <c r="N20" s="13">
        <f t="shared" si="0"/>
        <v>424228.41709</v>
      </c>
    </row>
    <row r="21" spans="1:14">
      <c r="A21" s="6" t="s">
        <v>46</v>
      </c>
      <c r="B21" s="1" t="s">
        <v>18</v>
      </c>
      <c r="C21" s="18">
        <v>34375</v>
      </c>
      <c r="D21">
        <v>27889</v>
      </c>
      <c r="E21" s="19">
        <v>14647</v>
      </c>
      <c r="F21" s="19">
        <v>30793.309089999919</v>
      </c>
      <c r="G21" s="34">
        <v>43251.87</v>
      </c>
      <c r="H21" s="19">
        <v>24818.771000000001</v>
      </c>
      <c r="I21" s="19">
        <v>20799.026999999998</v>
      </c>
      <c r="J21" s="19">
        <v>73249</v>
      </c>
      <c r="K21" s="18">
        <v>24439</v>
      </c>
      <c r="L21" s="23">
        <v>18303.18</v>
      </c>
      <c r="M21" s="30">
        <v>4483.6769999999997</v>
      </c>
      <c r="N21" s="13">
        <f t="shared" si="0"/>
        <v>317048.83408999996</v>
      </c>
    </row>
    <row r="22" spans="1:14">
      <c r="A22" s="6" t="s">
        <v>47</v>
      </c>
      <c r="B22" s="1" t="s">
        <v>19</v>
      </c>
      <c r="C22" s="18">
        <v>9414</v>
      </c>
      <c r="D22">
        <v>8455</v>
      </c>
      <c r="E22" s="19">
        <v>4318</v>
      </c>
      <c r="F22" s="19">
        <v>8703.4629999999997</v>
      </c>
      <c r="G22" s="34">
        <v>13615.6</v>
      </c>
      <c r="H22" s="19">
        <v>8932.76</v>
      </c>
      <c r="I22" s="19">
        <v>7499.0249999999996</v>
      </c>
      <c r="J22" s="19">
        <v>20518</v>
      </c>
      <c r="K22" s="18">
        <v>7691</v>
      </c>
      <c r="L22" s="23">
        <v>6520.64</v>
      </c>
      <c r="M22" s="30">
        <v>851.28899999999999</v>
      </c>
      <c r="N22" s="13">
        <f t="shared" si="0"/>
        <v>96518.777000000002</v>
      </c>
    </row>
    <row r="23" spans="1:14">
      <c r="A23" s="45" t="s">
        <v>48</v>
      </c>
      <c r="B23" s="1" t="s">
        <v>20</v>
      </c>
      <c r="C23" s="18">
        <v>50</v>
      </c>
      <c r="D23">
        <v>49</v>
      </c>
      <c r="E23" s="19">
        <v>8177</v>
      </c>
      <c r="F23" s="19">
        <v>683.83299999999997</v>
      </c>
      <c r="G23" s="34">
        <v>458.35</v>
      </c>
      <c r="H23" s="19">
        <v>49.225999999999999</v>
      </c>
      <c r="I23" s="19">
        <v>103.935</v>
      </c>
      <c r="J23" s="19">
        <v>233</v>
      </c>
      <c r="K23" s="18">
        <v>78</v>
      </c>
      <c r="L23" s="23">
        <v>630.82000000000005</v>
      </c>
      <c r="M23" s="30">
        <v>51.045000000000002</v>
      </c>
      <c r="N23" s="13">
        <f t="shared" si="0"/>
        <v>10564.209000000001</v>
      </c>
    </row>
    <row r="24" spans="1:14">
      <c r="A24" s="6" t="s">
        <v>49</v>
      </c>
      <c r="B24" s="1" t="s">
        <v>21</v>
      </c>
      <c r="C24" s="18">
        <v>0</v>
      </c>
      <c r="D24" s="29">
        <v>911</v>
      </c>
      <c r="E24" s="19">
        <v>454</v>
      </c>
      <c r="F24" s="19">
        <v>80.040000000000006</v>
      </c>
      <c r="G24" s="34">
        <v>5770.45</v>
      </c>
      <c r="H24" s="19">
        <v>2300.5540000000001</v>
      </c>
      <c r="I24" s="19">
        <v>1471.9829999999999</v>
      </c>
      <c r="J24" s="19">
        <v>1113</v>
      </c>
      <c r="K24" s="18">
        <v>1121</v>
      </c>
      <c r="L24" s="23">
        <v>1034.43</v>
      </c>
      <c r="M24" s="30">
        <v>16.556999999999999</v>
      </c>
      <c r="N24" s="13">
        <f t="shared" si="0"/>
        <v>14273.014000000001</v>
      </c>
    </row>
    <row r="25" spans="1:14">
      <c r="A25" s="6" t="s">
        <v>50</v>
      </c>
      <c r="B25" s="1" t="s">
        <v>22</v>
      </c>
      <c r="C25" s="18">
        <v>759</v>
      </c>
      <c r="D25" s="29">
        <v>0</v>
      </c>
      <c r="E25" s="19">
        <v>0</v>
      </c>
      <c r="F25" s="19">
        <v>0</v>
      </c>
      <c r="G25" s="34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19">
        <v>0</v>
      </c>
      <c r="N25" s="13">
        <f t="shared" si="0"/>
        <v>759</v>
      </c>
    </row>
    <row r="26" spans="1:14" ht="25.5">
      <c r="A26" s="6" t="s">
        <v>51</v>
      </c>
      <c r="B26" s="1" t="s">
        <v>23</v>
      </c>
      <c r="C26" s="18">
        <v>0</v>
      </c>
      <c r="D26" s="19">
        <v>8186</v>
      </c>
      <c r="E26" s="19">
        <v>0</v>
      </c>
      <c r="F26" s="19">
        <v>0</v>
      </c>
      <c r="G26" s="34">
        <v>11.99</v>
      </c>
      <c r="H26" s="19">
        <v>0</v>
      </c>
      <c r="I26" s="19">
        <v>47.427999999999997</v>
      </c>
      <c r="J26" s="19">
        <v>0</v>
      </c>
      <c r="K26" s="18">
        <v>23</v>
      </c>
      <c r="L26" s="23">
        <v>0</v>
      </c>
      <c r="M26" s="19">
        <v>0</v>
      </c>
      <c r="N26" s="13">
        <f t="shared" si="0"/>
        <v>8268.4179999999997</v>
      </c>
    </row>
    <row r="27" spans="1:14" ht="25.5">
      <c r="A27" s="6" t="s">
        <v>52</v>
      </c>
      <c r="B27" s="1" t="s">
        <v>24</v>
      </c>
      <c r="C27" s="18">
        <v>0</v>
      </c>
      <c r="D27" s="19">
        <v>0</v>
      </c>
      <c r="E27" s="19">
        <v>0</v>
      </c>
      <c r="F27" s="19">
        <v>0</v>
      </c>
      <c r="G27" s="34">
        <v>-0.28000000000000003</v>
      </c>
      <c r="H27" s="19">
        <v>5.8819999999999997</v>
      </c>
      <c r="I27" s="19">
        <v>0</v>
      </c>
      <c r="J27" s="19">
        <v>-4</v>
      </c>
      <c r="K27" s="18">
        <v>3</v>
      </c>
      <c r="L27" s="23">
        <v>5.54</v>
      </c>
      <c r="M27" s="19">
        <v>0</v>
      </c>
      <c r="N27" s="13">
        <f t="shared" si="0"/>
        <v>10.141999999999999</v>
      </c>
    </row>
    <row r="28" spans="1:14" ht="25.5">
      <c r="A28" s="6" t="s">
        <v>53</v>
      </c>
      <c r="B28" s="1" t="s">
        <v>25</v>
      </c>
      <c r="C28" s="18">
        <v>1236</v>
      </c>
      <c r="D28" s="19">
        <v>5287</v>
      </c>
      <c r="E28" s="19">
        <v>782</v>
      </c>
      <c r="F28" s="19">
        <v>61.427</v>
      </c>
      <c r="G28" s="34">
        <v>7802.81</v>
      </c>
      <c r="H28" s="19">
        <v>6091.2919199999997</v>
      </c>
      <c r="I28" s="19">
        <v>10696.386</v>
      </c>
      <c r="J28" s="19">
        <v>8279</v>
      </c>
      <c r="K28" s="18">
        <v>3800</v>
      </c>
      <c r="L28" s="23">
        <v>5727.81</v>
      </c>
      <c r="M28" s="19">
        <v>2.875</v>
      </c>
      <c r="N28" s="13">
        <f t="shared" si="0"/>
        <v>49766.599920000001</v>
      </c>
    </row>
    <row r="29" spans="1:14">
      <c r="A29" s="6" t="s">
        <v>54</v>
      </c>
      <c r="B29" s="1" t="s">
        <v>26</v>
      </c>
      <c r="C29" s="18">
        <v>459</v>
      </c>
      <c r="D29" s="19">
        <v>0</v>
      </c>
      <c r="E29" s="19">
        <v>263</v>
      </c>
      <c r="F29" s="19">
        <v>0</v>
      </c>
      <c r="G29" s="34">
        <v>1200.0899999999999</v>
      </c>
      <c r="H29" s="19">
        <v>443.21199999999999</v>
      </c>
      <c r="I29" s="19">
        <v>4310.6610000000001</v>
      </c>
      <c r="J29" s="19">
        <v>0</v>
      </c>
      <c r="K29" s="18">
        <v>0</v>
      </c>
      <c r="L29" s="23">
        <v>6256.25</v>
      </c>
      <c r="M29" s="19">
        <v>0</v>
      </c>
      <c r="N29" s="13">
        <f t="shared" si="0"/>
        <v>12932.213</v>
      </c>
    </row>
    <row r="30" spans="1:14">
      <c r="A30" s="6" t="s">
        <v>55</v>
      </c>
      <c r="B30" s="1" t="s">
        <v>27</v>
      </c>
      <c r="C30" s="18">
        <v>0</v>
      </c>
      <c r="D30" s="19">
        <v>0</v>
      </c>
      <c r="E30" s="19">
        <v>0</v>
      </c>
      <c r="F30" s="19">
        <v>0</v>
      </c>
      <c r="G30" s="34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19">
        <v>0</v>
      </c>
      <c r="N30" s="13">
        <f t="shared" si="0"/>
        <v>0</v>
      </c>
    </row>
    <row r="31" spans="1:14">
      <c r="A31" s="6" t="s">
        <v>56</v>
      </c>
      <c r="B31" s="1" t="s">
        <v>28</v>
      </c>
      <c r="C31" s="18">
        <v>0</v>
      </c>
      <c r="D31" s="19">
        <v>22</v>
      </c>
      <c r="E31" s="19">
        <v>3</v>
      </c>
      <c r="F31" s="19">
        <v>0</v>
      </c>
      <c r="G31" s="34">
        <v>1022.93</v>
      </c>
      <c r="H31" s="19">
        <v>5196.9309999999996</v>
      </c>
      <c r="I31" s="19">
        <v>4512.9889999999996</v>
      </c>
      <c r="J31" s="19">
        <v>2372</v>
      </c>
      <c r="K31" s="18">
        <v>0</v>
      </c>
      <c r="L31" s="23">
        <v>1042.8900000000001</v>
      </c>
      <c r="M31" s="19">
        <v>0</v>
      </c>
      <c r="N31" s="13">
        <f t="shared" si="0"/>
        <v>14172.739999999998</v>
      </c>
    </row>
    <row r="32" spans="1:14">
      <c r="A32" s="6" t="s">
        <v>57</v>
      </c>
      <c r="B32" s="1" t="s">
        <v>29</v>
      </c>
      <c r="C32" s="18">
        <v>0</v>
      </c>
      <c r="D32" s="19">
        <v>0</v>
      </c>
      <c r="E32" s="19">
        <v>0</v>
      </c>
      <c r="F32" s="19">
        <v>0</v>
      </c>
      <c r="G32" s="34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19">
        <v>0</v>
      </c>
      <c r="N32" s="13">
        <f t="shared" si="0"/>
        <v>0</v>
      </c>
    </row>
    <row r="33" spans="1:14">
      <c r="A33" s="6" t="s">
        <v>58</v>
      </c>
      <c r="B33" s="1" t="s">
        <v>30</v>
      </c>
      <c r="C33" s="18">
        <v>1746</v>
      </c>
      <c r="D33" s="19">
        <v>2825</v>
      </c>
      <c r="E33" s="19">
        <v>600</v>
      </c>
      <c r="F33" s="19">
        <v>210.76749000000007</v>
      </c>
      <c r="G33" s="34">
        <v>1384.41</v>
      </c>
      <c r="H33" s="19">
        <v>3476.4079999999999</v>
      </c>
      <c r="I33" s="19">
        <v>4181.9340000000002</v>
      </c>
      <c r="J33" s="19">
        <v>2041</v>
      </c>
      <c r="K33" s="18">
        <v>1431</v>
      </c>
      <c r="L33" s="23">
        <v>1351.81</v>
      </c>
      <c r="M33" s="19">
        <v>3.6339999999999999</v>
      </c>
      <c r="N33" s="13">
        <f t="shared" si="0"/>
        <v>19251.963489999998</v>
      </c>
    </row>
    <row r="34" spans="1:14">
      <c r="A34" s="7" t="s">
        <v>59</v>
      </c>
      <c r="B34" s="8" t="s">
        <v>31</v>
      </c>
      <c r="C34" s="18">
        <v>113329</v>
      </c>
      <c r="D34" s="20">
        <f>D3+D4+D5+D6+D7+D8+D9+D16+D19+D26+D27+D28+D29+D30+D31+D32+D33</f>
        <v>215870</v>
      </c>
      <c r="E34" s="19">
        <v>46897</v>
      </c>
      <c r="F34" s="27">
        <v>44597.845579999921</v>
      </c>
      <c r="G34" s="34">
        <v>240994.79</v>
      </c>
      <c r="H34" s="19">
        <v>125957.936</v>
      </c>
      <c r="I34" s="19">
        <f>I3+I5+I4+I6+I7+I8+I9+I16+I19+I26+I27+I28+I29+I30+I32+I31+I33</f>
        <v>233068.40200000003</v>
      </c>
      <c r="J34" s="21">
        <f>SUM(J3:J10,J13,J19,J26:J33)</f>
        <v>195348</v>
      </c>
      <c r="K34" s="18">
        <v>63677.373</v>
      </c>
      <c r="L34" s="24">
        <f>SUM(L3:L9)+L16+L19+SUM(L26:L33)</f>
        <v>99490.720000000016</v>
      </c>
      <c r="M34" s="20">
        <f>M3+M5+M16+M20+M28+M33</f>
        <v>5950.4349999999995</v>
      </c>
      <c r="N34" s="9">
        <f t="shared" si="0"/>
        <v>1385181.5015799999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0BD1-A3F6-4B3E-89AD-1372ACBA9020}">
  <dimension ref="A1:N34"/>
  <sheetViews>
    <sheetView zoomScale="80" zoomScaleNormal="8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75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>
      <c r="A3" s="6" t="s">
        <v>32</v>
      </c>
      <c r="B3" s="1" t="s">
        <v>0</v>
      </c>
      <c r="C3" s="28">
        <v>3705</v>
      </c>
      <c r="D3" s="29">
        <v>10246</v>
      </c>
      <c r="E3" s="19">
        <v>340</v>
      </c>
      <c r="F3" s="19">
        <v>304.57100000000003</v>
      </c>
      <c r="G3" s="36">
        <v>2131.4699999999998</v>
      </c>
      <c r="H3" s="19">
        <v>1440.91</v>
      </c>
      <c r="I3" s="19">
        <v>1889.9349999999999</v>
      </c>
      <c r="J3" s="19">
        <v>1289</v>
      </c>
      <c r="K3" s="18">
        <v>1944</v>
      </c>
      <c r="L3" s="23">
        <v>1608.31</v>
      </c>
      <c r="M3" s="32">
        <v>55</v>
      </c>
      <c r="N3" s="13">
        <f>SUM(C3:M3)</f>
        <v>24954.196000000004</v>
      </c>
    </row>
    <row r="4" spans="1:14">
      <c r="A4" s="6" t="s">
        <v>33</v>
      </c>
      <c r="B4" s="1" t="s">
        <v>1</v>
      </c>
      <c r="C4" s="28">
        <v>12248</v>
      </c>
      <c r="D4" s="29">
        <v>6423</v>
      </c>
      <c r="E4" s="19">
        <v>480</v>
      </c>
      <c r="F4" s="19">
        <v>0</v>
      </c>
      <c r="G4" s="36">
        <v>13373.96</v>
      </c>
      <c r="H4" s="19">
        <v>6170.3040000000001</v>
      </c>
      <c r="I4" s="19">
        <v>13074.392370000003</v>
      </c>
      <c r="J4" s="19">
        <v>8288</v>
      </c>
      <c r="K4" s="18">
        <v>0</v>
      </c>
      <c r="L4" s="23">
        <v>3621.23</v>
      </c>
      <c r="M4" s="32">
        <v>0</v>
      </c>
      <c r="N4" s="13">
        <f t="shared" ref="N4:N34" si="0">SUM(C4:M4)</f>
        <v>63678.88637</v>
      </c>
    </row>
    <row r="5" spans="1:14" ht="25.5">
      <c r="A5" s="6" t="s">
        <v>34</v>
      </c>
      <c r="B5" s="1" t="s">
        <v>2</v>
      </c>
      <c r="C5" s="28">
        <v>5956</v>
      </c>
      <c r="D5" s="29">
        <v>1593</v>
      </c>
      <c r="E5" s="19">
        <v>2746</v>
      </c>
      <c r="F5" s="19">
        <v>513.51800000000003</v>
      </c>
      <c r="G5" s="36">
        <v>8578.35</v>
      </c>
      <c r="H5" s="19">
        <v>9169.8729999999996</v>
      </c>
      <c r="I5" s="19">
        <v>2402.3890000000001</v>
      </c>
      <c r="J5" s="19">
        <v>2277</v>
      </c>
      <c r="K5" s="18">
        <v>3261</v>
      </c>
      <c r="L5" s="23">
        <v>4414.3100000000004</v>
      </c>
      <c r="M5" s="32">
        <v>245.62</v>
      </c>
      <c r="N5" s="13">
        <f t="shared" si="0"/>
        <v>41157.060000000005</v>
      </c>
    </row>
    <row r="6" spans="1:14" ht="25.5">
      <c r="A6" s="6" t="s">
        <v>35</v>
      </c>
      <c r="B6" s="1" t="s">
        <v>3</v>
      </c>
      <c r="C6" s="28"/>
      <c r="D6" s="19">
        <v>0</v>
      </c>
      <c r="E6" s="19">
        <v>0</v>
      </c>
      <c r="F6" s="19">
        <v>0</v>
      </c>
      <c r="G6" s="37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32">
        <v>0</v>
      </c>
      <c r="N6" s="13">
        <f t="shared" si="0"/>
        <v>0</v>
      </c>
    </row>
    <row r="7" spans="1:14">
      <c r="A7" s="6" t="s">
        <v>36</v>
      </c>
      <c r="B7" s="1" t="s">
        <v>4</v>
      </c>
      <c r="C7" s="28"/>
      <c r="D7" s="19">
        <v>0</v>
      </c>
      <c r="E7" s="19">
        <v>0</v>
      </c>
      <c r="F7" s="19">
        <v>0</v>
      </c>
      <c r="G7" s="37">
        <v>0</v>
      </c>
      <c r="H7" s="19">
        <v>0</v>
      </c>
      <c r="I7" s="19">
        <v>33.134</v>
      </c>
      <c r="J7" s="19">
        <v>0</v>
      </c>
      <c r="K7" s="18">
        <v>0</v>
      </c>
      <c r="L7" s="23">
        <v>0</v>
      </c>
      <c r="M7" s="32">
        <v>0</v>
      </c>
      <c r="N7" s="13">
        <f t="shared" si="0"/>
        <v>33.134</v>
      </c>
    </row>
    <row r="8" spans="1:14">
      <c r="A8" s="6" t="s">
        <v>37</v>
      </c>
      <c r="B8" s="1" t="s">
        <v>5</v>
      </c>
      <c r="C8" s="28"/>
      <c r="D8" s="19">
        <v>0</v>
      </c>
      <c r="E8" s="19">
        <v>0</v>
      </c>
      <c r="F8" s="19">
        <v>0</v>
      </c>
      <c r="G8" s="37">
        <v>0</v>
      </c>
      <c r="H8" s="19">
        <v>6.67</v>
      </c>
      <c r="I8" s="19">
        <v>0</v>
      </c>
      <c r="J8" s="19">
        <v>0</v>
      </c>
      <c r="K8" s="18">
        <v>0</v>
      </c>
      <c r="L8" s="23">
        <v>0</v>
      </c>
      <c r="M8" s="32">
        <v>0</v>
      </c>
      <c r="N8" s="13">
        <f t="shared" si="0"/>
        <v>6.67</v>
      </c>
    </row>
    <row r="9" spans="1:14" ht="25.5">
      <c r="A9" s="6" t="s">
        <v>38</v>
      </c>
      <c r="B9" s="1" t="s">
        <v>6</v>
      </c>
      <c r="C9" s="28"/>
      <c r="D9" s="19">
        <v>0</v>
      </c>
      <c r="E9" s="19">
        <v>0</v>
      </c>
      <c r="F9" s="19">
        <v>0</v>
      </c>
      <c r="G9" s="37">
        <v>0</v>
      </c>
      <c r="H9" s="19">
        <v>0</v>
      </c>
      <c r="I9" s="19">
        <v>0</v>
      </c>
      <c r="J9" s="19">
        <v>7</v>
      </c>
      <c r="K9" s="18">
        <v>0</v>
      </c>
      <c r="L9" s="23">
        <v>0</v>
      </c>
      <c r="M9" s="32">
        <v>0</v>
      </c>
      <c r="N9" s="13">
        <f t="shared" si="0"/>
        <v>7</v>
      </c>
    </row>
    <row r="10" spans="1:14" ht="25.5">
      <c r="A10" s="6" t="s">
        <v>39</v>
      </c>
      <c r="B10" s="1" t="s">
        <v>7</v>
      </c>
      <c r="C10" s="28">
        <v>97</v>
      </c>
      <c r="D10" s="19">
        <f>D11+D12</f>
        <v>614</v>
      </c>
      <c r="E10" s="19">
        <v>6</v>
      </c>
      <c r="F10" s="19">
        <v>0</v>
      </c>
      <c r="G10" s="37">
        <v>141.41</v>
      </c>
      <c r="H10" s="19">
        <v>1944.095</v>
      </c>
      <c r="I10" s="19">
        <f t="shared" ref="I10" si="1">I11+I12</f>
        <v>80.88</v>
      </c>
      <c r="J10" s="19">
        <v>0</v>
      </c>
      <c r="K10" s="18">
        <v>225</v>
      </c>
      <c r="L10" s="23">
        <f>SUM(L11:L12)</f>
        <v>52.07</v>
      </c>
      <c r="M10" s="32">
        <v>0</v>
      </c>
      <c r="N10" s="13">
        <f t="shared" si="0"/>
        <v>3160.4550000000004</v>
      </c>
    </row>
    <row r="11" spans="1:14">
      <c r="A11" s="6" t="s">
        <v>40</v>
      </c>
      <c r="B11" s="1" t="s">
        <v>8</v>
      </c>
      <c r="C11" s="28">
        <v>22</v>
      </c>
      <c r="D11" s="29">
        <v>479</v>
      </c>
      <c r="E11" s="19">
        <v>1</v>
      </c>
      <c r="F11" s="19">
        <v>0</v>
      </c>
      <c r="G11" s="37">
        <v>141.41</v>
      </c>
      <c r="H11" s="19">
        <v>396.63600000000002</v>
      </c>
      <c r="I11" s="19">
        <v>80.88</v>
      </c>
      <c r="J11" s="19">
        <v>0</v>
      </c>
      <c r="K11" s="18">
        <v>44</v>
      </c>
      <c r="L11" s="23">
        <v>20.07</v>
      </c>
      <c r="M11" s="32">
        <v>0</v>
      </c>
      <c r="N11" s="13">
        <f t="shared" si="0"/>
        <v>1184.9959999999999</v>
      </c>
    </row>
    <row r="12" spans="1:14">
      <c r="A12" s="6" t="s">
        <v>41</v>
      </c>
      <c r="B12" s="1" t="s">
        <v>9</v>
      </c>
      <c r="C12" s="28">
        <v>75</v>
      </c>
      <c r="D12" s="29">
        <v>135</v>
      </c>
      <c r="E12" s="19">
        <v>5</v>
      </c>
      <c r="F12" s="19">
        <v>0</v>
      </c>
      <c r="G12" s="37">
        <v>0</v>
      </c>
      <c r="H12" s="19">
        <v>1547.4590000000001</v>
      </c>
      <c r="I12" s="19">
        <v>0</v>
      </c>
      <c r="J12" s="19">
        <v>0</v>
      </c>
      <c r="K12" s="18">
        <v>181</v>
      </c>
      <c r="L12" s="23">
        <v>32</v>
      </c>
      <c r="M12" s="32">
        <v>0</v>
      </c>
      <c r="N12" s="13">
        <f t="shared" si="0"/>
        <v>1975.4590000000001</v>
      </c>
    </row>
    <row r="13" spans="1:14">
      <c r="A13" s="6" t="s">
        <v>42</v>
      </c>
      <c r="B13" s="1" t="s">
        <v>10</v>
      </c>
      <c r="C13" s="28">
        <v>435</v>
      </c>
      <c r="D13" s="19">
        <f>D14+D15</f>
        <v>84</v>
      </c>
      <c r="E13" s="19">
        <v>399</v>
      </c>
      <c r="F13" s="19">
        <v>0</v>
      </c>
      <c r="G13" s="36">
        <v>1725.95</v>
      </c>
      <c r="H13" s="19">
        <v>5354.7780000000002</v>
      </c>
      <c r="I13" s="19">
        <f>I14+I15</f>
        <v>1204.1500000000001</v>
      </c>
      <c r="J13" s="19">
        <v>851</v>
      </c>
      <c r="K13" s="18">
        <v>78</v>
      </c>
      <c r="L13" s="23">
        <f>SUM(L14:L15)</f>
        <v>66.03</v>
      </c>
      <c r="M13" s="32">
        <v>0</v>
      </c>
      <c r="N13" s="13">
        <f t="shared" si="0"/>
        <v>10197.908000000001</v>
      </c>
    </row>
    <row r="14" spans="1:14">
      <c r="A14" s="6" t="s">
        <v>40</v>
      </c>
      <c r="B14" s="1" t="s">
        <v>11</v>
      </c>
      <c r="C14" s="28">
        <v>414</v>
      </c>
      <c r="D14" s="19">
        <v>0</v>
      </c>
      <c r="E14" s="19">
        <v>1</v>
      </c>
      <c r="F14" s="19">
        <v>0</v>
      </c>
      <c r="G14" s="37">
        <v>149.96</v>
      </c>
      <c r="H14" s="19">
        <v>3577.8620000000001</v>
      </c>
      <c r="I14" s="19">
        <v>734.428</v>
      </c>
      <c r="J14" s="19">
        <v>150</v>
      </c>
      <c r="K14" s="18">
        <v>26</v>
      </c>
      <c r="L14" s="23">
        <v>32.42</v>
      </c>
      <c r="M14" s="32">
        <v>0</v>
      </c>
      <c r="N14" s="13">
        <f t="shared" si="0"/>
        <v>5085.67</v>
      </c>
    </row>
    <row r="15" spans="1:14">
      <c r="A15" s="6" t="s">
        <v>41</v>
      </c>
      <c r="B15" s="1" t="s">
        <v>12</v>
      </c>
      <c r="C15" s="28">
        <v>21</v>
      </c>
      <c r="D15" s="19">
        <v>84</v>
      </c>
      <c r="E15" s="19">
        <v>398</v>
      </c>
      <c r="F15" s="19">
        <v>0</v>
      </c>
      <c r="G15" s="36">
        <v>1575.98</v>
      </c>
      <c r="H15" s="19">
        <v>1776.9159999999999</v>
      </c>
      <c r="I15" s="19">
        <v>469.72199999999998</v>
      </c>
      <c r="J15" s="19">
        <v>701</v>
      </c>
      <c r="K15" s="18">
        <v>52</v>
      </c>
      <c r="L15" s="23">
        <v>33.61</v>
      </c>
      <c r="M15" s="32">
        <v>0</v>
      </c>
      <c r="N15" s="13">
        <f t="shared" si="0"/>
        <v>5112.2279999999992</v>
      </c>
    </row>
    <row r="16" spans="1:14">
      <c r="A16" s="6" t="s">
        <v>43</v>
      </c>
      <c r="B16" s="1" t="s">
        <v>13</v>
      </c>
      <c r="C16" s="28">
        <v>532</v>
      </c>
      <c r="D16" s="19">
        <f t="shared" ref="D16:D18" si="2">D10+D13</f>
        <v>698</v>
      </c>
      <c r="E16" s="19">
        <v>405</v>
      </c>
      <c r="F16" s="19">
        <v>0</v>
      </c>
      <c r="G16" s="36">
        <v>1867.35</v>
      </c>
      <c r="H16" s="19">
        <v>7298.8729999999996</v>
      </c>
      <c r="I16" s="19">
        <f t="shared" ref="I16" si="3">I17+I18</f>
        <v>1285.03</v>
      </c>
      <c r="J16" s="19">
        <v>851</v>
      </c>
      <c r="K16" s="18">
        <v>303</v>
      </c>
      <c r="L16" s="23">
        <f>SUM(L17:L18)</f>
        <v>118.1</v>
      </c>
      <c r="M16" s="32">
        <v>0</v>
      </c>
      <c r="N16" s="13">
        <f t="shared" si="0"/>
        <v>13358.353000000001</v>
      </c>
    </row>
    <row r="17" spans="1:14">
      <c r="A17" s="6" t="s">
        <v>40</v>
      </c>
      <c r="B17" s="1" t="s">
        <v>14</v>
      </c>
      <c r="C17" s="28">
        <v>435</v>
      </c>
      <c r="D17" s="29">
        <f t="shared" si="2"/>
        <v>479</v>
      </c>
      <c r="E17" s="19">
        <v>2</v>
      </c>
      <c r="F17" s="19">
        <v>0</v>
      </c>
      <c r="G17" s="37">
        <v>291.37</v>
      </c>
      <c r="H17" s="19">
        <v>3974.498</v>
      </c>
      <c r="I17" s="19">
        <f t="shared" ref="I17:I18" si="4">I11+I14</f>
        <v>815.30799999999999</v>
      </c>
      <c r="J17" s="19">
        <v>150</v>
      </c>
      <c r="K17" s="18">
        <v>70</v>
      </c>
      <c r="L17" s="23">
        <f>L11+L14</f>
        <v>52.49</v>
      </c>
      <c r="M17" s="32">
        <v>0</v>
      </c>
      <c r="N17" s="13">
        <f t="shared" si="0"/>
        <v>6269.6660000000002</v>
      </c>
    </row>
    <row r="18" spans="1:14">
      <c r="A18" s="6" t="s">
        <v>41</v>
      </c>
      <c r="B18" s="1" t="s">
        <v>15</v>
      </c>
      <c r="C18" s="28">
        <v>96</v>
      </c>
      <c r="D18" s="29">
        <f t="shared" si="2"/>
        <v>219</v>
      </c>
      <c r="E18" s="19">
        <v>403</v>
      </c>
      <c r="F18" s="19">
        <v>0</v>
      </c>
      <c r="G18" s="36">
        <v>1575.98</v>
      </c>
      <c r="H18" s="19">
        <v>3324.375</v>
      </c>
      <c r="I18" s="19">
        <f t="shared" si="4"/>
        <v>469.72199999999998</v>
      </c>
      <c r="J18" s="19">
        <v>701</v>
      </c>
      <c r="K18" s="18">
        <v>233</v>
      </c>
      <c r="L18" s="23">
        <f>L12+L15</f>
        <v>65.61</v>
      </c>
      <c r="M18" s="32">
        <v>0</v>
      </c>
      <c r="N18" s="13">
        <f t="shared" si="0"/>
        <v>7087.686999999999</v>
      </c>
    </row>
    <row r="19" spans="1:14">
      <c r="A19" s="6" t="s">
        <v>44</v>
      </c>
      <c r="B19" s="1" t="s">
        <v>16</v>
      </c>
      <c r="C19" s="28">
        <v>20379</v>
      </c>
      <c r="D19" s="19">
        <f>D20+D24+D25</f>
        <v>8417</v>
      </c>
      <c r="E19" s="19">
        <v>4999</v>
      </c>
      <c r="F19" s="19">
        <v>13729.1317</v>
      </c>
      <c r="G19" s="36">
        <v>21598.560000000001</v>
      </c>
      <c r="H19" s="22">
        <f>H20+H24+H25</f>
        <v>14397.76787</v>
      </c>
      <c r="I19" s="19">
        <f t="shared" ref="I19" si="5">I20+I24+I25</f>
        <v>15817.694530000001</v>
      </c>
      <c r="J19" s="19">
        <v>32945</v>
      </c>
      <c r="K19" s="18">
        <v>12993</v>
      </c>
      <c r="L19" s="23">
        <f>L20+L24+L25</f>
        <v>9268.7900000000009</v>
      </c>
      <c r="M19" s="39">
        <f t="shared" ref="M19" si="6">M20+M24</f>
        <v>1050.425</v>
      </c>
      <c r="N19" s="13">
        <f t="shared" si="0"/>
        <v>155595.36909999998</v>
      </c>
    </row>
    <row r="20" spans="1:14">
      <c r="A20" s="6" t="s">
        <v>45</v>
      </c>
      <c r="B20" s="1" t="s">
        <v>17</v>
      </c>
      <c r="C20" s="28">
        <v>20379</v>
      </c>
      <c r="D20" s="19">
        <f>SUM(D21:D23)</f>
        <v>8417</v>
      </c>
      <c r="E20" s="19">
        <v>4991</v>
      </c>
      <c r="F20" s="19">
        <v>13729.1317</v>
      </c>
      <c r="G20" s="36">
        <v>21598.560000000001</v>
      </c>
      <c r="H20" s="22">
        <f>H21+H22+H23</f>
        <v>14214.87487</v>
      </c>
      <c r="I20" s="19">
        <f>I21+I22+I23</f>
        <v>15817.694530000001</v>
      </c>
      <c r="J20" s="19">
        <v>32945</v>
      </c>
      <c r="K20" s="18">
        <v>12993</v>
      </c>
      <c r="L20" s="23">
        <f>SUM(L21:L23)</f>
        <v>8067.96</v>
      </c>
      <c r="M20" s="40">
        <f t="shared" ref="M20" si="7">M21+M22+M23</f>
        <v>1050.425</v>
      </c>
      <c r="N20" s="13">
        <f t="shared" si="0"/>
        <v>154203.64609999998</v>
      </c>
    </row>
    <row r="21" spans="1:14">
      <c r="A21" s="6" t="s">
        <v>46</v>
      </c>
      <c r="B21" s="1" t="s">
        <v>18</v>
      </c>
      <c r="C21" s="28">
        <v>13335</v>
      </c>
      <c r="D21" s="19">
        <v>8169</v>
      </c>
      <c r="E21" s="19">
        <v>2985</v>
      </c>
      <c r="F21" s="19">
        <v>12903.027</v>
      </c>
      <c r="G21" s="36">
        <v>19104.849999999999</v>
      </c>
      <c r="H21" s="19">
        <v>11987.63384</v>
      </c>
      <c r="I21" s="19">
        <v>13802.575850000001</v>
      </c>
      <c r="J21" s="19">
        <v>25102</v>
      </c>
      <c r="K21" s="18">
        <v>12990</v>
      </c>
      <c r="L21" s="23">
        <v>7377.7</v>
      </c>
      <c r="M21" s="32">
        <v>1050.425</v>
      </c>
      <c r="N21" s="13">
        <f t="shared" si="0"/>
        <v>128807.21169</v>
      </c>
    </row>
    <row r="22" spans="1:14">
      <c r="A22" s="6" t="s">
        <v>47</v>
      </c>
      <c r="B22" s="1" t="s">
        <v>19</v>
      </c>
      <c r="C22" s="28">
        <v>7044</v>
      </c>
      <c r="D22" s="19">
        <v>248</v>
      </c>
      <c r="E22" s="19">
        <v>2005</v>
      </c>
      <c r="F22" s="19">
        <v>826.10469999999998</v>
      </c>
      <c r="G22" s="36">
        <v>2454.04</v>
      </c>
      <c r="H22" s="19">
        <v>2227.2410299999997</v>
      </c>
      <c r="I22" s="19">
        <v>2015.1186800000003</v>
      </c>
      <c r="J22" s="19">
        <v>7843</v>
      </c>
      <c r="K22" s="18">
        <v>1</v>
      </c>
      <c r="L22" s="23">
        <v>690.26</v>
      </c>
      <c r="M22" s="32">
        <v>0</v>
      </c>
      <c r="N22" s="13">
        <f t="shared" si="0"/>
        <v>25353.76441</v>
      </c>
    </row>
    <row r="23" spans="1:14">
      <c r="A23" s="45" t="s">
        <v>48</v>
      </c>
      <c r="B23" s="1" t="s">
        <v>20</v>
      </c>
      <c r="C23" s="28"/>
      <c r="D23" s="19">
        <v>0</v>
      </c>
      <c r="E23" s="19">
        <v>1</v>
      </c>
      <c r="F23" s="19">
        <v>0</v>
      </c>
      <c r="G23" s="37">
        <v>39.67</v>
      </c>
      <c r="H23" s="19">
        <v>0</v>
      </c>
      <c r="I23" s="19">
        <v>0</v>
      </c>
      <c r="J23" s="19">
        <v>0</v>
      </c>
      <c r="K23" s="18">
        <v>2</v>
      </c>
      <c r="L23" s="23">
        <v>0</v>
      </c>
      <c r="M23" s="39">
        <v>0</v>
      </c>
      <c r="N23" s="13">
        <f t="shared" si="0"/>
        <v>42.67</v>
      </c>
    </row>
    <row r="24" spans="1:14">
      <c r="A24" s="6" t="s">
        <v>49</v>
      </c>
      <c r="B24" s="1" t="s">
        <v>21</v>
      </c>
      <c r="C24" s="28">
        <v>0</v>
      </c>
      <c r="D24" s="19">
        <v>0</v>
      </c>
      <c r="E24" s="19">
        <v>8</v>
      </c>
      <c r="F24" s="19">
        <v>0</v>
      </c>
      <c r="G24" s="37">
        <v>0</v>
      </c>
      <c r="H24" s="19">
        <v>182.893</v>
      </c>
      <c r="I24" s="19">
        <v>0</v>
      </c>
      <c r="J24" s="19">
        <v>0</v>
      </c>
      <c r="K24" s="18">
        <v>0</v>
      </c>
      <c r="L24" s="23">
        <v>1200.83</v>
      </c>
      <c r="M24" s="39">
        <v>0</v>
      </c>
      <c r="N24" s="13">
        <f t="shared" si="0"/>
        <v>1391.723</v>
      </c>
    </row>
    <row r="25" spans="1:14">
      <c r="A25" s="6" t="s">
        <v>50</v>
      </c>
      <c r="B25" s="1" t="s">
        <v>22</v>
      </c>
      <c r="C25" s="28"/>
      <c r="D25" s="19">
        <v>0</v>
      </c>
      <c r="E25" s="19">
        <v>0</v>
      </c>
      <c r="F25" s="19">
        <v>0</v>
      </c>
      <c r="G25" s="37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32">
        <v>0</v>
      </c>
      <c r="N25" s="13">
        <f t="shared" si="0"/>
        <v>0</v>
      </c>
    </row>
    <row r="26" spans="1:14" ht="25.5">
      <c r="A26" s="6" t="s">
        <v>51</v>
      </c>
      <c r="B26" s="1" t="s">
        <v>23</v>
      </c>
      <c r="C26" s="28"/>
      <c r="D26" s="19">
        <v>0</v>
      </c>
      <c r="E26" s="19">
        <v>0</v>
      </c>
      <c r="F26" s="19">
        <v>0</v>
      </c>
      <c r="G26" s="37">
        <v>0</v>
      </c>
      <c r="H26" s="19">
        <v>0</v>
      </c>
      <c r="I26" s="19">
        <v>0</v>
      </c>
      <c r="J26" s="19">
        <v>0</v>
      </c>
      <c r="K26" s="18">
        <v>0</v>
      </c>
      <c r="L26" s="23">
        <v>0</v>
      </c>
      <c r="M26" s="32">
        <v>0</v>
      </c>
      <c r="N26" s="13">
        <f t="shared" si="0"/>
        <v>0</v>
      </c>
    </row>
    <row r="27" spans="1:14" ht="25.5">
      <c r="A27" s="6" t="s">
        <v>52</v>
      </c>
      <c r="B27" s="1" t="s">
        <v>24</v>
      </c>
      <c r="C27" s="28"/>
      <c r="D27" s="19">
        <v>0</v>
      </c>
      <c r="E27" s="19">
        <v>0</v>
      </c>
      <c r="F27" s="19">
        <v>0</v>
      </c>
      <c r="G27" s="37">
        <v>0</v>
      </c>
      <c r="H27" s="19">
        <v>0</v>
      </c>
      <c r="I27" s="19">
        <v>0</v>
      </c>
      <c r="J27" s="19">
        <v>0</v>
      </c>
      <c r="K27" s="18">
        <v>0</v>
      </c>
      <c r="L27" s="23">
        <v>0</v>
      </c>
      <c r="M27" s="32">
        <v>0</v>
      </c>
      <c r="N27" s="13">
        <f t="shared" si="0"/>
        <v>0</v>
      </c>
    </row>
    <row r="28" spans="1:14" ht="25.5">
      <c r="A28" s="6" t="s">
        <v>53</v>
      </c>
      <c r="B28" s="1" t="s">
        <v>25</v>
      </c>
      <c r="C28" s="28">
        <v>265</v>
      </c>
      <c r="D28" s="19">
        <v>7</v>
      </c>
      <c r="E28" s="19">
        <v>15</v>
      </c>
      <c r="F28" s="19">
        <v>0</v>
      </c>
      <c r="G28" s="37">
        <v>480.11</v>
      </c>
      <c r="H28" s="19">
        <v>258.95600000000002</v>
      </c>
      <c r="I28" s="19">
        <v>0</v>
      </c>
      <c r="J28" s="19">
        <v>0</v>
      </c>
      <c r="K28" s="18">
        <v>37</v>
      </c>
      <c r="L28" s="23">
        <v>0</v>
      </c>
      <c r="M28" s="32">
        <v>0</v>
      </c>
      <c r="N28" s="13">
        <f t="shared" si="0"/>
        <v>1063.066</v>
      </c>
    </row>
    <row r="29" spans="1:14">
      <c r="A29" s="6" t="s">
        <v>54</v>
      </c>
      <c r="B29" s="1" t="s">
        <v>26</v>
      </c>
      <c r="C29" s="28">
        <v>0</v>
      </c>
      <c r="D29" s="19">
        <v>0</v>
      </c>
      <c r="E29" s="19">
        <v>0</v>
      </c>
      <c r="F29" s="19">
        <v>0</v>
      </c>
      <c r="G29" s="37">
        <v>0</v>
      </c>
      <c r="H29" s="19">
        <v>0</v>
      </c>
      <c r="I29" s="19">
        <v>14.545</v>
      </c>
      <c r="J29" s="19">
        <v>0</v>
      </c>
      <c r="K29" s="18">
        <v>0</v>
      </c>
      <c r="L29" s="23">
        <v>0</v>
      </c>
      <c r="M29" s="32">
        <v>0</v>
      </c>
      <c r="N29" s="13">
        <f t="shared" si="0"/>
        <v>14.545</v>
      </c>
    </row>
    <row r="30" spans="1:14">
      <c r="A30" s="6" t="s">
        <v>55</v>
      </c>
      <c r="B30" s="1" t="s">
        <v>27</v>
      </c>
      <c r="C30" s="28"/>
      <c r="D30" s="19">
        <v>0</v>
      </c>
      <c r="E30" s="19">
        <v>0</v>
      </c>
      <c r="F30" s="19">
        <v>0</v>
      </c>
      <c r="G30" s="37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32">
        <v>0</v>
      </c>
      <c r="N30" s="13">
        <f t="shared" si="0"/>
        <v>0</v>
      </c>
    </row>
    <row r="31" spans="1:14">
      <c r="A31" s="6" t="s">
        <v>56</v>
      </c>
      <c r="B31" s="1" t="s">
        <v>28</v>
      </c>
      <c r="C31" s="28">
        <v>0</v>
      </c>
      <c r="D31" s="19">
        <v>0</v>
      </c>
      <c r="E31" s="19">
        <v>0</v>
      </c>
      <c r="F31" s="19">
        <v>0</v>
      </c>
      <c r="G31" s="37">
        <v>0</v>
      </c>
      <c r="H31" s="19">
        <v>51.968000000000004</v>
      </c>
      <c r="I31" s="19">
        <v>0</v>
      </c>
      <c r="J31" s="19">
        <v>16</v>
      </c>
      <c r="K31" s="18">
        <v>0</v>
      </c>
      <c r="L31" s="23">
        <v>0</v>
      </c>
      <c r="M31" s="32">
        <v>0</v>
      </c>
      <c r="N31" s="13">
        <f t="shared" si="0"/>
        <v>67.968000000000004</v>
      </c>
    </row>
    <row r="32" spans="1:14">
      <c r="A32" s="6" t="s">
        <v>57</v>
      </c>
      <c r="B32" s="1" t="s">
        <v>29</v>
      </c>
      <c r="C32" s="28"/>
      <c r="D32" s="19">
        <v>0</v>
      </c>
      <c r="E32" s="19">
        <v>0</v>
      </c>
      <c r="F32" s="19">
        <v>0</v>
      </c>
      <c r="G32" s="37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32">
        <v>0</v>
      </c>
      <c r="N32" s="13">
        <f t="shared" si="0"/>
        <v>0</v>
      </c>
    </row>
    <row r="33" spans="1:14">
      <c r="A33" s="6" t="s">
        <v>58</v>
      </c>
      <c r="B33" s="1" t="s">
        <v>30</v>
      </c>
      <c r="C33" s="28">
        <v>441</v>
      </c>
      <c r="D33" s="19">
        <v>733</v>
      </c>
      <c r="E33" s="19">
        <v>313</v>
      </c>
      <c r="F33" s="19">
        <v>101.44602999999998</v>
      </c>
      <c r="G33" s="37">
        <v>96.16</v>
      </c>
      <c r="H33" s="19">
        <v>1605.45507</v>
      </c>
      <c r="I33" s="19">
        <v>828.98894999999993</v>
      </c>
      <c r="J33" s="19">
        <v>885</v>
      </c>
      <c r="K33" s="18">
        <v>163</v>
      </c>
      <c r="L33" s="23">
        <v>118.47</v>
      </c>
      <c r="M33" s="32">
        <v>0</v>
      </c>
      <c r="N33" s="13">
        <f t="shared" si="0"/>
        <v>5285.5200500000001</v>
      </c>
    </row>
    <row r="34" spans="1:14">
      <c r="A34" s="7" t="s">
        <v>59</v>
      </c>
      <c r="B34" s="8" t="s">
        <v>31</v>
      </c>
      <c r="C34" s="28">
        <v>43526</v>
      </c>
      <c r="D34" s="20">
        <f>D3+D4+D5+D6+D7+D8+D9+D16+D19+D26+D27+D28+D29+D30+D31+D32+D33</f>
        <v>28117</v>
      </c>
      <c r="E34" s="19">
        <v>9298</v>
      </c>
      <c r="F34" s="19">
        <v>14648.666729999999</v>
      </c>
      <c r="G34" s="36">
        <v>48125.96</v>
      </c>
      <c r="H34" s="19">
        <v>40400.776939999996</v>
      </c>
      <c r="I34" s="19">
        <f>I3+I5+I4+I6+I7+I8+I9+I16+I19+I26+I27+I28+I29+I30+I32+I31+I33</f>
        <v>35346.108849999997</v>
      </c>
      <c r="J34" s="21">
        <v>46558</v>
      </c>
      <c r="K34" s="18">
        <v>18701</v>
      </c>
      <c r="L34" s="24">
        <f>SUM(L3:L9)+L16+L19+SUM(L26:L33)</f>
        <v>19149.210000000003</v>
      </c>
      <c r="M34" s="33">
        <f>M3+M5+M10+M13+M19+M28+M33</f>
        <v>1351.0450000000001</v>
      </c>
      <c r="N34" s="9">
        <f t="shared" si="0"/>
        <v>305221.76751999999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E5F55-6E69-493D-B15D-1F327E7DFDD8}">
  <dimension ref="A1:N34"/>
  <sheetViews>
    <sheetView zoomScale="80" zoomScaleNormal="8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76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72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>
      <c r="A3" s="6" t="s">
        <v>32</v>
      </c>
      <c r="B3" s="1" t="s">
        <v>0</v>
      </c>
      <c r="C3" s="18">
        <v>5878</v>
      </c>
      <c r="D3">
        <v>5504</v>
      </c>
      <c r="E3" s="19">
        <v>444</v>
      </c>
      <c r="F3" s="19">
        <v>1034.8889999999999</v>
      </c>
      <c r="G3" s="34">
        <v>3738.66</v>
      </c>
      <c r="H3" s="19">
        <v>1472.778</v>
      </c>
      <c r="I3" s="19">
        <v>4708.6040000000003</v>
      </c>
      <c r="J3" s="19">
        <v>2048</v>
      </c>
      <c r="K3" s="18">
        <v>1341</v>
      </c>
      <c r="L3" s="23">
        <v>933.09</v>
      </c>
      <c r="M3" s="19">
        <v>0</v>
      </c>
      <c r="N3" s="13">
        <f>SUM(C3:M3)</f>
        <v>27103.020999999997</v>
      </c>
    </row>
    <row r="4" spans="1:14">
      <c r="A4" s="6" t="s">
        <v>33</v>
      </c>
      <c r="B4" s="1" t="s">
        <v>1</v>
      </c>
      <c r="C4" s="18">
        <v>13001</v>
      </c>
      <c r="D4">
        <v>8534</v>
      </c>
      <c r="E4" s="19">
        <v>1104</v>
      </c>
      <c r="F4" s="19">
        <v>0</v>
      </c>
      <c r="G4" s="34">
        <v>13909.77</v>
      </c>
      <c r="H4" s="19">
        <v>10097.561</v>
      </c>
      <c r="I4" s="19">
        <v>11520.81</v>
      </c>
      <c r="J4" s="19">
        <v>4797</v>
      </c>
      <c r="K4" s="18">
        <v>0</v>
      </c>
      <c r="L4" s="23">
        <v>3851.29</v>
      </c>
      <c r="M4" s="19">
        <v>0</v>
      </c>
      <c r="N4" s="13">
        <f t="shared" ref="N4:N34" si="0">SUM(C4:M4)</f>
        <v>66815.430999999997</v>
      </c>
    </row>
    <row r="5" spans="1:14" ht="25.5">
      <c r="A5" s="6" t="s">
        <v>34</v>
      </c>
      <c r="B5" s="1" t="s">
        <v>2</v>
      </c>
      <c r="C5" s="18">
        <v>5049</v>
      </c>
      <c r="D5">
        <v>2815</v>
      </c>
      <c r="E5" s="19">
        <v>1927</v>
      </c>
      <c r="F5" s="19">
        <v>710.90099999999995</v>
      </c>
      <c r="G5" s="34">
        <v>7935.99</v>
      </c>
      <c r="H5" s="19">
        <v>12478.673000000001</v>
      </c>
      <c r="I5" s="19">
        <v>4005.0889999999999</v>
      </c>
      <c r="J5" s="19">
        <v>2756</v>
      </c>
      <c r="K5" s="18">
        <v>4734</v>
      </c>
      <c r="L5" s="23">
        <v>4675.53</v>
      </c>
      <c r="M5" s="19">
        <v>149.93199999999999</v>
      </c>
      <c r="N5" s="13">
        <f t="shared" si="0"/>
        <v>47237.114999999998</v>
      </c>
    </row>
    <row r="6" spans="1:14" ht="25.5">
      <c r="A6" s="6" t="s">
        <v>35</v>
      </c>
      <c r="B6" s="1" t="s">
        <v>3</v>
      </c>
      <c r="C6" s="18">
        <v>0</v>
      </c>
      <c r="D6" s="19">
        <v>0</v>
      </c>
      <c r="E6" s="19">
        <v>0</v>
      </c>
      <c r="F6" s="19">
        <v>0</v>
      </c>
      <c r="G6" s="34">
        <v>0</v>
      </c>
      <c r="H6" s="19">
        <v>0</v>
      </c>
      <c r="I6" s="19">
        <v>0</v>
      </c>
      <c r="J6" s="43"/>
      <c r="K6" s="18">
        <v>0</v>
      </c>
      <c r="L6" s="23">
        <v>0</v>
      </c>
      <c r="M6" s="19">
        <v>0</v>
      </c>
      <c r="N6" s="13">
        <f t="shared" si="0"/>
        <v>0</v>
      </c>
    </row>
    <row r="7" spans="1:14">
      <c r="A7" s="6" t="s">
        <v>36</v>
      </c>
      <c r="B7" s="1" t="s">
        <v>4</v>
      </c>
      <c r="C7" s="18">
        <v>0</v>
      </c>
      <c r="D7" s="19">
        <v>0</v>
      </c>
      <c r="E7" s="19">
        <v>0</v>
      </c>
      <c r="F7" s="19">
        <v>0</v>
      </c>
      <c r="G7" s="34">
        <v>0</v>
      </c>
      <c r="H7" s="19">
        <v>0</v>
      </c>
      <c r="I7" s="19">
        <v>0</v>
      </c>
      <c r="J7" s="43"/>
      <c r="K7" s="18">
        <v>0</v>
      </c>
      <c r="L7" s="23">
        <v>0</v>
      </c>
      <c r="M7" s="19">
        <v>0</v>
      </c>
      <c r="N7" s="13">
        <f t="shared" si="0"/>
        <v>0</v>
      </c>
    </row>
    <row r="8" spans="1:14">
      <c r="A8" s="6" t="s">
        <v>37</v>
      </c>
      <c r="B8" s="1" t="s">
        <v>5</v>
      </c>
      <c r="C8" s="18">
        <v>0</v>
      </c>
      <c r="D8" s="19">
        <v>0</v>
      </c>
      <c r="E8" s="19">
        <v>0</v>
      </c>
      <c r="F8" s="19">
        <v>0</v>
      </c>
      <c r="G8" s="34">
        <v>0</v>
      </c>
      <c r="H8" s="19">
        <v>0</v>
      </c>
      <c r="I8" s="19">
        <v>0</v>
      </c>
      <c r="J8" s="43"/>
      <c r="K8" s="18">
        <v>0</v>
      </c>
      <c r="L8" s="23">
        <v>4.17</v>
      </c>
      <c r="M8" s="19">
        <v>0</v>
      </c>
      <c r="N8" s="13">
        <f t="shared" si="0"/>
        <v>4.17</v>
      </c>
    </row>
    <row r="9" spans="1:14" ht="25.5">
      <c r="A9" s="6" t="s">
        <v>38</v>
      </c>
      <c r="B9" s="1" t="s">
        <v>6</v>
      </c>
      <c r="C9" s="18">
        <v>0</v>
      </c>
      <c r="D9" s="19">
        <v>0</v>
      </c>
      <c r="E9" s="19">
        <v>0</v>
      </c>
      <c r="F9" s="19">
        <v>0</v>
      </c>
      <c r="G9" s="34">
        <v>0</v>
      </c>
      <c r="H9" s="19">
        <v>0</v>
      </c>
      <c r="I9" s="19">
        <v>0</v>
      </c>
      <c r="J9" s="43"/>
      <c r="K9" s="18">
        <v>0</v>
      </c>
      <c r="L9" s="23">
        <v>0</v>
      </c>
      <c r="M9" s="19">
        <v>0</v>
      </c>
      <c r="N9" s="13">
        <f t="shared" si="0"/>
        <v>0</v>
      </c>
    </row>
    <row r="10" spans="1:14" ht="25.5">
      <c r="A10" s="6" t="s">
        <v>39</v>
      </c>
      <c r="B10" s="1" t="s">
        <v>7</v>
      </c>
      <c r="C10" s="18">
        <v>541</v>
      </c>
      <c r="D10" s="19">
        <f>D11+D12</f>
        <v>1824</v>
      </c>
      <c r="E10" s="19">
        <v>1</v>
      </c>
      <c r="F10" s="19">
        <v>9.2260000000000009</v>
      </c>
      <c r="G10" s="34">
        <v>2038.95</v>
      </c>
      <c r="H10" s="19">
        <v>1338.425</v>
      </c>
      <c r="I10" s="19">
        <f t="shared" ref="I10" si="1">I11+I12</f>
        <v>24.687000000000001</v>
      </c>
      <c r="J10" s="19">
        <f t="shared" ref="J10" si="2">SUM(J11:J12)</f>
        <v>7612</v>
      </c>
      <c r="K10" s="18">
        <v>583</v>
      </c>
      <c r="L10" s="23">
        <f>SUM(L11:L12)</f>
        <v>31.47</v>
      </c>
      <c r="M10" s="19">
        <v>0</v>
      </c>
      <c r="N10" s="13">
        <f t="shared" si="0"/>
        <v>14003.758</v>
      </c>
    </row>
    <row r="11" spans="1:14">
      <c r="A11" s="6" t="s">
        <v>40</v>
      </c>
      <c r="B11" s="1" t="s">
        <v>8</v>
      </c>
      <c r="C11" s="18">
        <v>22</v>
      </c>
      <c r="D11" s="19">
        <v>826</v>
      </c>
      <c r="E11" s="19">
        <v>1</v>
      </c>
      <c r="F11" s="19">
        <v>9.2260000000000009</v>
      </c>
      <c r="G11" s="34">
        <v>326.27</v>
      </c>
      <c r="H11" s="19">
        <v>564.06700000000001</v>
      </c>
      <c r="I11" s="19">
        <v>0</v>
      </c>
      <c r="J11" s="19">
        <v>0</v>
      </c>
      <c r="K11" s="18">
        <v>321</v>
      </c>
      <c r="L11" s="23">
        <v>0.15</v>
      </c>
      <c r="M11" s="19">
        <v>0</v>
      </c>
      <c r="N11" s="13">
        <f t="shared" si="0"/>
        <v>2069.7130000000002</v>
      </c>
    </row>
    <row r="12" spans="1:14">
      <c r="A12" s="6" t="s">
        <v>41</v>
      </c>
      <c r="B12" s="1" t="s">
        <v>9</v>
      </c>
      <c r="C12" s="18">
        <v>519</v>
      </c>
      <c r="D12" s="19">
        <v>998</v>
      </c>
      <c r="E12" s="19">
        <v>0</v>
      </c>
      <c r="F12" s="19">
        <v>0</v>
      </c>
      <c r="G12" s="34">
        <v>1712.68</v>
      </c>
      <c r="H12" s="19">
        <v>774.35799999999995</v>
      </c>
      <c r="I12" s="19">
        <v>24.687000000000001</v>
      </c>
      <c r="J12" s="19">
        <v>7612</v>
      </c>
      <c r="K12" s="18">
        <v>262</v>
      </c>
      <c r="L12" s="23">
        <v>31.32</v>
      </c>
      <c r="M12" s="19">
        <v>0</v>
      </c>
      <c r="N12" s="13">
        <f t="shared" si="0"/>
        <v>11934.045</v>
      </c>
    </row>
    <row r="13" spans="1:14">
      <c r="A13" s="6" t="s">
        <v>42</v>
      </c>
      <c r="B13" s="1" t="s">
        <v>10</v>
      </c>
      <c r="C13" s="18">
        <v>1248</v>
      </c>
      <c r="D13" s="19">
        <f>D14+D15</f>
        <v>171</v>
      </c>
      <c r="E13" s="19">
        <v>371</v>
      </c>
      <c r="F13" s="19">
        <v>0</v>
      </c>
      <c r="G13" s="34">
        <v>4628.24</v>
      </c>
      <c r="H13" s="19">
        <v>4693.8509999999997</v>
      </c>
      <c r="I13" s="19">
        <f>I14+I15</f>
        <v>2569.3940000000002</v>
      </c>
      <c r="J13" s="19">
        <f t="shared" ref="J13" si="3">SUM(J14:J15)</f>
        <v>778</v>
      </c>
      <c r="K13" s="18">
        <v>266</v>
      </c>
      <c r="L13" s="23">
        <f>SUM(L14:L15)</f>
        <v>112.66</v>
      </c>
      <c r="M13" s="19">
        <f>M14+M15</f>
        <v>39.222000000000001</v>
      </c>
      <c r="N13" s="13">
        <f t="shared" si="0"/>
        <v>14877.367</v>
      </c>
    </row>
    <row r="14" spans="1:14">
      <c r="A14" s="6" t="s">
        <v>40</v>
      </c>
      <c r="B14" s="1" t="s">
        <v>11</v>
      </c>
      <c r="C14" s="18">
        <v>241</v>
      </c>
      <c r="D14" s="19">
        <v>58</v>
      </c>
      <c r="E14" s="19">
        <v>239</v>
      </c>
      <c r="F14" s="19">
        <v>0</v>
      </c>
      <c r="G14" s="34">
        <v>226.58</v>
      </c>
      <c r="H14" s="19">
        <v>1896.7560000000001</v>
      </c>
      <c r="I14" s="19">
        <v>1797.0630000000001</v>
      </c>
      <c r="J14" s="19">
        <v>7</v>
      </c>
      <c r="K14" s="18">
        <v>0</v>
      </c>
      <c r="L14" s="23">
        <v>90.56</v>
      </c>
      <c r="M14" s="19">
        <v>0</v>
      </c>
      <c r="N14" s="13">
        <f t="shared" si="0"/>
        <v>4555.9590000000007</v>
      </c>
    </row>
    <row r="15" spans="1:14">
      <c r="A15" s="6" t="s">
        <v>41</v>
      </c>
      <c r="B15" s="1" t="s">
        <v>12</v>
      </c>
      <c r="C15" s="18">
        <v>1007</v>
      </c>
      <c r="D15" s="19">
        <v>113</v>
      </c>
      <c r="E15" s="19">
        <v>132</v>
      </c>
      <c r="F15" s="19">
        <v>0</v>
      </c>
      <c r="G15" s="34">
        <v>4401.66</v>
      </c>
      <c r="H15" s="19">
        <v>2797.0949999999998</v>
      </c>
      <c r="I15" s="19">
        <v>772.33100000000002</v>
      </c>
      <c r="J15" s="19">
        <v>771</v>
      </c>
      <c r="K15" s="18">
        <v>266</v>
      </c>
      <c r="L15" s="23">
        <v>22.1</v>
      </c>
      <c r="M15" s="19">
        <v>39.222000000000001</v>
      </c>
      <c r="N15" s="13">
        <f t="shared" si="0"/>
        <v>10321.407999999999</v>
      </c>
    </row>
    <row r="16" spans="1:14">
      <c r="A16" s="6" t="s">
        <v>43</v>
      </c>
      <c r="B16" s="1" t="s">
        <v>13</v>
      </c>
      <c r="C16" s="18">
        <v>1789</v>
      </c>
      <c r="D16" s="29">
        <f>D10+D13</f>
        <v>1995</v>
      </c>
      <c r="E16" s="19">
        <v>372</v>
      </c>
      <c r="F16" s="19">
        <v>9.2260000000000009</v>
      </c>
      <c r="G16" s="34">
        <v>6667.19</v>
      </c>
      <c r="H16" s="19">
        <v>6032.2759999999998</v>
      </c>
      <c r="I16" s="19">
        <f>I17+I18</f>
        <v>2594.0810000000001</v>
      </c>
      <c r="J16" s="19">
        <f t="shared" ref="J16" si="4">SUM(J17:J18)</f>
        <v>8390</v>
      </c>
      <c r="K16" s="18">
        <v>849</v>
      </c>
      <c r="L16" s="23">
        <f>SUM(L17:L18)</f>
        <v>144.13</v>
      </c>
      <c r="M16" s="19">
        <f>M17+M18</f>
        <v>39.222000000000001</v>
      </c>
      <c r="N16" s="13">
        <f t="shared" si="0"/>
        <v>28881.125000000004</v>
      </c>
    </row>
    <row r="17" spans="1:14">
      <c r="A17" s="6" t="s">
        <v>40</v>
      </c>
      <c r="B17" s="1" t="s">
        <v>14</v>
      </c>
      <c r="C17" s="18">
        <v>263</v>
      </c>
      <c r="D17" s="29">
        <f>D11+D14</f>
        <v>884</v>
      </c>
      <c r="E17" s="19">
        <v>240</v>
      </c>
      <c r="F17" s="19">
        <v>9.2260000000000009</v>
      </c>
      <c r="G17" s="34">
        <v>552.85</v>
      </c>
      <c r="H17" s="19">
        <v>2460.8229999999999</v>
      </c>
      <c r="I17" s="19">
        <f t="shared" ref="I17:J18" si="5">I11+I14</f>
        <v>1797.0630000000001</v>
      </c>
      <c r="J17" s="19">
        <f t="shared" si="5"/>
        <v>7</v>
      </c>
      <c r="K17" s="18">
        <v>321</v>
      </c>
      <c r="L17" s="23">
        <f>L11+L14</f>
        <v>90.710000000000008</v>
      </c>
      <c r="M17" s="19">
        <v>0</v>
      </c>
      <c r="N17" s="13">
        <f t="shared" si="0"/>
        <v>6625.6719999999996</v>
      </c>
    </row>
    <row r="18" spans="1:14">
      <c r="A18" s="6" t="s">
        <v>41</v>
      </c>
      <c r="B18" s="1" t="s">
        <v>15</v>
      </c>
      <c r="C18" s="18">
        <v>1526</v>
      </c>
      <c r="D18" s="29">
        <f>D12+D15</f>
        <v>1111</v>
      </c>
      <c r="E18" s="19">
        <v>132</v>
      </c>
      <c r="F18" s="19">
        <v>0</v>
      </c>
      <c r="G18" s="34">
        <v>6114.34</v>
      </c>
      <c r="H18" s="19">
        <v>3571.453</v>
      </c>
      <c r="I18" s="19">
        <f t="shared" si="5"/>
        <v>797.01800000000003</v>
      </c>
      <c r="J18" s="19">
        <f t="shared" si="5"/>
        <v>8383</v>
      </c>
      <c r="K18" s="18">
        <v>528</v>
      </c>
      <c r="L18" s="23">
        <f>L12+L15</f>
        <v>53.42</v>
      </c>
      <c r="M18" s="19">
        <f>M15+M12</f>
        <v>39.222000000000001</v>
      </c>
      <c r="N18" s="13">
        <f t="shared" si="0"/>
        <v>22255.453000000001</v>
      </c>
    </row>
    <row r="19" spans="1:14">
      <c r="A19" s="6" t="s">
        <v>44</v>
      </c>
      <c r="B19" s="1" t="s">
        <v>16</v>
      </c>
      <c r="C19" s="18">
        <v>14716</v>
      </c>
      <c r="D19" s="29">
        <f>D20+D24+D25</f>
        <v>18980</v>
      </c>
      <c r="E19" s="19">
        <v>9995</v>
      </c>
      <c r="F19" s="19">
        <v>15883.41022</v>
      </c>
      <c r="G19" s="34">
        <v>34518.14</v>
      </c>
      <c r="H19" s="22">
        <f>H20+H24+H25</f>
        <v>17724.656510000001</v>
      </c>
      <c r="I19" s="19">
        <f>I20+I24+I25</f>
        <v>15031.921</v>
      </c>
      <c r="J19" s="19">
        <f t="shared" ref="J19" si="6">SUM(J20,J24:J25)</f>
        <v>31945</v>
      </c>
      <c r="K19" s="18">
        <v>14243</v>
      </c>
      <c r="L19" s="23">
        <f>L20+L24+L25</f>
        <v>12050.66</v>
      </c>
      <c r="M19" s="19">
        <f>M20+M25</f>
        <v>539.05100000000004</v>
      </c>
      <c r="N19" s="13">
        <f t="shared" si="0"/>
        <v>185626.83873000002</v>
      </c>
    </row>
    <row r="20" spans="1:14">
      <c r="A20" s="6" t="s">
        <v>45</v>
      </c>
      <c r="B20" s="1" t="s">
        <v>17</v>
      </c>
      <c r="C20" s="18">
        <v>14716</v>
      </c>
      <c r="D20" s="29">
        <f>SUM(D21:D23)</f>
        <v>18785</v>
      </c>
      <c r="E20" s="19">
        <v>9995</v>
      </c>
      <c r="F20" s="19">
        <v>15883.41022</v>
      </c>
      <c r="G20" s="34">
        <v>34397.57</v>
      </c>
      <c r="H20" s="22">
        <f>H21+H22+H23</f>
        <v>16595.220730000001</v>
      </c>
      <c r="I20" s="19">
        <f>I21+I22+I23</f>
        <v>15031.921</v>
      </c>
      <c r="J20" s="19">
        <f t="shared" ref="J20" si="7">SUM(J21:J23)</f>
        <v>31642</v>
      </c>
      <c r="K20" s="18">
        <v>14243</v>
      </c>
      <c r="L20" s="23">
        <f>SUM(L21:L23)</f>
        <v>12050.66</v>
      </c>
      <c r="M20" s="19">
        <f>M21+M22+M23+M24</f>
        <v>539.05100000000004</v>
      </c>
      <c r="N20" s="13">
        <f t="shared" si="0"/>
        <v>183878.83295000001</v>
      </c>
    </row>
    <row r="21" spans="1:14">
      <c r="A21" s="6" t="s">
        <v>46</v>
      </c>
      <c r="B21" s="1" t="s">
        <v>18</v>
      </c>
      <c r="C21" s="18">
        <v>12976</v>
      </c>
      <c r="D21" s="29">
        <v>12077</v>
      </c>
      <c r="E21" s="19">
        <v>8050</v>
      </c>
      <c r="F21" s="19">
        <v>14810.841</v>
      </c>
      <c r="G21" s="34">
        <v>32422.560000000001</v>
      </c>
      <c r="H21" s="19">
        <v>14977.70954</v>
      </c>
      <c r="I21" s="19">
        <v>11612.57</v>
      </c>
      <c r="J21" s="19">
        <v>29983</v>
      </c>
      <c r="K21" s="18">
        <v>12643</v>
      </c>
      <c r="L21" s="23">
        <v>9510.6200000000008</v>
      </c>
      <c r="M21" s="19">
        <v>539.05100000000004</v>
      </c>
      <c r="N21" s="13">
        <f t="shared" si="0"/>
        <v>159602.35154</v>
      </c>
    </row>
    <row r="22" spans="1:14">
      <c r="A22" s="6" t="s">
        <v>47</v>
      </c>
      <c r="B22" s="1" t="s">
        <v>19</v>
      </c>
      <c r="C22" s="18">
        <v>1740</v>
      </c>
      <c r="D22" s="29">
        <v>6708</v>
      </c>
      <c r="E22" s="19">
        <v>1796</v>
      </c>
      <c r="F22" s="19">
        <v>1072.5692199999999</v>
      </c>
      <c r="G22" s="34">
        <v>1872.38</v>
      </c>
      <c r="H22" s="19">
        <v>1617.5111899999999</v>
      </c>
      <c r="I22" s="19">
        <v>3419.3510000000001</v>
      </c>
      <c r="J22" s="19">
        <v>1659</v>
      </c>
      <c r="K22" s="18">
        <v>1600</v>
      </c>
      <c r="L22" s="23">
        <v>2227.3200000000002</v>
      </c>
      <c r="M22" s="19">
        <v>0</v>
      </c>
      <c r="N22" s="13">
        <f t="shared" si="0"/>
        <v>23712.131409999998</v>
      </c>
    </row>
    <row r="23" spans="1:14">
      <c r="A23" s="45" t="s">
        <v>48</v>
      </c>
      <c r="B23" s="1" t="s">
        <v>20</v>
      </c>
      <c r="C23" s="18">
        <v>0</v>
      </c>
      <c r="D23" s="42">
        <v>0</v>
      </c>
      <c r="E23" s="19">
        <v>149</v>
      </c>
      <c r="F23" s="19">
        <v>0</v>
      </c>
      <c r="G23" s="34">
        <v>102.63</v>
      </c>
      <c r="H23" s="19">
        <v>0</v>
      </c>
      <c r="I23" s="19">
        <v>0</v>
      </c>
      <c r="J23" s="19">
        <v>0</v>
      </c>
      <c r="K23" s="18">
        <v>0</v>
      </c>
      <c r="L23" s="23">
        <v>312.72000000000003</v>
      </c>
      <c r="M23" s="19">
        <v>0</v>
      </c>
      <c r="N23" s="13">
        <f t="shared" si="0"/>
        <v>564.35</v>
      </c>
    </row>
    <row r="24" spans="1:14">
      <c r="A24" s="6" t="s">
        <v>49</v>
      </c>
      <c r="B24" s="1" t="s">
        <v>21</v>
      </c>
      <c r="C24" s="18">
        <v>0</v>
      </c>
      <c r="D24" s="29">
        <v>195</v>
      </c>
      <c r="E24" s="19">
        <v>0</v>
      </c>
      <c r="F24" s="19">
        <v>0</v>
      </c>
      <c r="G24" s="34">
        <v>120.57</v>
      </c>
      <c r="H24" s="19">
        <v>1129.43578</v>
      </c>
      <c r="I24" s="19">
        <v>0</v>
      </c>
      <c r="J24" s="19">
        <v>303</v>
      </c>
      <c r="K24" s="18">
        <v>0</v>
      </c>
      <c r="L24" s="23">
        <v>0</v>
      </c>
      <c r="M24" s="19">
        <v>0</v>
      </c>
      <c r="N24" s="13">
        <f t="shared" si="0"/>
        <v>1748.00578</v>
      </c>
    </row>
    <row r="25" spans="1:14">
      <c r="A25" s="6" t="s">
        <v>50</v>
      </c>
      <c r="B25" s="1" t="s">
        <v>22</v>
      </c>
      <c r="C25" s="18">
        <v>0</v>
      </c>
      <c r="D25" s="29">
        <v>0</v>
      </c>
      <c r="E25" s="19">
        <v>0</v>
      </c>
      <c r="F25" s="19">
        <v>0</v>
      </c>
      <c r="G25" s="34">
        <v>0</v>
      </c>
      <c r="H25" s="19">
        <v>0</v>
      </c>
      <c r="I25" s="19">
        <v>0</v>
      </c>
      <c r="J25" s="43"/>
      <c r="K25" s="18">
        <v>0</v>
      </c>
      <c r="L25" s="23">
        <v>0</v>
      </c>
      <c r="M25" s="19">
        <v>0</v>
      </c>
      <c r="N25" s="13">
        <f t="shared" si="0"/>
        <v>0</v>
      </c>
    </row>
    <row r="26" spans="1:14" ht="25.5">
      <c r="A26" s="6" t="s">
        <v>51</v>
      </c>
      <c r="B26" s="1" t="s">
        <v>23</v>
      </c>
      <c r="C26" s="18">
        <v>0</v>
      </c>
      <c r="D26" s="19">
        <v>0</v>
      </c>
      <c r="E26" s="19">
        <v>0</v>
      </c>
      <c r="F26" s="19">
        <v>0</v>
      </c>
      <c r="G26" s="34">
        <v>0</v>
      </c>
      <c r="H26" s="19">
        <v>0</v>
      </c>
      <c r="I26" s="19">
        <v>0</v>
      </c>
      <c r="J26" s="43"/>
      <c r="K26" s="18">
        <v>0</v>
      </c>
      <c r="L26" s="23">
        <v>0</v>
      </c>
      <c r="M26" s="19">
        <v>0</v>
      </c>
      <c r="N26" s="13">
        <f t="shared" si="0"/>
        <v>0</v>
      </c>
    </row>
    <row r="27" spans="1:14" ht="25.5">
      <c r="A27" s="6" t="s">
        <v>52</v>
      </c>
      <c r="B27" s="1" t="s">
        <v>24</v>
      </c>
      <c r="C27" s="18">
        <v>0</v>
      </c>
      <c r="D27" s="19">
        <v>0</v>
      </c>
      <c r="E27" s="19">
        <v>0</v>
      </c>
      <c r="F27" s="19">
        <v>0</v>
      </c>
      <c r="G27" s="34">
        <v>0</v>
      </c>
      <c r="H27" s="19">
        <v>0</v>
      </c>
      <c r="I27" s="19">
        <v>0</v>
      </c>
      <c r="J27" s="43"/>
      <c r="K27" s="18">
        <v>0</v>
      </c>
      <c r="L27" s="23">
        <v>0</v>
      </c>
      <c r="M27" s="19">
        <v>0</v>
      </c>
      <c r="N27" s="13">
        <f t="shared" si="0"/>
        <v>0</v>
      </c>
    </row>
    <row r="28" spans="1:14" ht="25.5">
      <c r="A28" s="6" t="s">
        <v>53</v>
      </c>
      <c r="B28" s="1" t="s">
        <v>25</v>
      </c>
      <c r="C28" s="18">
        <v>14</v>
      </c>
      <c r="D28">
        <v>10</v>
      </c>
      <c r="E28" s="19">
        <v>3</v>
      </c>
      <c r="F28" s="19">
        <v>0</v>
      </c>
      <c r="G28" s="34">
        <v>130.31</v>
      </c>
      <c r="H28" s="19">
        <v>0</v>
      </c>
      <c r="I28" s="19">
        <v>317.39999999999998</v>
      </c>
      <c r="J28" s="19">
        <v>7</v>
      </c>
      <c r="K28" s="18">
        <v>35</v>
      </c>
      <c r="L28" s="23">
        <v>0</v>
      </c>
      <c r="M28" s="19">
        <v>0</v>
      </c>
      <c r="N28" s="13">
        <f t="shared" si="0"/>
        <v>516.71</v>
      </c>
    </row>
    <row r="29" spans="1:14">
      <c r="A29" s="6" t="s">
        <v>54</v>
      </c>
      <c r="B29" s="1" t="s">
        <v>26</v>
      </c>
      <c r="C29" s="18">
        <v>9</v>
      </c>
      <c r="D29" s="19">
        <v>0</v>
      </c>
      <c r="E29" s="19">
        <v>0</v>
      </c>
      <c r="F29" s="19">
        <v>0</v>
      </c>
      <c r="G29" s="34">
        <v>0</v>
      </c>
      <c r="H29" s="19">
        <v>0</v>
      </c>
      <c r="I29" s="19">
        <v>22.988</v>
      </c>
      <c r="J29" s="43"/>
      <c r="K29" s="18">
        <v>0</v>
      </c>
      <c r="L29" s="23">
        <v>0</v>
      </c>
      <c r="M29" s="19">
        <v>0</v>
      </c>
      <c r="N29" s="13">
        <f t="shared" si="0"/>
        <v>31.988</v>
      </c>
    </row>
    <row r="30" spans="1:14">
      <c r="A30" s="6" t="s">
        <v>55</v>
      </c>
      <c r="B30" s="1" t="s">
        <v>27</v>
      </c>
      <c r="C30" s="18">
        <v>0</v>
      </c>
      <c r="D30" s="19">
        <v>0</v>
      </c>
      <c r="E30" s="19">
        <v>0</v>
      </c>
      <c r="F30" s="19">
        <v>0</v>
      </c>
      <c r="G30" s="34">
        <v>0</v>
      </c>
      <c r="H30" s="19">
        <v>0</v>
      </c>
      <c r="I30" s="19">
        <v>0</v>
      </c>
      <c r="J30" s="43"/>
      <c r="K30" s="18">
        <v>0</v>
      </c>
      <c r="L30" s="23">
        <v>0</v>
      </c>
      <c r="M30" s="19">
        <v>0</v>
      </c>
      <c r="N30" s="13">
        <f t="shared" si="0"/>
        <v>0</v>
      </c>
    </row>
    <row r="31" spans="1:14">
      <c r="A31" s="6" t="s">
        <v>56</v>
      </c>
      <c r="B31" s="1" t="s">
        <v>28</v>
      </c>
      <c r="C31" s="18">
        <v>0</v>
      </c>
      <c r="D31" s="19">
        <v>0</v>
      </c>
      <c r="E31" s="19">
        <v>0</v>
      </c>
      <c r="F31" s="19">
        <v>0</v>
      </c>
      <c r="G31" s="34">
        <v>1.36</v>
      </c>
      <c r="H31" s="19">
        <v>85.289000000000001</v>
      </c>
      <c r="I31" s="19">
        <v>0</v>
      </c>
      <c r="J31" s="43"/>
      <c r="K31" s="18">
        <v>0</v>
      </c>
      <c r="L31" s="23">
        <v>0</v>
      </c>
      <c r="M31" s="19">
        <v>0</v>
      </c>
      <c r="N31" s="13">
        <f t="shared" si="0"/>
        <v>86.649000000000001</v>
      </c>
    </row>
    <row r="32" spans="1:14">
      <c r="A32" s="6" t="s">
        <v>57</v>
      </c>
      <c r="B32" s="1" t="s">
        <v>29</v>
      </c>
      <c r="C32" s="18">
        <v>0</v>
      </c>
      <c r="D32" s="19">
        <v>0</v>
      </c>
      <c r="E32" s="19">
        <v>0</v>
      </c>
      <c r="F32" s="19">
        <v>0</v>
      </c>
      <c r="G32" s="34">
        <v>0</v>
      </c>
      <c r="H32" s="19">
        <v>0</v>
      </c>
      <c r="I32" s="19">
        <v>0</v>
      </c>
      <c r="J32" s="43"/>
      <c r="K32" s="18">
        <v>0</v>
      </c>
      <c r="L32" s="23">
        <v>0</v>
      </c>
      <c r="M32" s="19">
        <v>0</v>
      </c>
      <c r="N32" s="13">
        <f t="shared" si="0"/>
        <v>0</v>
      </c>
    </row>
    <row r="33" spans="1:14">
      <c r="A33" s="6" t="s">
        <v>58</v>
      </c>
      <c r="B33" s="1" t="s">
        <v>30</v>
      </c>
      <c r="C33" s="18">
        <v>540</v>
      </c>
      <c r="D33" s="19">
        <v>683</v>
      </c>
      <c r="E33" s="19">
        <v>410</v>
      </c>
      <c r="F33" s="19">
        <v>0</v>
      </c>
      <c r="G33" s="34">
        <v>334.28</v>
      </c>
      <c r="H33" s="19">
        <v>1246.0574099999999</v>
      </c>
      <c r="I33" s="19">
        <v>682.93550000000005</v>
      </c>
      <c r="J33" s="19">
        <v>205</v>
      </c>
      <c r="K33" s="18">
        <v>81</v>
      </c>
      <c r="L33" s="23">
        <v>312.5</v>
      </c>
      <c r="M33" s="19">
        <v>0</v>
      </c>
      <c r="N33" s="13">
        <f t="shared" si="0"/>
        <v>4494.7729099999997</v>
      </c>
    </row>
    <row r="34" spans="1:14">
      <c r="A34" s="7" t="s">
        <v>59</v>
      </c>
      <c r="B34" s="8" t="s">
        <v>31</v>
      </c>
      <c r="C34" s="18">
        <v>40996</v>
      </c>
      <c r="D34" s="20">
        <f>D3+D4+D5+D6+D7+D8+D9+D16+D19+D26+D27+D28+D29+D30+D31+D32+D33</f>
        <v>38521</v>
      </c>
      <c r="E34" s="19">
        <v>14255</v>
      </c>
      <c r="F34" s="19">
        <v>17638.426220000001</v>
      </c>
      <c r="G34" s="34">
        <v>67235.7</v>
      </c>
      <c r="H34" s="19">
        <v>49137.290919999999</v>
      </c>
      <c r="I34" s="19">
        <f>I3+I5+I4+I6+I7+I8+I9+I16+I19+I26+I27+I28+I29+I30+I32+I31+I33</f>
        <v>38883.828499999996</v>
      </c>
      <c r="J34" s="21">
        <f t="shared" ref="J34" si="8">SUM(J3:J10,J13,J19,J26:J33)</f>
        <v>50148</v>
      </c>
      <c r="K34" s="18">
        <v>21283</v>
      </c>
      <c r="L34" s="24">
        <f>SUM(L3:L9)+L16+L19+SUM(L26:L33)</f>
        <v>21971.37</v>
      </c>
      <c r="M34" s="20">
        <f>M5+M15+M19</f>
        <v>728.20500000000004</v>
      </c>
      <c r="N34" s="9">
        <f t="shared" si="0"/>
        <v>360797.82063999999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A6CC-AD56-4AEF-A16E-9D8501F5D100}">
  <dimension ref="A1:N34"/>
  <sheetViews>
    <sheetView zoomScale="80" zoomScaleNormal="8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77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>
      <c r="A3" s="6" t="s">
        <v>32</v>
      </c>
      <c r="B3" s="1" t="s">
        <v>0</v>
      </c>
      <c r="C3" s="28">
        <v>9244</v>
      </c>
      <c r="D3" s="29">
        <v>4625</v>
      </c>
      <c r="E3" s="19">
        <v>1883</v>
      </c>
      <c r="F3" s="19">
        <v>5886</v>
      </c>
      <c r="G3" s="38">
        <v>6897</v>
      </c>
      <c r="H3" s="19">
        <v>9580</v>
      </c>
      <c r="I3" s="19">
        <v>8512</v>
      </c>
      <c r="J3" s="19">
        <v>10449</v>
      </c>
      <c r="K3" s="18">
        <v>4429</v>
      </c>
      <c r="L3" s="25">
        <v>4387</v>
      </c>
      <c r="M3" s="32">
        <v>0</v>
      </c>
      <c r="N3" s="13">
        <f>SUM(C3:M3)</f>
        <v>65892</v>
      </c>
    </row>
    <row r="4" spans="1:14">
      <c r="A4" s="6" t="s">
        <v>33</v>
      </c>
      <c r="B4" s="1" t="s">
        <v>1</v>
      </c>
      <c r="C4" s="28">
        <v>97</v>
      </c>
      <c r="D4" s="29">
        <v>148</v>
      </c>
      <c r="E4" s="19">
        <v>12</v>
      </c>
      <c r="F4" s="19">
        <v>0</v>
      </c>
      <c r="G4" s="37">
        <v>227</v>
      </c>
      <c r="H4" s="19">
        <v>809</v>
      </c>
      <c r="I4" s="19">
        <v>5343</v>
      </c>
      <c r="J4" s="19">
        <v>121</v>
      </c>
      <c r="K4" s="18">
        <v>0</v>
      </c>
      <c r="L4" s="25">
        <v>995</v>
      </c>
      <c r="M4" s="32">
        <v>0</v>
      </c>
      <c r="N4" s="13">
        <f t="shared" ref="N4:N34" si="0">SUM(C4:M4)</f>
        <v>7752</v>
      </c>
    </row>
    <row r="5" spans="1:14" ht="25.5">
      <c r="A5" s="6" t="s">
        <v>34</v>
      </c>
      <c r="B5" s="1" t="s">
        <v>2</v>
      </c>
      <c r="C5" s="28">
        <v>398</v>
      </c>
      <c r="D5" s="29">
        <v>443</v>
      </c>
      <c r="E5" s="19">
        <v>755</v>
      </c>
      <c r="F5" s="19">
        <v>89</v>
      </c>
      <c r="G5" s="37">
        <v>542</v>
      </c>
      <c r="H5" s="19">
        <v>613</v>
      </c>
      <c r="I5" s="19">
        <v>408</v>
      </c>
      <c r="J5" s="19">
        <v>453</v>
      </c>
      <c r="K5" s="18">
        <v>430</v>
      </c>
      <c r="L5" s="25">
        <v>353</v>
      </c>
      <c r="M5" s="32">
        <v>0</v>
      </c>
      <c r="N5" s="13">
        <f t="shared" si="0"/>
        <v>4484</v>
      </c>
    </row>
    <row r="6" spans="1:14" ht="25.5">
      <c r="A6" s="6" t="s">
        <v>35</v>
      </c>
      <c r="B6" s="1" t="s">
        <v>3</v>
      </c>
      <c r="C6" s="28"/>
      <c r="D6" s="19">
        <v>0</v>
      </c>
      <c r="E6" s="19">
        <v>0</v>
      </c>
      <c r="F6" s="19">
        <v>0</v>
      </c>
      <c r="G6" s="37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32">
        <v>0</v>
      </c>
      <c r="N6" s="13">
        <f t="shared" si="0"/>
        <v>0</v>
      </c>
    </row>
    <row r="7" spans="1:14">
      <c r="A7" s="6" t="s">
        <v>36</v>
      </c>
      <c r="B7" s="1" t="s">
        <v>4</v>
      </c>
      <c r="C7" s="28"/>
      <c r="D7" s="19">
        <v>5</v>
      </c>
      <c r="E7" s="19">
        <v>0</v>
      </c>
      <c r="F7" s="19">
        <v>0</v>
      </c>
      <c r="G7" s="37">
        <v>0</v>
      </c>
      <c r="H7" s="19">
        <v>0</v>
      </c>
      <c r="I7" s="19">
        <v>0</v>
      </c>
      <c r="J7" s="19">
        <v>0</v>
      </c>
      <c r="K7" s="18">
        <v>1</v>
      </c>
      <c r="L7" s="25">
        <v>0</v>
      </c>
      <c r="M7" s="32">
        <v>0</v>
      </c>
      <c r="N7" s="13">
        <f t="shared" si="0"/>
        <v>6</v>
      </c>
    </row>
    <row r="8" spans="1:14">
      <c r="A8" s="6" t="s">
        <v>37</v>
      </c>
      <c r="B8" s="1" t="s">
        <v>5</v>
      </c>
      <c r="C8" s="28"/>
      <c r="D8" s="19">
        <v>0</v>
      </c>
      <c r="E8" s="19">
        <v>1</v>
      </c>
      <c r="F8" s="19">
        <v>0</v>
      </c>
      <c r="G8" s="37">
        <v>0</v>
      </c>
      <c r="H8" s="19">
        <v>0</v>
      </c>
      <c r="I8" s="19">
        <v>0</v>
      </c>
      <c r="J8" s="19">
        <v>0</v>
      </c>
      <c r="K8" s="18">
        <v>0</v>
      </c>
      <c r="L8" s="25">
        <v>0</v>
      </c>
      <c r="M8" s="32">
        <v>0</v>
      </c>
      <c r="N8" s="13">
        <f t="shared" si="0"/>
        <v>1</v>
      </c>
    </row>
    <row r="9" spans="1:14" ht="25.5">
      <c r="A9" s="6" t="s">
        <v>38</v>
      </c>
      <c r="B9" s="1" t="s">
        <v>6</v>
      </c>
      <c r="C9" s="28">
        <v>1</v>
      </c>
      <c r="D9" s="19">
        <v>58</v>
      </c>
      <c r="E9" s="19">
        <v>25</v>
      </c>
      <c r="F9" s="19">
        <v>0</v>
      </c>
      <c r="G9" s="37">
        <v>17</v>
      </c>
      <c r="H9" s="19">
        <v>22</v>
      </c>
      <c r="I9" s="19">
        <v>54</v>
      </c>
      <c r="J9" s="19">
        <v>27</v>
      </c>
      <c r="K9" s="18">
        <v>12</v>
      </c>
      <c r="L9" s="25">
        <v>16</v>
      </c>
      <c r="M9" s="32">
        <v>0</v>
      </c>
      <c r="N9" s="13">
        <f t="shared" si="0"/>
        <v>232</v>
      </c>
    </row>
    <row r="10" spans="1:14" ht="25.5">
      <c r="A10" s="6" t="s">
        <v>39</v>
      </c>
      <c r="B10" s="1" t="s">
        <v>7</v>
      </c>
      <c r="C10" s="28">
        <v>1501</v>
      </c>
      <c r="D10" s="19">
        <f>D11+D12</f>
        <v>1304</v>
      </c>
      <c r="E10" s="19">
        <v>435</v>
      </c>
      <c r="F10" s="19">
        <v>115</v>
      </c>
      <c r="G10" s="38">
        <v>1585</v>
      </c>
      <c r="H10" s="19">
        <v>2554</v>
      </c>
      <c r="I10" s="19">
        <f>I11+I12</f>
        <v>1545</v>
      </c>
      <c r="J10" s="19">
        <f t="shared" ref="J10" si="1">SUM(J11:J12)</f>
        <v>787</v>
      </c>
      <c r="K10" s="18">
        <v>626</v>
      </c>
      <c r="L10" s="25">
        <f>SUM(L11:L12)</f>
        <v>566</v>
      </c>
      <c r="M10" s="32">
        <v>0</v>
      </c>
      <c r="N10" s="13">
        <f t="shared" si="0"/>
        <v>11018</v>
      </c>
    </row>
    <row r="11" spans="1:14">
      <c r="A11" s="6" t="s">
        <v>40</v>
      </c>
      <c r="B11" s="1" t="s">
        <v>8</v>
      </c>
      <c r="C11" s="28">
        <v>1386</v>
      </c>
      <c r="D11" s="29">
        <v>1091</v>
      </c>
      <c r="E11" s="19">
        <v>328</v>
      </c>
      <c r="F11" s="19">
        <v>105</v>
      </c>
      <c r="G11" s="38">
        <v>1148</v>
      </c>
      <c r="H11" s="19">
        <v>2048</v>
      </c>
      <c r="I11" s="19">
        <v>1410</v>
      </c>
      <c r="J11" s="19">
        <v>540</v>
      </c>
      <c r="K11" s="18">
        <v>490</v>
      </c>
      <c r="L11" s="25">
        <v>306</v>
      </c>
      <c r="M11" s="32">
        <v>0</v>
      </c>
      <c r="N11" s="13">
        <f t="shared" si="0"/>
        <v>8852</v>
      </c>
    </row>
    <row r="12" spans="1:14">
      <c r="A12" s="6" t="s">
        <v>41</v>
      </c>
      <c r="B12" s="1" t="s">
        <v>9</v>
      </c>
      <c r="C12" s="28">
        <v>115</v>
      </c>
      <c r="D12" s="29">
        <v>213</v>
      </c>
      <c r="E12" s="19">
        <v>107</v>
      </c>
      <c r="F12" s="19">
        <v>10</v>
      </c>
      <c r="G12" s="37">
        <v>437</v>
      </c>
      <c r="H12" s="19">
        <v>506</v>
      </c>
      <c r="I12" s="19">
        <v>135</v>
      </c>
      <c r="J12" s="19">
        <v>247</v>
      </c>
      <c r="K12" s="18">
        <v>136</v>
      </c>
      <c r="L12" s="25">
        <v>260</v>
      </c>
      <c r="M12" s="32">
        <v>0</v>
      </c>
      <c r="N12" s="13">
        <f t="shared" si="0"/>
        <v>2166</v>
      </c>
    </row>
    <row r="13" spans="1:14">
      <c r="A13" s="6" t="s">
        <v>42</v>
      </c>
      <c r="B13" s="1" t="s">
        <v>10</v>
      </c>
      <c r="C13" s="28">
        <v>1405</v>
      </c>
      <c r="D13" s="19">
        <f>D14+D15</f>
        <v>1150</v>
      </c>
      <c r="E13" s="19">
        <v>185</v>
      </c>
      <c r="F13" s="19">
        <v>23</v>
      </c>
      <c r="G13" s="38">
        <v>1804</v>
      </c>
      <c r="H13" s="19">
        <v>4536</v>
      </c>
      <c r="I13" s="19">
        <f>I14+I15</f>
        <v>1722</v>
      </c>
      <c r="J13" s="19">
        <f t="shared" ref="J13" si="2">SUM(J14:J15)</f>
        <v>402</v>
      </c>
      <c r="K13" s="18">
        <v>356</v>
      </c>
      <c r="L13" s="25">
        <f>SUM(L14:L15)</f>
        <v>604</v>
      </c>
      <c r="M13" s="32">
        <v>0</v>
      </c>
      <c r="N13" s="13">
        <f t="shared" si="0"/>
        <v>12187</v>
      </c>
    </row>
    <row r="14" spans="1:14">
      <c r="A14" s="6" t="s">
        <v>40</v>
      </c>
      <c r="B14" s="1" t="s">
        <v>11</v>
      </c>
      <c r="C14" s="28">
        <v>1307</v>
      </c>
      <c r="D14" s="19">
        <v>996</v>
      </c>
      <c r="E14" s="19">
        <v>158</v>
      </c>
      <c r="F14" s="19">
        <v>18</v>
      </c>
      <c r="G14" s="38">
        <v>1160</v>
      </c>
      <c r="H14" s="19">
        <v>3994</v>
      </c>
      <c r="I14" s="19">
        <v>1479</v>
      </c>
      <c r="J14" s="19">
        <v>273</v>
      </c>
      <c r="K14" s="18">
        <v>275</v>
      </c>
      <c r="L14" s="25">
        <v>306</v>
      </c>
      <c r="M14" s="32">
        <v>0</v>
      </c>
      <c r="N14" s="13">
        <f t="shared" si="0"/>
        <v>9966</v>
      </c>
    </row>
    <row r="15" spans="1:14">
      <c r="A15" s="6" t="s">
        <v>41</v>
      </c>
      <c r="B15" s="1" t="s">
        <v>12</v>
      </c>
      <c r="C15" s="28">
        <v>98</v>
      </c>
      <c r="D15" s="19">
        <v>154</v>
      </c>
      <c r="E15" s="19">
        <v>27</v>
      </c>
      <c r="F15" s="19">
        <v>5</v>
      </c>
      <c r="G15" s="37">
        <v>644</v>
      </c>
      <c r="H15" s="19">
        <v>542</v>
      </c>
      <c r="I15" s="19">
        <v>243</v>
      </c>
      <c r="J15" s="19">
        <v>129</v>
      </c>
      <c r="K15" s="18">
        <v>81</v>
      </c>
      <c r="L15" s="25">
        <v>298</v>
      </c>
      <c r="M15" s="32">
        <v>0</v>
      </c>
      <c r="N15" s="13">
        <f t="shared" si="0"/>
        <v>2221</v>
      </c>
    </row>
    <row r="16" spans="1:14">
      <c r="A16" s="6" t="s">
        <v>43</v>
      </c>
      <c r="B16" s="1" t="s">
        <v>13</v>
      </c>
      <c r="C16" s="28">
        <v>1620</v>
      </c>
      <c r="D16" s="19">
        <f>D17+D18</f>
        <v>2454</v>
      </c>
      <c r="E16" s="19">
        <v>469</v>
      </c>
      <c r="F16" s="19">
        <v>138</v>
      </c>
      <c r="G16" s="38">
        <v>1804</v>
      </c>
      <c r="H16" s="19">
        <v>4563</v>
      </c>
      <c r="I16" s="19">
        <f>I17+I18</f>
        <v>1722</v>
      </c>
      <c r="J16" s="19">
        <f t="shared" ref="J16" si="3">SUM(J17:J18)</f>
        <v>854</v>
      </c>
      <c r="K16" s="18">
        <v>688</v>
      </c>
      <c r="L16" s="25">
        <f>SUM(L17:L18)</f>
        <v>607</v>
      </c>
      <c r="M16" s="32">
        <v>0</v>
      </c>
      <c r="N16" s="13">
        <f t="shared" si="0"/>
        <v>14919</v>
      </c>
    </row>
    <row r="17" spans="1:14">
      <c r="A17" s="6" t="s">
        <v>40</v>
      </c>
      <c r="B17" s="1" t="s">
        <v>14</v>
      </c>
      <c r="C17" s="28">
        <v>1410</v>
      </c>
      <c r="D17" s="29">
        <f>D11+D14</f>
        <v>2087</v>
      </c>
      <c r="E17" s="19">
        <v>335</v>
      </c>
      <c r="F17" s="19">
        <v>123</v>
      </c>
      <c r="G17" s="38">
        <v>1160</v>
      </c>
      <c r="H17" s="19">
        <v>3981</v>
      </c>
      <c r="I17" s="19">
        <f>I14</f>
        <v>1479</v>
      </c>
      <c r="J17" s="19">
        <v>565</v>
      </c>
      <c r="K17" s="18">
        <v>491</v>
      </c>
      <c r="L17" s="25">
        <v>306</v>
      </c>
      <c r="M17" s="32">
        <v>0</v>
      </c>
      <c r="N17" s="13">
        <f t="shared" si="0"/>
        <v>11937</v>
      </c>
    </row>
    <row r="18" spans="1:14">
      <c r="A18" s="6" t="s">
        <v>41</v>
      </c>
      <c r="B18" s="1" t="s">
        <v>15</v>
      </c>
      <c r="C18" s="28">
        <v>210</v>
      </c>
      <c r="D18" s="29">
        <f>D12+D15</f>
        <v>367</v>
      </c>
      <c r="E18" s="19">
        <v>134</v>
      </c>
      <c r="F18" s="19">
        <v>15</v>
      </c>
      <c r="G18" s="37">
        <v>644</v>
      </c>
      <c r="H18" s="19">
        <v>582</v>
      </c>
      <c r="I18" s="19">
        <f>I15</f>
        <v>243</v>
      </c>
      <c r="J18" s="19">
        <v>289</v>
      </c>
      <c r="K18" s="18">
        <v>197</v>
      </c>
      <c r="L18" s="25">
        <v>301</v>
      </c>
      <c r="M18" s="32">
        <v>0</v>
      </c>
      <c r="N18" s="13">
        <f t="shared" si="0"/>
        <v>2982</v>
      </c>
    </row>
    <row r="19" spans="1:14">
      <c r="A19" s="6" t="s">
        <v>44</v>
      </c>
      <c r="B19" s="1" t="s">
        <v>16</v>
      </c>
      <c r="C19" s="28">
        <v>8723</v>
      </c>
      <c r="D19" s="19">
        <f>D20+D24+D25</f>
        <v>6189</v>
      </c>
      <c r="E19" s="19">
        <v>4578</v>
      </c>
      <c r="F19" s="19">
        <v>9375</v>
      </c>
      <c r="G19" s="38">
        <v>10008</v>
      </c>
      <c r="H19" s="22">
        <f>H20+H24+H25</f>
        <v>5855</v>
      </c>
      <c r="I19" s="19">
        <f>I20+I24+I25</f>
        <v>4909</v>
      </c>
      <c r="J19" s="19">
        <f t="shared" ref="J19" si="4">SUM(J20,J24:J25)</f>
        <v>17639</v>
      </c>
      <c r="K19" s="18">
        <v>6498</v>
      </c>
      <c r="L19" s="25">
        <f>L20+L24+L25</f>
        <v>4661</v>
      </c>
      <c r="M19" s="39">
        <f>M20+M25</f>
        <v>15</v>
      </c>
      <c r="N19" s="13">
        <f t="shared" si="0"/>
        <v>78450</v>
      </c>
    </row>
    <row r="20" spans="1:14">
      <c r="A20" s="6" t="s">
        <v>45</v>
      </c>
      <c r="B20" s="1" t="s">
        <v>17</v>
      </c>
      <c r="C20" s="28">
        <v>8696</v>
      </c>
      <c r="D20" s="19">
        <f>SUM(D21:D23)</f>
        <v>6158</v>
      </c>
      <c r="E20" s="19">
        <v>4548</v>
      </c>
      <c r="F20" s="19">
        <v>9375</v>
      </c>
      <c r="G20" s="38">
        <v>9939</v>
      </c>
      <c r="H20" s="22">
        <f>H21+H22+H23</f>
        <v>5787</v>
      </c>
      <c r="I20" s="19">
        <f>I21+I22+I23</f>
        <v>4852</v>
      </c>
      <c r="J20" s="19">
        <f t="shared" ref="J20" si="5">SUM(J21:J23)</f>
        <v>17577</v>
      </c>
      <c r="K20" s="18">
        <v>6468</v>
      </c>
      <c r="L20" s="25">
        <f>SUM(L21:L23)</f>
        <v>4625</v>
      </c>
      <c r="M20" s="40">
        <f>M21+M22+M23+M24</f>
        <v>15</v>
      </c>
      <c r="N20" s="13">
        <f t="shared" si="0"/>
        <v>78040</v>
      </c>
    </row>
    <row r="21" spans="1:14">
      <c r="A21" s="6" t="s">
        <v>46</v>
      </c>
      <c r="B21" s="1" t="s">
        <v>18</v>
      </c>
      <c r="C21" s="28">
        <v>6635</v>
      </c>
      <c r="D21" s="19">
        <v>4486</v>
      </c>
      <c r="E21" s="19">
        <v>2282</v>
      </c>
      <c r="F21" s="19">
        <v>6769</v>
      </c>
      <c r="G21" s="38">
        <v>7593</v>
      </c>
      <c r="H21" s="19">
        <v>4114</v>
      </c>
      <c r="I21" s="19">
        <v>3458</v>
      </c>
      <c r="J21" s="19">
        <v>12819</v>
      </c>
      <c r="K21" s="18">
        <v>4866</v>
      </c>
      <c r="L21" s="25">
        <v>3345</v>
      </c>
      <c r="M21" s="39">
        <v>0</v>
      </c>
      <c r="N21" s="13">
        <f t="shared" si="0"/>
        <v>56367</v>
      </c>
    </row>
    <row r="22" spans="1:14">
      <c r="A22" s="6" t="s">
        <v>47</v>
      </c>
      <c r="B22" s="1" t="s">
        <v>19</v>
      </c>
      <c r="C22" s="28">
        <v>2056</v>
      </c>
      <c r="D22" s="19">
        <v>1657</v>
      </c>
      <c r="E22" s="19">
        <v>754</v>
      </c>
      <c r="F22" s="19">
        <v>2154</v>
      </c>
      <c r="G22" s="38">
        <v>2326</v>
      </c>
      <c r="H22" s="19">
        <v>1655</v>
      </c>
      <c r="I22" s="19">
        <v>1385</v>
      </c>
      <c r="J22" s="19">
        <v>4683</v>
      </c>
      <c r="K22" s="18">
        <v>1590</v>
      </c>
      <c r="L22" s="25">
        <v>1091</v>
      </c>
      <c r="M22" s="39">
        <v>15</v>
      </c>
      <c r="N22" s="13">
        <f t="shared" si="0"/>
        <v>19366</v>
      </c>
    </row>
    <row r="23" spans="1:14">
      <c r="A23" s="45" t="s">
        <v>48</v>
      </c>
      <c r="B23" s="1" t="s">
        <v>20</v>
      </c>
      <c r="C23" s="28">
        <v>5</v>
      </c>
      <c r="D23" s="19">
        <v>15</v>
      </c>
      <c r="E23" s="19">
        <v>1512</v>
      </c>
      <c r="F23" s="19">
        <v>445</v>
      </c>
      <c r="G23" s="37">
        <v>20</v>
      </c>
      <c r="H23" s="19">
        <v>18</v>
      </c>
      <c r="I23" s="19">
        <v>9</v>
      </c>
      <c r="J23" s="19">
        <v>75</v>
      </c>
      <c r="K23" s="18">
        <v>12</v>
      </c>
      <c r="L23" s="25">
        <v>189</v>
      </c>
      <c r="M23" s="39">
        <v>0</v>
      </c>
      <c r="N23" s="13">
        <f t="shared" si="0"/>
        <v>2300</v>
      </c>
    </row>
    <row r="24" spans="1:14">
      <c r="A24" s="6" t="s">
        <v>49</v>
      </c>
      <c r="B24" s="1" t="s">
        <v>21</v>
      </c>
      <c r="C24" s="28">
        <v>27</v>
      </c>
      <c r="D24" s="19">
        <v>31</v>
      </c>
      <c r="E24" s="19">
        <v>30</v>
      </c>
      <c r="F24" s="19">
        <v>7</v>
      </c>
      <c r="G24" s="37">
        <v>69</v>
      </c>
      <c r="H24" s="19">
        <v>68</v>
      </c>
      <c r="I24" s="19">
        <v>57</v>
      </c>
      <c r="J24" s="19">
        <v>62</v>
      </c>
      <c r="K24" s="18">
        <v>30</v>
      </c>
      <c r="L24" s="25">
        <v>36</v>
      </c>
      <c r="M24" s="39">
        <v>0</v>
      </c>
      <c r="N24" s="13">
        <f t="shared" si="0"/>
        <v>417</v>
      </c>
    </row>
    <row r="25" spans="1:14">
      <c r="A25" s="6" t="s">
        <v>50</v>
      </c>
      <c r="B25" s="1" t="s">
        <v>22</v>
      </c>
      <c r="C25" s="28"/>
      <c r="D25" s="19">
        <v>0</v>
      </c>
      <c r="E25" s="19">
        <v>0</v>
      </c>
      <c r="F25" s="19">
        <v>0</v>
      </c>
      <c r="G25" s="37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32">
        <v>0</v>
      </c>
      <c r="N25" s="13">
        <f t="shared" si="0"/>
        <v>0</v>
      </c>
    </row>
    <row r="26" spans="1:14" ht="25.5">
      <c r="A26" s="6" t="s">
        <v>51</v>
      </c>
      <c r="B26" s="1" t="s">
        <v>23</v>
      </c>
      <c r="C26" s="28">
        <v>1</v>
      </c>
      <c r="D26" s="19">
        <v>4</v>
      </c>
      <c r="E26" s="19">
        <v>0</v>
      </c>
      <c r="F26" s="19">
        <v>0</v>
      </c>
      <c r="G26" s="37">
        <v>2</v>
      </c>
      <c r="H26" s="19">
        <v>0</v>
      </c>
      <c r="I26" s="19">
        <v>19</v>
      </c>
      <c r="J26" s="19">
        <v>0</v>
      </c>
      <c r="K26" s="18">
        <v>0</v>
      </c>
      <c r="L26" s="25">
        <v>0</v>
      </c>
      <c r="M26" s="32">
        <v>0</v>
      </c>
      <c r="N26" s="13">
        <f t="shared" si="0"/>
        <v>26</v>
      </c>
    </row>
    <row r="27" spans="1:14" ht="25.5">
      <c r="A27" s="6" t="s">
        <v>52</v>
      </c>
      <c r="B27" s="1" t="s">
        <v>24</v>
      </c>
      <c r="C27" s="28"/>
      <c r="D27" s="19">
        <v>0</v>
      </c>
      <c r="E27" s="19">
        <v>1</v>
      </c>
      <c r="F27" s="19">
        <v>0</v>
      </c>
      <c r="G27" s="37">
        <v>1</v>
      </c>
      <c r="H27" s="19">
        <v>4</v>
      </c>
      <c r="I27" s="19">
        <v>0</v>
      </c>
      <c r="J27" s="19">
        <v>2</v>
      </c>
      <c r="K27" s="18">
        <v>0</v>
      </c>
      <c r="L27" s="25">
        <v>1</v>
      </c>
      <c r="M27" s="32">
        <v>0</v>
      </c>
      <c r="N27" s="13">
        <f t="shared" si="0"/>
        <v>9</v>
      </c>
    </row>
    <row r="28" spans="1:14" ht="25.5">
      <c r="A28" s="6" t="s">
        <v>53</v>
      </c>
      <c r="B28" s="1" t="s">
        <v>25</v>
      </c>
      <c r="C28" s="28">
        <v>1424</v>
      </c>
      <c r="D28" s="19">
        <v>1370</v>
      </c>
      <c r="E28" s="19">
        <v>53</v>
      </c>
      <c r="F28" s="19">
        <v>41</v>
      </c>
      <c r="G28" s="37">
        <v>702</v>
      </c>
      <c r="H28" s="19">
        <v>1861</v>
      </c>
      <c r="I28" s="19">
        <v>1700</v>
      </c>
      <c r="J28" s="19">
        <v>453</v>
      </c>
      <c r="K28" s="18">
        <v>725</v>
      </c>
      <c r="L28" s="25">
        <v>381</v>
      </c>
      <c r="M28" s="32">
        <v>0</v>
      </c>
      <c r="N28" s="13">
        <f t="shared" si="0"/>
        <v>8710</v>
      </c>
    </row>
    <row r="29" spans="1:14">
      <c r="A29" s="6" t="s">
        <v>54</v>
      </c>
      <c r="B29" s="1" t="s">
        <v>26</v>
      </c>
      <c r="C29" s="28">
        <v>100</v>
      </c>
      <c r="D29" s="19">
        <v>0</v>
      </c>
      <c r="E29" s="19">
        <v>2</v>
      </c>
      <c r="F29" s="19">
        <v>0</v>
      </c>
      <c r="G29" s="37">
        <v>85</v>
      </c>
      <c r="H29" s="19">
        <v>4</v>
      </c>
      <c r="I29" s="19">
        <v>266</v>
      </c>
      <c r="J29" s="19">
        <v>0</v>
      </c>
      <c r="K29" s="18">
        <v>0</v>
      </c>
      <c r="L29" s="25">
        <v>341</v>
      </c>
      <c r="M29" s="32">
        <v>0</v>
      </c>
      <c r="N29" s="13">
        <f t="shared" si="0"/>
        <v>798</v>
      </c>
    </row>
    <row r="30" spans="1:14">
      <c r="A30" s="6" t="s">
        <v>55</v>
      </c>
      <c r="B30" s="1" t="s">
        <v>27</v>
      </c>
      <c r="C30" s="28"/>
      <c r="D30" s="19">
        <v>0</v>
      </c>
      <c r="E30" s="19">
        <v>0</v>
      </c>
      <c r="F30" s="19">
        <v>0</v>
      </c>
      <c r="G30" s="37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32">
        <v>0</v>
      </c>
      <c r="N30" s="13">
        <f t="shared" si="0"/>
        <v>0</v>
      </c>
    </row>
    <row r="31" spans="1:14">
      <c r="A31" s="6" t="s">
        <v>56</v>
      </c>
      <c r="B31" s="1" t="s">
        <v>28</v>
      </c>
      <c r="C31" s="28">
        <v>4</v>
      </c>
      <c r="D31" s="19">
        <v>79</v>
      </c>
      <c r="E31" s="19">
        <v>1</v>
      </c>
      <c r="F31" s="19">
        <v>0</v>
      </c>
      <c r="G31" s="37">
        <v>7</v>
      </c>
      <c r="H31" s="19">
        <v>100</v>
      </c>
      <c r="I31" s="19">
        <v>10</v>
      </c>
      <c r="J31" s="19">
        <v>7</v>
      </c>
      <c r="K31" s="18">
        <v>0</v>
      </c>
      <c r="L31" s="25">
        <v>2</v>
      </c>
      <c r="M31" s="32">
        <v>0</v>
      </c>
      <c r="N31" s="13">
        <f t="shared" si="0"/>
        <v>210</v>
      </c>
    </row>
    <row r="32" spans="1:14">
      <c r="A32" s="6" t="s">
        <v>57</v>
      </c>
      <c r="B32" s="1" t="s">
        <v>29</v>
      </c>
      <c r="C32" s="28"/>
      <c r="D32" s="19">
        <v>0</v>
      </c>
      <c r="E32" s="19">
        <v>0</v>
      </c>
      <c r="F32" s="19">
        <v>0</v>
      </c>
      <c r="G32" s="37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32">
        <v>0</v>
      </c>
      <c r="N32" s="13">
        <f t="shared" si="0"/>
        <v>0</v>
      </c>
    </row>
    <row r="33" spans="1:14">
      <c r="A33" s="6" t="s">
        <v>58</v>
      </c>
      <c r="B33" s="1" t="s">
        <v>30</v>
      </c>
      <c r="C33" s="28">
        <v>1995</v>
      </c>
      <c r="D33" s="19">
        <v>6103</v>
      </c>
      <c r="E33" s="19">
        <v>982</v>
      </c>
      <c r="F33" s="19">
        <v>619</v>
      </c>
      <c r="G33" s="38">
        <v>2017</v>
      </c>
      <c r="H33" s="19">
        <v>5915</v>
      </c>
      <c r="I33" s="19">
        <v>5644</v>
      </c>
      <c r="J33" s="19">
        <v>3933</v>
      </c>
      <c r="K33" s="18">
        <v>1710</v>
      </c>
      <c r="L33" s="25">
        <v>1561</v>
      </c>
      <c r="M33" s="32">
        <v>0</v>
      </c>
      <c r="N33" s="13">
        <f t="shared" si="0"/>
        <v>30479</v>
      </c>
    </row>
    <row r="34" spans="1:14">
      <c r="A34" s="7" t="s">
        <v>59</v>
      </c>
      <c r="B34" s="8" t="s">
        <v>31</v>
      </c>
      <c r="C34" s="28">
        <v>16381</v>
      </c>
      <c r="D34" s="20">
        <v>15296</v>
      </c>
      <c r="E34" s="19">
        <v>6920</v>
      </c>
      <c r="F34" s="19">
        <v>10152</v>
      </c>
      <c r="G34" s="38">
        <v>15197</v>
      </c>
      <c r="H34" s="19">
        <v>17411</v>
      </c>
      <c r="I34" s="19">
        <v>18400</v>
      </c>
      <c r="J34" s="21">
        <v>23058</v>
      </c>
      <c r="K34" s="18">
        <v>9817</v>
      </c>
      <c r="L34" s="26">
        <v>9874</v>
      </c>
      <c r="M34" s="33">
        <f>M3+M5+M10+M13+M19+M28+M33</f>
        <v>15</v>
      </c>
      <c r="N34" s="9">
        <f t="shared" si="0"/>
        <v>142521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B301-349C-427A-A742-3B028172B83B}">
  <dimension ref="A1:N34"/>
  <sheetViews>
    <sheetView zoomScale="90" zoomScaleNormal="9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78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72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>
      <c r="A3" s="6" t="s">
        <v>32</v>
      </c>
      <c r="B3" s="1" t="s">
        <v>0</v>
      </c>
      <c r="C3" s="18">
        <v>8993</v>
      </c>
      <c r="D3">
        <v>4971</v>
      </c>
      <c r="E3" s="19">
        <v>1971</v>
      </c>
      <c r="F3" s="19">
        <v>4533</v>
      </c>
      <c r="G3" s="19">
        <v>6639</v>
      </c>
      <c r="H3" s="19">
        <v>8624</v>
      </c>
      <c r="I3" s="19">
        <v>3121</v>
      </c>
      <c r="J3" s="19">
        <v>9626</v>
      </c>
      <c r="K3" s="18">
        <v>3680</v>
      </c>
      <c r="L3" s="25">
        <v>4394</v>
      </c>
      <c r="M3" s="19">
        <v>674</v>
      </c>
      <c r="N3" s="13">
        <f>SUM(C3:M3)</f>
        <v>57226</v>
      </c>
    </row>
    <row r="4" spans="1:14">
      <c r="A4" s="6" t="s">
        <v>33</v>
      </c>
      <c r="B4" s="1" t="s">
        <v>1</v>
      </c>
      <c r="C4" s="18">
        <v>110</v>
      </c>
      <c r="D4">
        <v>139</v>
      </c>
      <c r="E4" s="19">
        <v>11</v>
      </c>
      <c r="F4" s="19">
        <v>0</v>
      </c>
      <c r="G4" s="19">
        <v>139</v>
      </c>
      <c r="H4" s="19">
        <v>1122</v>
      </c>
      <c r="I4" s="19">
        <v>5908</v>
      </c>
      <c r="J4" s="19">
        <v>113</v>
      </c>
      <c r="K4" s="18">
        <v>0</v>
      </c>
      <c r="L4" s="25">
        <v>121</v>
      </c>
      <c r="M4" s="19">
        <v>0</v>
      </c>
      <c r="N4" s="13">
        <f t="shared" ref="N4:N34" si="0">SUM(C4:M4)</f>
        <v>7663</v>
      </c>
    </row>
    <row r="5" spans="1:14" ht="25.5">
      <c r="A5" s="6" t="s">
        <v>34</v>
      </c>
      <c r="B5" s="1" t="s">
        <v>2</v>
      </c>
      <c r="C5" s="18">
        <v>329</v>
      </c>
      <c r="D5">
        <v>479</v>
      </c>
      <c r="E5" s="19">
        <v>791</v>
      </c>
      <c r="F5" s="19">
        <v>82</v>
      </c>
      <c r="G5" s="19">
        <v>581</v>
      </c>
      <c r="H5" s="19">
        <v>585</v>
      </c>
      <c r="I5" s="19">
        <v>441</v>
      </c>
      <c r="J5" s="19">
        <v>473</v>
      </c>
      <c r="K5" s="18">
        <v>449</v>
      </c>
      <c r="L5" s="25">
        <v>347</v>
      </c>
      <c r="M5" s="19">
        <v>18</v>
      </c>
      <c r="N5" s="13">
        <f t="shared" si="0"/>
        <v>4575</v>
      </c>
    </row>
    <row r="6" spans="1:14" ht="25.5">
      <c r="A6" s="6" t="s">
        <v>35</v>
      </c>
      <c r="B6" s="1" t="s">
        <v>3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/>
      <c r="K6" s="18">
        <v>0</v>
      </c>
      <c r="L6" s="25">
        <v>0</v>
      </c>
      <c r="M6" s="19">
        <v>0</v>
      </c>
      <c r="N6" s="13">
        <f t="shared" si="0"/>
        <v>0</v>
      </c>
    </row>
    <row r="7" spans="1:14">
      <c r="A7" s="6" t="s">
        <v>36</v>
      </c>
      <c r="B7" s="1" t="s">
        <v>4</v>
      </c>
      <c r="C7" s="18">
        <v>0</v>
      </c>
      <c r="D7" s="19">
        <v>4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/>
      <c r="K7" s="18">
        <v>0</v>
      </c>
      <c r="L7" s="25">
        <v>0</v>
      </c>
      <c r="M7" s="19">
        <v>0</v>
      </c>
      <c r="N7" s="13">
        <f t="shared" si="0"/>
        <v>4</v>
      </c>
    </row>
    <row r="8" spans="1:14">
      <c r="A8" s="6" t="s">
        <v>37</v>
      </c>
      <c r="B8" s="1" t="s">
        <v>5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/>
      <c r="K8" s="18">
        <v>0</v>
      </c>
      <c r="L8" s="25">
        <v>0</v>
      </c>
      <c r="M8" s="19">
        <v>0</v>
      </c>
      <c r="N8" s="13">
        <f t="shared" si="0"/>
        <v>0</v>
      </c>
    </row>
    <row r="9" spans="1:14" ht="25.5">
      <c r="A9" s="6" t="s">
        <v>38</v>
      </c>
      <c r="B9" s="1" t="s">
        <v>6</v>
      </c>
      <c r="C9" s="18">
        <v>3</v>
      </c>
      <c r="D9" s="19">
        <v>47</v>
      </c>
      <c r="E9" s="19">
        <v>25</v>
      </c>
      <c r="F9" s="19">
        <v>0</v>
      </c>
      <c r="G9" s="19">
        <v>17</v>
      </c>
      <c r="H9" s="19">
        <v>19</v>
      </c>
      <c r="I9" s="19">
        <v>49</v>
      </c>
      <c r="J9" s="19">
        <v>34</v>
      </c>
      <c r="K9" s="18">
        <v>13</v>
      </c>
      <c r="L9" s="25">
        <v>4</v>
      </c>
      <c r="M9" s="19">
        <v>0</v>
      </c>
      <c r="N9" s="13">
        <f t="shared" si="0"/>
        <v>211</v>
      </c>
    </row>
    <row r="10" spans="1:14" ht="25.5">
      <c r="A10" s="6" t="s">
        <v>39</v>
      </c>
      <c r="B10" s="1" t="s">
        <v>7</v>
      </c>
      <c r="C10" s="18">
        <v>1453</v>
      </c>
      <c r="D10" s="19">
        <f>D11+D12</f>
        <v>1387</v>
      </c>
      <c r="E10" s="19">
        <v>457</v>
      </c>
      <c r="F10" s="27">
        <v>85</v>
      </c>
      <c r="G10" s="19">
        <v>1518</v>
      </c>
      <c r="H10" s="19">
        <v>2388</v>
      </c>
      <c r="I10" s="19">
        <f>I11+I12</f>
        <v>1582</v>
      </c>
      <c r="J10" s="19">
        <f t="shared" ref="J10" si="1">SUM(J11:J12)</f>
        <v>622</v>
      </c>
      <c r="K10" s="18">
        <v>579</v>
      </c>
      <c r="L10" s="25">
        <f>SUM(L11:L12)</f>
        <v>920</v>
      </c>
      <c r="M10" s="19">
        <f>M11+M12</f>
        <v>0</v>
      </c>
      <c r="N10" s="13">
        <f t="shared" si="0"/>
        <v>10991</v>
      </c>
    </row>
    <row r="11" spans="1:14">
      <c r="A11" s="6" t="s">
        <v>40</v>
      </c>
      <c r="B11" s="1" t="s">
        <v>8</v>
      </c>
      <c r="C11" s="18">
        <v>1339</v>
      </c>
      <c r="D11">
        <v>1160</v>
      </c>
      <c r="E11" s="19">
        <v>338</v>
      </c>
      <c r="F11" s="19">
        <v>70</v>
      </c>
      <c r="G11" s="19">
        <v>1138</v>
      </c>
      <c r="H11" s="19">
        <v>1944</v>
      </c>
      <c r="I11" s="19">
        <v>1420</v>
      </c>
      <c r="J11" s="19">
        <v>435</v>
      </c>
      <c r="K11" s="18">
        <v>454</v>
      </c>
      <c r="L11" s="25">
        <v>252</v>
      </c>
      <c r="M11" s="19">
        <v>0</v>
      </c>
      <c r="N11" s="13">
        <f t="shared" si="0"/>
        <v>8550</v>
      </c>
    </row>
    <row r="12" spans="1:14">
      <c r="A12" s="6" t="s">
        <v>41</v>
      </c>
      <c r="B12" s="1" t="s">
        <v>9</v>
      </c>
      <c r="C12" s="18">
        <v>114</v>
      </c>
      <c r="D12">
        <v>227</v>
      </c>
      <c r="E12" s="19">
        <v>119</v>
      </c>
      <c r="F12" s="19">
        <v>15</v>
      </c>
      <c r="G12" s="19">
        <v>380</v>
      </c>
      <c r="H12" s="19">
        <v>444</v>
      </c>
      <c r="I12" s="19">
        <v>162</v>
      </c>
      <c r="J12" s="19">
        <v>187</v>
      </c>
      <c r="K12" s="18">
        <v>125</v>
      </c>
      <c r="L12" s="25">
        <v>668</v>
      </c>
      <c r="M12" s="19">
        <v>0</v>
      </c>
      <c r="N12" s="13">
        <f t="shared" si="0"/>
        <v>2441</v>
      </c>
    </row>
    <row r="13" spans="1:14">
      <c r="A13" s="6" t="s">
        <v>42</v>
      </c>
      <c r="B13" s="1" t="s">
        <v>10</v>
      </c>
      <c r="C13" s="18">
        <v>1337</v>
      </c>
      <c r="D13" s="19">
        <f>D14+D15</f>
        <v>1215</v>
      </c>
      <c r="E13" s="19">
        <v>193</v>
      </c>
      <c r="F13" s="27">
        <v>20</v>
      </c>
      <c r="G13" s="19">
        <v>1683</v>
      </c>
      <c r="H13" s="19">
        <v>4226</v>
      </c>
      <c r="I13" s="19">
        <f>I14+I15</f>
        <v>1900</v>
      </c>
      <c r="J13" s="19">
        <f t="shared" ref="J13" si="2">SUM(J14:J15)</f>
        <v>390</v>
      </c>
      <c r="K13" s="18">
        <v>336</v>
      </c>
      <c r="L13" s="25">
        <f>SUM(L14:L15)</f>
        <v>976</v>
      </c>
      <c r="M13" s="19">
        <f>M14+M15</f>
        <v>0</v>
      </c>
      <c r="N13" s="13">
        <f t="shared" si="0"/>
        <v>12276</v>
      </c>
    </row>
    <row r="14" spans="1:14">
      <c r="A14" s="6" t="s">
        <v>40</v>
      </c>
      <c r="B14" s="1" t="s">
        <v>11</v>
      </c>
      <c r="C14" s="18">
        <v>1242</v>
      </c>
      <c r="D14" s="19">
        <v>1072</v>
      </c>
      <c r="E14" s="19">
        <v>160</v>
      </c>
      <c r="F14" s="19">
        <v>15</v>
      </c>
      <c r="G14" s="19">
        <v>1149</v>
      </c>
      <c r="H14" s="19">
        <v>3765</v>
      </c>
      <c r="I14" s="19">
        <v>1493</v>
      </c>
      <c r="J14" s="19">
        <v>287</v>
      </c>
      <c r="K14" s="18">
        <v>263</v>
      </c>
      <c r="L14" s="25">
        <v>252</v>
      </c>
      <c r="M14" s="19">
        <v>0</v>
      </c>
      <c r="N14" s="13">
        <f t="shared" si="0"/>
        <v>9698</v>
      </c>
    </row>
    <row r="15" spans="1:14">
      <c r="A15" s="6" t="s">
        <v>41</v>
      </c>
      <c r="B15" s="1" t="s">
        <v>12</v>
      </c>
      <c r="C15" s="18">
        <v>95</v>
      </c>
      <c r="D15" s="19">
        <v>143</v>
      </c>
      <c r="E15" s="19">
        <v>33</v>
      </c>
      <c r="F15" s="19">
        <v>5</v>
      </c>
      <c r="G15" s="19">
        <v>534</v>
      </c>
      <c r="H15" s="19">
        <v>461</v>
      </c>
      <c r="I15" s="19">
        <v>407</v>
      </c>
      <c r="J15" s="19">
        <v>103</v>
      </c>
      <c r="K15" s="18">
        <v>73</v>
      </c>
      <c r="L15" s="25">
        <v>724</v>
      </c>
      <c r="M15" s="19">
        <v>0</v>
      </c>
      <c r="N15" s="13">
        <f t="shared" si="0"/>
        <v>2578</v>
      </c>
    </row>
    <row r="16" spans="1:14">
      <c r="A16" s="6" t="s">
        <v>43</v>
      </c>
      <c r="B16" s="1" t="s">
        <v>13</v>
      </c>
      <c r="C16" s="18">
        <v>1571</v>
      </c>
      <c r="D16" s="19">
        <f>D17+D18</f>
        <v>2602</v>
      </c>
      <c r="E16" s="19">
        <v>497</v>
      </c>
      <c r="F16" s="27">
        <v>105</v>
      </c>
      <c r="G16" s="19">
        <v>1683</v>
      </c>
      <c r="H16" s="19">
        <v>4268</v>
      </c>
      <c r="I16" s="19">
        <f>I17+I18</f>
        <v>1900</v>
      </c>
      <c r="J16" s="19">
        <f t="shared" ref="J16" si="3">SUM(J17:J18)</f>
        <v>683</v>
      </c>
      <c r="K16" s="18">
        <v>635</v>
      </c>
      <c r="L16" s="25">
        <f>SUM(L17:L18)</f>
        <v>978</v>
      </c>
      <c r="M16" s="19">
        <f>M17+M18</f>
        <v>0</v>
      </c>
      <c r="N16" s="13">
        <f t="shared" si="0"/>
        <v>14922</v>
      </c>
    </row>
    <row r="17" spans="1:14">
      <c r="A17" s="6" t="s">
        <v>40</v>
      </c>
      <c r="B17" s="1" t="s">
        <v>14</v>
      </c>
      <c r="C17" s="18">
        <v>1366</v>
      </c>
      <c r="D17" s="2">
        <f>D11+D14</f>
        <v>2232</v>
      </c>
      <c r="E17" s="19">
        <v>345</v>
      </c>
      <c r="F17" s="27">
        <v>85</v>
      </c>
      <c r="G17" s="19">
        <v>1149</v>
      </c>
      <c r="H17" s="19">
        <v>3767</v>
      </c>
      <c r="I17" s="19">
        <f>I14</f>
        <v>1493</v>
      </c>
      <c r="J17" s="19">
        <v>454</v>
      </c>
      <c r="K17" s="18">
        <v>456</v>
      </c>
      <c r="L17" s="25">
        <v>252</v>
      </c>
      <c r="M17" s="19">
        <f>M11+M14</f>
        <v>0</v>
      </c>
      <c r="N17" s="13">
        <f t="shared" si="0"/>
        <v>11599</v>
      </c>
    </row>
    <row r="18" spans="1:14">
      <c r="A18" s="6" t="s">
        <v>41</v>
      </c>
      <c r="B18" s="1" t="s">
        <v>15</v>
      </c>
      <c r="C18" s="18">
        <v>205</v>
      </c>
      <c r="D18">
        <f>D12+D15</f>
        <v>370</v>
      </c>
      <c r="E18" s="19">
        <v>152</v>
      </c>
      <c r="F18" s="27">
        <v>20</v>
      </c>
      <c r="G18" s="19">
        <v>534</v>
      </c>
      <c r="H18" s="19">
        <v>501</v>
      </c>
      <c r="I18" s="19">
        <f>I15</f>
        <v>407</v>
      </c>
      <c r="J18" s="19">
        <v>229</v>
      </c>
      <c r="K18" s="18">
        <v>179</v>
      </c>
      <c r="L18" s="25">
        <v>726</v>
      </c>
      <c r="M18" s="19">
        <f>M12+M15</f>
        <v>0</v>
      </c>
      <c r="N18" s="13">
        <f t="shared" si="0"/>
        <v>3323</v>
      </c>
    </row>
    <row r="19" spans="1:14">
      <c r="A19" s="6" t="s">
        <v>44</v>
      </c>
      <c r="B19" s="1" t="s">
        <v>16</v>
      </c>
      <c r="C19" s="18">
        <v>7854</v>
      </c>
      <c r="D19" s="19">
        <f>D20+D24+D25</f>
        <v>6683</v>
      </c>
      <c r="E19" s="19">
        <v>5727</v>
      </c>
      <c r="F19" s="27">
        <v>7208</v>
      </c>
      <c r="G19" s="19">
        <v>9481</v>
      </c>
      <c r="H19" s="22">
        <f>H20+H24+H25</f>
        <v>5598</v>
      </c>
      <c r="I19" s="19">
        <f>I20+I24+I25</f>
        <v>4915</v>
      </c>
      <c r="J19" s="19">
        <f t="shared" ref="J19" si="4">SUM(J20,J24:J25)</f>
        <v>16462</v>
      </c>
      <c r="K19" s="18">
        <v>5585</v>
      </c>
      <c r="L19" s="25">
        <f>L20+L24+L25</f>
        <v>4297</v>
      </c>
      <c r="M19" s="30">
        <f>M20+M25</f>
        <v>894</v>
      </c>
      <c r="N19" s="13">
        <f t="shared" si="0"/>
        <v>74704</v>
      </c>
    </row>
    <row r="20" spans="1:14">
      <c r="A20" s="6" t="s">
        <v>45</v>
      </c>
      <c r="B20" s="1" t="s">
        <v>17</v>
      </c>
      <c r="C20" s="18">
        <v>7824</v>
      </c>
      <c r="D20" s="19">
        <f>SUM(D21:D23)</f>
        <v>6645</v>
      </c>
      <c r="E20" s="19">
        <v>5708</v>
      </c>
      <c r="F20" s="27">
        <v>7208</v>
      </c>
      <c r="G20" s="19">
        <v>9414</v>
      </c>
      <c r="H20" s="22">
        <f>H21+H22+H23</f>
        <v>5508</v>
      </c>
      <c r="I20" s="19">
        <f t="shared" ref="I20" si="5">I21+I22+I23</f>
        <v>4859</v>
      </c>
      <c r="J20" s="19">
        <f t="shared" ref="J20" si="6">SUM(J21:J23)</f>
        <v>16434</v>
      </c>
      <c r="K20" s="18">
        <v>5542</v>
      </c>
      <c r="L20" s="25">
        <f>SUM(L21:L23)</f>
        <v>4259</v>
      </c>
      <c r="M20" s="31">
        <f>M21+M22+M23+M24</f>
        <v>894</v>
      </c>
      <c r="N20" s="13">
        <f t="shared" si="0"/>
        <v>74295</v>
      </c>
    </row>
    <row r="21" spans="1:14">
      <c r="A21" s="6" t="s">
        <v>46</v>
      </c>
      <c r="B21" s="1" t="s">
        <v>18</v>
      </c>
      <c r="C21" s="18">
        <v>5957</v>
      </c>
      <c r="D21" s="19">
        <v>4961</v>
      </c>
      <c r="E21" s="19">
        <v>2385</v>
      </c>
      <c r="F21" s="19">
        <v>5248</v>
      </c>
      <c r="G21" s="19">
        <v>6964</v>
      </c>
      <c r="H21" s="19">
        <v>3851</v>
      </c>
      <c r="I21" s="19">
        <v>3430</v>
      </c>
      <c r="J21" s="19">
        <v>12231</v>
      </c>
      <c r="K21" s="18">
        <v>4083</v>
      </c>
      <c r="L21" s="25">
        <v>2988</v>
      </c>
      <c r="M21" s="30">
        <v>735</v>
      </c>
      <c r="N21" s="13">
        <f t="shared" si="0"/>
        <v>52833</v>
      </c>
    </row>
    <row r="22" spans="1:14">
      <c r="A22" s="6" t="s">
        <v>47</v>
      </c>
      <c r="B22" s="1" t="s">
        <v>19</v>
      </c>
      <c r="C22" s="18">
        <v>1860</v>
      </c>
      <c r="D22" s="19">
        <v>1676</v>
      </c>
      <c r="E22" s="19">
        <v>774</v>
      </c>
      <c r="F22" s="19">
        <v>1785</v>
      </c>
      <c r="G22" s="19">
        <v>2338</v>
      </c>
      <c r="H22" s="19">
        <v>1643</v>
      </c>
      <c r="I22" s="19">
        <v>1414</v>
      </c>
      <c r="J22" s="19">
        <v>4160</v>
      </c>
      <c r="K22" s="18">
        <v>1450</v>
      </c>
      <c r="L22" s="25">
        <v>1074</v>
      </c>
      <c r="M22" s="30">
        <v>143</v>
      </c>
      <c r="N22" s="13">
        <f t="shared" si="0"/>
        <v>18317</v>
      </c>
    </row>
    <row r="23" spans="1:14">
      <c r="A23" s="45" t="s">
        <v>48</v>
      </c>
      <c r="B23" s="1" t="s">
        <v>20</v>
      </c>
      <c r="C23" s="18">
        <v>7</v>
      </c>
      <c r="D23" s="19">
        <v>8</v>
      </c>
      <c r="E23" s="19">
        <v>2549</v>
      </c>
      <c r="F23" s="19">
        <v>171</v>
      </c>
      <c r="G23" s="19">
        <v>112</v>
      </c>
      <c r="H23" s="19">
        <v>14</v>
      </c>
      <c r="I23" s="19">
        <v>15</v>
      </c>
      <c r="J23" s="19">
        <v>43</v>
      </c>
      <c r="K23" s="18">
        <v>9</v>
      </c>
      <c r="L23" s="25">
        <v>197</v>
      </c>
      <c r="M23" s="30">
        <v>15</v>
      </c>
      <c r="N23" s="13">
        <f t="shared" si="0"/>
        <v>3140</v>
      </c>
    </row>
    <row r="24" spans="1:14">
      <c r="A24" s="6" t="s">
        <v>49</v>
      </c>
      <c r="B24" s="1" t="s">
        <v>21</v>
      </c>
      <c r="C24" s="18">
        <v>0</v>
      </c>
      <c r="D24" s="19">
        <v>38</v>
      </c>
      <c r="E24" s="19">
        <v>19</v>
      </c>
      <c r="F24" s="19">
        <v>4</v>
      </c>
      <c r="G24" s="19">
        <v>67</v>
      </c>
      <c r="H24" s="19">
        <v>90</v>
      </c>
      <c r="I24" s="19">
        <v>56</v>
      </c>
      <c r="J24" s="19">
        <v>28</v>
      </c>
      <c r="K24" s="18">
        <v>43</v>
      </c>
      <c r="L24" s="25">
        <v>38</v>
      </c>
      <c r="M24" s="30">
        <v>1</v>
      </c>
      <c r="N24" s="13">
        <f t="shared" si="0"/>
        <v>384</v>
      </c>
    </row>
    <row r="25" spans="1:14">
      <c r="A25" s="6" t="s">
        <v>50</v>
      </c>
      <c r="B25" s="1" t="s">
        <v>22</v>
      </c>
      <c r="C25" s="18">
        <v>30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/>
      <c r="K25" s="18">
        <v>0</v>
      </c>
      <c r="L25" s="25">
        <v>0</v>
      </c>
      <c r="M25" s="19">
        <v>0</v>
      </c>
      <c r="N25" s="13">
        <f t="shared" si="0"/>
        <v>30</v>
      </c>
    </row>
    <row r="26" spans="1:14" ht="25.5">
      <c r="A26" s="6" t="s">
        <v>51</v>
      </c>
      <c r="B26" s="1" t="s">
        <v>23</v>
      </c>
      <c r="C26" s="18">
        <v>0</v>
      </c>
      <c r="D26" s="19">
        <v>2</v>
      </c>
      <c r="E26" s="19">
        <v>0</v>
      </c>
      <c r="F26" s="19">
        <v>0</v>
      </c>
      <c r="G26" s="19">
        <v>3</v>
      </c>
      <c r="H26" s="19">
        <v>0</v>
      </c>
      <c r="I26" s="19">
        <v>26</v>
      </c>
      <c r="J26" s="19"/>
      <c r="K26" s="18">
        <v>2</v>
      </c>
      <c r="L26" s="25">
        <v>0</v>
      </c>
      <c r="M26" s="19">
        <v>0</v>
      </c>
      <c r="N26" s="13">
        <f t="shared" si="0"/>
        <v>33</v>
      </c>
    </row>
    <row r="27" spans="1:14" ht="25.5">
      <c r="A27" s="6" t="s">
        <v>52</v>
      </c>
      <c r="B27" s="1" t="s">
        <v>24</v>
      </c>
      <c r="C27" s="18">
        <v>0</v>
      </c>
      <c r="D27" s="19">
        <v>0</v>
      </c>
      <c r="E27" s="19">
        <v>0</v>
      </c>
      <c r="F27" s="19">
        <v>0</v>
      </c>
      <c r="G27" s="19">
        <v>1</v>
      </c>
      <c r="H27" s="19">
        <v>3</v>
      </c>
      <c r="I27" s="19">
        <v>0</v>
      </c>
      <c r="J27" s="19">
        <v>2</v>
      </c>
      <c r="K27" s="18">
        <v>1</v>
      </c>
      <c r="L27" s="25">
        <v>1</v>
      </c>
      <c r="M27" s="19">
        <v>0</v>
      </c>
      <c r="N27" s="13">
        <f t="shared" si="0"/>
        <v>8</v>
      </c>
    </row>
    <row r="28" spans="1:14" ht="25.5">
      <c r="A28" s="6" t="s">
        <v>53</v>
      </c>
      <c r="B28" s="1" t="s">
        <v>25</v>
      </c>
      <c r="C28" s="18">
        <v>1301</v>
      </c>
      <c r="D28" s="19">
        <f>345-D24</f>
        <v>307</v>
      </c>
      <c r="E28" s="19">
        <v>187</v>
      </c>
      <c r="F28" s="19">
        <v>22</v>
      </c>
      <c r="G28" s="19">
        <v>684</v>
      </c>
      <c r="H28" s="19">
        <v>1738</v>
      </c>
      <c r="I28" s="19">
        <v>834</v>
      </c>
      <c r="J28" s="19">
        <v>442</v>
      </c>
      <c r="K28" s="18">
        <v>674</v>
      </c>
      <c r="L28" s="25">
        <v>313</v>
      </c>
      <c r="M28" s="19">
        <v>1</v>
      </c>
      <c r="N28" s="13">
        <f t="shared" si="0"/>
        <v>6503</v>
      </c>
    </row>
    <row r="29" spans="1:14">
      <c r="A29" s="6" t="s">
        <v>54</v>
      </c>
      <c r="B29" s="1" t="s">
        <v>26</v>
      </c>
      <c r="C29" s="18">
        <v>52</v>
      </c>
      <c r="D29" s="19">
        <v>0</v>
      </c>
      <c r="E29" s="19">
        <v>6</v>
      </c>
      <c r="F29" s="19">
        <v>0</v>
      </c>
      <c r="G29" s="19">
        <v>123</v>
      </c>
      <c r="H29" s="19">
        <v>6</v>
      </c>
      <c r="I29" s="19">
        <v>1053</v>
      </c>
      <c r="J29" s="19"/>
      <c r="K29" s="18">
        <v>0</v>
      </c>
      <c r="L29" s="25">
        <v>228</v>
      </c>
      <c r="M29" s="19">
        <v>0</v>
      </c>
      <c r="N29" s="13">
        <f t="shared" si="0"/>
        <v>1468</v>
      </c>
    </row>
    <row r="30" spans="1:14">
      <c r="A30" s="6" t="s">
        <v>55</v>
      </c>
      <c r="B30" s="1" t="s">
        <v>27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/>
      <c r="K30" s="18">
        <v>0</v>
      </c>
      <c r="L30" s="25">
        <v>0</v>
      </c>
      <c r="M30" s="19">
        <v>0</v>
      </c>
      <c r="N30" s="13">
        <f t="shared" si="0"/>
        <v>0</v>
      </c>
    </row>
    <row r="31" spans="1:14">
      <c r="A31" s="6" t="s">
        <v>56</v>
      </c>
      <c r="B31" s="1" t="s">
        <v>28</v>
      </c>
      <c r="C31" s="18">
        <v>0</v>
      </c>
      <c r="D31" s="19">
        <v>0</v>
      </c>
      <c r="E31" s="19">
        <v>1</v>
      </c>
      <c r="F31" s="19">
        <v>0</v>
      </c>
      <c r="G31" s="19">
        <v>7</v>
      </c>
      <c r="H31" s="19">
        <v>84</v>
      </c>
      <c r="I31" s="19">
        <v>11</v>
      </c>
      <c r="J31" s="19">
        <v>5</v>
      </c>
      <c r="K31" s="18">
        <v>0</v>
      </c>
      <c r="L31" s="25">
        <v>3</v>
      </c>
      <c r="M31" s="19">
        <v>0</v>
      </c>
      <c r="N31" s="13">
        <f t="shared" si="0"/>
        <v>111</v>
      </c>
    </row>
    <row r="32" spans="1:14">
      <c r="A32" s="6" t="s">
        <v>57</v>
      </c>
      <c r="B32" s="1" t="s">
        <v>29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/>
      <c r="K32" s="18">
        <v>0</v>
      </c>
      <c r="L32" s="25">
        <v>0</v>
      </c>
      <c r="M32" s="19">
        <v>0</v>
      </c>
      <c r="N32" s="13">
        <f t="shared" si="0"/>
        <v>0</v>
      </c>
    </row>
    <row r="33" spans="1:14">
      <c r="A33" s="6" t="s">
        <v>58</v>
      </c>
      <c r="B33" s="1" t="s">
        <v>30</v>
      </c>
      <c r="C33" s="18">
        <v>1779</v>
      </c>
      <c r="D33" s="19">
        <v>6319</v>
      </c>
      <c r="E33" s="19">
        <v>770</v>
      </c>
      <c r="F33" s="19">
        <v>286</v>
      </c>
      <c r="G33" s="19">
        <v>1768</v>
      </c>
      <c r="H33" s="19">
        <v>4902</v>
      </c>
      <c r="I33" s="19">
        <v>5508</v>
      </c>
      <c r="J33" s="19">
        <v>3171</v>
      </c>
      <c r="K33" s="18">
        <v>1589</v>
      </c>
      <c r="L33" s="25">
        <v>1744</v>
      </c>
      <c r="M33" s="19">
        <v>6</v>
      </c>
      <c r="N33" s="13">
        <f t="shared" si="0"/>
        <v>27842</v>
      </c>
    </row>
    <row r="34" spans="1:14">
      <c r="A34" s="7" t="s">
        <v>59</v>
      </c>
      <c r="B34" s="8" t="s">
        <v>31</v>
      </c>
      <c r="C34" s="18">
        <v>15436</v>
      </c>
      <c r="D34" s="41">
        <v>16479</v>
      </c>
      <c r="E34" s="19">
        <v>7953</v>
      </c>
      <c r="F34" s="27">
        <v>7635</v>
      </c>
      <c r="G34" s="19">
        <v>14522</v>
      </c>
      <c r="H34" s="19">
        <v>16274</v>
      </c>
      <c r="I34" s="19">
        <v>19879</v>
      </c>
      <c r="J34" s="21">
        <v>21116</v>
      </c>
      <c r="K34" s="18">
        <v>8720</v>
      </c>
      <c r="L34" s="26">
        <v>9317</v>
      </c>
      <c r="M34" s="20">
        <v>917</v>
      </c>
      <c r="N34" s="9">
        <f t="shared" si="0"/>
        <v>138248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C5D8-A5F7-404B-8C6C-139F3B98304D}">
  <dimension ref="A1:N34"/>
  <sheetViews>
    <sheetView zoomScale="80" zoomScaleNormal="8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79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>
      <c r="A3" s="6" t="s">
        <v>32</v>
      </c>
      <c r="B3" s="1" t="s">
        <v>0</v>
      </c>
      <c r="C3" s="28">
        <v>73</v>
      </c>
      <c r="D3" s="29">
        <v>120</v>
      </c>
      <c r="E3" s="19">
        <v>11</v>
      </c>
      <c r="F3" s="19">
        <v>21</v>
      </c>
      <c r="G3" s="37">
        <v>55</v>
      </c>
      <c r="H3" s="19">
        <v>84</v>
      </c>
      <c r="I3" s="19">
        <v>68</v>
      </c>
      <c r="J3" s="19">
        <v>57</v>
      </c>
      <c r="K3" s="18">
        <v>42</v>
      </c>
      <c r="L3" s="25">
        <v>39</v>
      </c>
      <c r="M3" s="32">
        <v>1</v>
      </c>
      <c r="N3" s="14">
        <f>SUM(C3:M3)</f>
        <v>571</v>
      </c>
    </row>
    <row r="4" spans="1:14">
      <c r="A4" s="6" t="s">
        <v>33</v>
      </c>
      <c r="B4" s="1" t="s">
        <v>1</v>
      </c>
      <c r="C4" s="28">
        <v>1584</v>
      </c>
      <c r="D4" s="29">
        <v>895</v>
      </c>
      <c r="E4" s="19">
        <v>59</v>
      </c>
      <c r="F4" s="19">
        <v>0</v>
      </c>
      <c r="G4" s="38">
        <v>1162</v>
      </c>
      <c r="H4" s="19">
        <v>510</v>
      </c>
      <c r="I4" s="19">
        <v>983</v>
      </c>
      <c r="J4" s="19">
        <v>608</v>
      </c>
      <c r="K4" s="18">
        <v>0</v>
      </c>
      <c r="L4" s="25">
        <v>481</v>
      </c>
      <c r="M4" s="32">
        <v>0</v>
      </c>
      <c r="N4" s="14">
        <f t="shared" ref="N4:N34" si="0">SUM(C4:M4)</f>
        <v>6282</v>
      </c>
    </row>
    <row r="5" spans="1:14" ht="25.5">
      <c r="A5" s="6" t="s">
        <v>34</v>
      </c>
      <c r="B5" s="1" t="s">
        <v>2</v>
      </c>
      <c r="C5" s="28">
        <v>56</v>
      </c>
      <c r="D5" s="29">
        <v>30</v>
      </c>
      <c r="E5" s="19">
        <v>50</v>
      </c>
      <c r="F5" s="19">
        <v>10</v>
      </c>
      <c r="G5" s="37">
        <v>66</v>
      </c>
      <c r="H5" s="19">
        <v>84</v>
      </c>
      <c r="I5" s="19">
        <v>49</v>
      </c>
      <c r="J5" s="19">
        <v>26</v>
      </c>
      <c r="K5" s="18">
        <v>34</v>
      </c>
      <c r="L5" s="25">
        <v>33</v>
      </c>
      <c r="M5" s="32">
        <v>1</v>
      </c>
      <c r="N5" s="14">
        <f t="shared" si="0"/>
        <v>439</v>
      </c>
    </row>
    <row r="6" spans="1:14" ht="25.5">
      <c r="A6" s="6" t="s">
        <v>35</v>
      </c>
      <c r="B6" s="1" t="s">
        <v>3</v>
      </c>
      <c r="C6" s="28"/>
      <c r="D6" s="19">
        <v>0</v>
      </c>
      <c r="E6" s="19">
        <v>0</v>
      </c>
      <c r="F6" s="19">
        <v>0</v>
      </c>
      <c r="G6" s="37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32">
        <v>0</v>
      </c>
      <c r="N6" s="14">
        <f t="shared" si="0"/>
        <v>0</v>
      </c>
    </row>
    <row r="7" spans="1:14">
      <c r="A7" s="6" t="s">
        <v>36</v>
      </c>
      <c r="B7" s="1" t="s">
        <v>4</v>
      </c>
      <c r="C7" s="28"/>
      <c r="D7" s="19">
        <v>0</v>
      </c>
      <c r="E7" s="19">
        <v>0</v>
      </c>
      <c r="F7" s="19">
        <v>0</v>
      </c>
      <c r="G7" s="37">
        <v>0</v>
      </c>
      <c r="H7" s="19">
        <v>0</v>
      </c>
      <c r="I7" s="19">
        <v>0</v>
      </c>
      <c r="J7" s="19">
        <v>0</v>
      </c>
      <c r="K7" s="18">
        <v>0</v>
      </c>
      <c r="L7" s="25">
        <v>0</v>
      </c>
      <c r="M7" s="32">
        <v>0</v>
      </c>
      <c r="N7" s="14">
        <f t="shared" si="0"/>
        <v>0</v>
      </c>
    </row>
    <row r="8" spans="1:14">
      <c r="A8" s="6" t="s">
        <v>37</v>
      </c>
      <c r="B8" s="1" t="s">
        <v>5</v>
      </c>
      <c r="C8" s="28"/>
      <c r="D8" s="19">
        <v>0</v>
      </c>
      <c r="E8" s="19">
        <v>0</v>
      </c>
      <c r="F8" s="19">
        <v>0</v>
      </c>
      <c r="G8" s="37">
        <v>0</v>
      </c>
      <c r="H8" s="19">
        <v>1</v>
      </c>
      <c r="I8" s="19">
        <v>0</v>
      </c>
      <c r="J8" s="19">
        <v>0</v>
      </c>
      <c r="K8" s="18">
        <v>0</v>
      </c>
      <c r="L8" s="25">
        <v>0</v>
      </c>
      <c r="M8" s="32">
        <v>0</v>
      </c>
      <c r="N8" s="14">
        <f t="shared" si="0"/>
        <v>1</v>
      </c>
    </row>
    <row r="9" spans="1:14" ht="25.5">
      <c r="A9" s="6" t="s">
        <v>38</v>
      </c>
      <c r="B9" s="1" t="s">
        <v>6</v>
      </c>
      <c r="C9" s="28"/>
      <c r="D9" s="19">
        <v>0</v>
      </c>
      <c r="E9" s="19">
        <v>0</v>
      </c>
      <c r="F9" s="19">
        <v>0</v>
      </c>
      <c r="G9" s="37">
        <v>0</v>
      </c>
      <c r="H9" s="19">
        <v>0</v>
      </c>
      <c r="I9" s="19">
        <v>0</v>
      </c>
      <c r="J9" s="19">
        <v>4</v>
      </c>
      <c r="K9" s="18">
        <v>0</v>
      </c>
      <c r="L9" s="25">
        <v>0</v>
      </c>
      <c r="M9" s="32">
        <v>0</v>
      </c>
      <c r="N9" s="14">
        <f t="shared" si="0"/>
        <v>4</v>
      </c>
    </row>
    <row r="10" spans="1:14" ht="25.5">
      <c r="A10" s="6" t="s">
        <v>39</v>
      </c>
      <c r="B10" s="1" t="s">
        <v>7</v>
      </c>
      <c r="C10" s="28">
        <v>3</v>
      </c>
      <c r="D10" s="19">
        <f>D11+D12</f>
        <v>29</v>
      </c>
      <c r="E10" s="19">
        <v>0</v>
      </c>
      <c r="F10" s="19">
        <v>0</v>
      </c>
      <c r="G10" s="37">
        <v>2</v>
      </c>
      <c r="H10" s="19">
        <v>13</v>
      </c>
      <c r="I10" s="19">
        <f t="shared" ref="I10" si="1">I11+I12</f>
        <v>4</v>
      </c>
      <c r="J10" s="19">
        <v>0</v>
      </c>
      <c r="K10" s="18">
        <v>5</v>
      </c>
      <c r="L10" s="25">
        <f>SUM(L11:L12)</f>
        <v>2</v>
      </c>
      <c r="M10" s="32">
        <v>0</v>
      </c>
      <c r="N10" s="14">
        <f t="shared" si="0"/>
        <v>58</v>
      </c>
    </row>
    <row r="11" spans="1:14">
      <c r="A11" s="6" t="s">
        <v>40</v>
      </c>
      <c r="B11" s="1" t="s">
        <v>8</v>
      </c>
      <c r="C11" s="28">
        <v>1</v>
      </c>
      <c r="D11" s="29">
        <v>25</v>
      </c>
      <c r="E11" s="19">
        <v>0</v>
      </c>
      <c r="F11" s="19">
        <v>0</v>
      </c>
      <c r="G11" s="37">
        <v>2</v>
      </c>
      <c r="H11" s="19">
        <v>6</v>
      </c>
      <c r="I11" s="19">
        <v>4</v>
      </c>
      <c r="J11" s="19">
        <v>0</v>
      </c>
      <c r="K11" s="18">
        <v>3</v>
      </c>
      <c r="L11" s="25">
        <v>1</v>
      </c>
      <c r="M11" s="32">
        <v>0</v>
      </c>
      <c r="N11" s="14">
        <f t="shared" si="0"/>
        <v>42</v>
      </c>
    </row>
    <row r="12" spans="1:14">
      <c r="A12" s="6" t="s">
        <v>41</v>
      </c>
      <c r="B12" s="1" t="s">
        <v>9</v>
      </c>
      <c r="C12" s="28">
        <v>2</v>
      </c>
      <c r="D12" s="29">
        <v>4</v>
      </c>
      <c r="E12" s="19">
        <v>0</v>
      </c>
      <c r="F12" s="19">
        <v>0</v>
      </c>
      <c r="G12" s="37">
        <v>0</v>
      </c>
      <c r="H12" s="19">
        <v>7</v>
      </c>
      <c r="I12" s="19">
        <v>0</v>
      </c>
      <c r="J12" s="19">
        <v>0</v>
      </c>
      <c r="K12" s="18">
        <v>2</v>
      </c>
      <c r="L12" s="25">
        <v>1</v>
      </c>
      <c r="M12" s="32">
        <v>0</v>
      </c>
      <c r="N12" s="14">
        <f t="shared" si="0"/>
        <v>16</v>
      </c>
    </row>
    <row r="13" spans="1:14">
      <c r="A13" s="6" t="s">
        <v>42</v>
      </c>
      <c r="B13" s="1" t="s">
        <v>10</v>
      </c>
      <c r="C13" s="28">
        <v>22</v>
      </c>
      <c r="D13" s="19">
        <f>D14+D15</f>
        <v>4</v>
      </c>
      <c r="E13" s="19">
        <v>15</v>
      </c>
      <c r="F13" s="19">
        <v>0</v>
      </c>
      <c r="G13" s="37">
        <v>43</v>
      </c>
      <c r="H13" s="19">
        <v>87</v>
      </c>
      <c r="I13" s="19">
        <f>I14+I15</f>
        <v>48</v>
      </c>
      <c r="J13" s="19">
        <v>12</v>
      </c>
      <c r="K13" s="18">
        <v>4</v>
      </c>
      <c r="L13" s="25">
        <f>SUM(L14:L15)</f>
        <v>5</v>
      </c>
      <c r="M13" s="32">
        <v>0</v>
      </c>
      <c r="N13" s="14">
        <f t="shared" si="0"/>
        <v>240</v>
      </c>
    </row>
    <row r="14" spans="1:14">
      <c r="A14" s="6" t="s">
        <v>40</v>
      </c>
      <c r="B14" s="1" t="s">
        <v>11</v>
      </c>
      <c r="C14" s="28">
        <v>21</v>
      </c>
      <c r="D14" s="19">
        <v>0</v>
      </c>
      <c r="E14" s="19">
        <v>0</v>
      </c>
      <c r="F14" s="19">
        <v>0</v>
      </c>
      <c r="G14" s="37">
        <v>10</v>
      </c>
      <c r="H14" s="19">
        <v>63</v>
      </c>
      <c r="I14" s="19">
        <v>28</v>
      </c>
      <c r="J14" s="19">
        <v>5</v>
      </c>
      <c r="K14" s="18">
        <v>2</v>
      </c>
      <c r="L14" s="25">
        <v>3</v>
      </c>
      <c r="M14" s="32">
        <v>0</v>
      </c>
      <c r="N14" s="14">
        <f t="shared" si="0"/>
        <v>132</v>
      </c>
    </row>
    <row r="15" spans="1:14">
      <c r="A15" s="6" t="s">
        <v>41</v>
      </c>
      <c r="B15" s="1" t="s">
        <v>12</v>
      </c>
      <c r="C15" s="28">
        <v>1</v>
      </c>
      <c r="D15" s="19">
        <v>4</v>
      </c>
      <c r="E15" s="19">
        <v>15</v>
      </c>
      <c r="F15" s="19">
        <v>0</v>
      </c>
      <c r="G15" s="37">
        <v>33</v>
      </c>
      <c r="H15" s="19">
        <v>24</v>
      </c>
      <c r="I15" s="19">
        <v>20</v>
      </c>
      <c r="J15" s="19">
        <v>7</v>
      </c>
      <c r="K15" s="18">
        <v>2</v>
      </c>
      <c r="L15" s="25">
        <v>2</v>
      </c>
      <c r="M15" s="32">
        <v>0</v>
      </c>
      <c r="N15" s="14">
        <f t="shared" si="0"/>
        <v>108</v>
      </c>
    </row>
    <row r="16" spans="1:14">
      <c r="A16" s="6" t="s">
        <v>43</v>
      </c>
      <c r="B16" s="1" t="s">
        <v>13</v>
      </c>
      <c r="C16" s="28">
        <v>25</v>
      </c>
      <c r="D16" s="19">
        <f t="shared" ref="D16:D18" si="2">D10+D13</f>
        <v>33</v>
      </c>
      <c r="E16" s="19">
        <v>15</v>
      </c>
      <c r="F16" s="19">
        <v>0</v>
      </c>
      <c r="G16" s="37">
        <v>45</v>
      </c>
      <c r="H16" s="19">
        <v>100</v>
      </c>
      <c r="I16" s="19">
        <f t="shared" ref="I16" si="3">I17+I18</f>
        <v>52</v>
      </c>
      <c r="J16" s="19">
        <v>12</v>
      </c>
      <c r="K16" s="18">
        <v>9</v>
      </c>
      <c r="L16" s="25">
        <f>SUM(L17:L18)</f>
        <v>7</v>
      </c>
      <c r="M16" s="32">
        <v>0</v>
      </c>
      <c r="N16" s="14">
        <f t="shared" si="0"/>
        <v>298</v>
      </c>
    </row>
    <row r="17" spans="1:14">
      <c r="A17" s="6" t="s">
        <v>40</v>
      </c>
      <c r="B17" s="1" t="s">
        <v>14</v>
      </c>
      <c r="C17" s="28">
        <v>22</v>
      </c>
      <c r="D17" s="29">
        <f t="shared" si="2"/>
        <v>25</v>
      </c>
      <c r="E17" s="19">
        <v>0</v>
      </c>
      <c r="F17" s="19">
        <v>0</v>
      </c>
      <c r="G17" s="37">
        <v>12</v>
      </c>
      <c r="H17" s="19">
        <v>69</v>
      </c>
      <c r="I17" s="19">
        <f t="shared" ref="I17:I18" si="4">I11+I14</f>
        <v>32</v>
      </c>
      <c r="J17" s="19">
        <v>5</v>
      </c>
      <c r="K17" s="18">
        <v>5</v>
      </c>
      <c r="L17" s="25">
        <f t="shared" ref="L17:L18" si="5">L11+L14</f>
        <v>4</v>
      </c>
      <c r="M17" s="32">
        <v>0</v>
      </c>
      <c r="N17" s="14">
        <f t="shared" si="0"/>
        <v>174</v>
      </c>
    </row>
    <row r="18" spans="1:14">
      <c r="A18" s="6" t="s">
        <v>41</v>
      </c>
      <c r="B18" s="1" t="s">
        <v>15</v>
      </c>
      <c r="C18" s="28">
        <v>3</v>
      </c>
      <c r="D18" s="29">
        <f t="shared" si="2"/>
        <v>8</v>
      </c>
      <c r="E18" s="19">
        <v>15</v>
      </c>
      <c r="F18" s="19">
        <v>0</v>
      </c>
      <c r="G18" s="37">
        <v>33</v>
      </c>
      <c r="H18" s="19">
        <v>31</v>
      </c>
      <c r="I18" s="19">
        <f t="shared" si="4"/>
        <v>20</v>
      </c>
      <c r="J18" s="19">
        <v>7</v>
      </c>
      <c r="K18" s="18">
        <v>4</v>
      </c>
      <c r="L18" s="25">
        <f t="shared" si="5"/>
        <v>3</v>
      </c>
      <c r="M18" s="32">
        <v>0</v>
      </c>
      <c r="N18" s="14">
        <f t="shared" si="0"/>
        <v>124</v>
      </c>
    </row>
    <row r="19" spans="1:14">
      <c r="A19" s="6" t="s">
        <v>44</v>
      </c>
      <c r="B19" s="1" t="s">
        <v>16</v>
      </c>
      <c r="C19" s="28">
        <v>266</v>
      </c>
      <c r="D19" s="19">
        <f>D20+D24+D25</f>
        <v>159</v>
      </c>
      <c r="E19" s="19">
        <v>116</v>
      </c>
      <c r="F19" s="19">
        <v>287</v>
      </c>
      <c r="G19" s="37">
        <v>376</v>
      </c>
      <c r="H19" s="22">
        <f>H20+H24+H25</f>
        <v>215</v>
      </c>
      <c r="I19" s="19">
        <f t="shared" ref="I19" si="6">I20+I24+I25</f>
        <v>150</v>
      </c>
      <c r="J19" s="19">
        <v>455</v>
      </c>
      <c r="K19" s="18">
        <v>222</v>
      </c>
      <c r="L19" s="25">
        <f>L20+L24+L25</f>
        <v>152</v>
      </c>
      <c r="M19" s="39">
        <f t="shared" ref="M19" si="7">M20+M24</f>
        <v>16</v>
      </c>
      <c r="N19" s="14">
        <f t="shared" si="0"/>
        <v>2414</v>
      </c>
    </row>
    <row r="20" spans="1:14">
      <c r="A20" s="6" t="s">
        <v>45</v>
      </c>
      <c r="B20" s="1" t="s">
        <v>17</v>
      </c>
      <c r="C20" s="28">
        <v>266</v>
      </c>
      <c r="D20" s="19">
        <f>SUM(D21:D23)</f>
        <v>159</v>
      </c>
      <c r="E20" s="19">
        <v>116</v>
      </c>
      <c r="F20" s="19">
        <v>287</v>
      </c>
      <c r="G20" s="37">
        <v>376</v>
      </c>
      <c r="H20" s="22">
        <f t="shared" ref="H20" si="8">H21+H22+H23</f>
        <v>211</v>
      </c>
      <c r="I20" s="19">
        <f t="shared" ref="I20" si="9">I21+I22+I23</f>
        <v>150</v>
      </c>
      <c r="J20" s="19">
        <v>455</v>
      </c>
      <c r="K20" s="18">
        <v>222</v>
      </c>
      <c r="L20" s="25">
        <f>SUM(L21:L23)</f>
        <v>152</v>
      </c>
      <c r="M20" s="40">
        <f t="shared" ref="M20" si="10">M21+M22+M23</f>
        <v>16</v>
      </c>
      <c r="N20" s="14">
        <f t="shared" si="0"/>
        <v>2410</v>
      </c>
    </row>
    <row r="21" spans="1:14">
      <c r="A21" s="6" t="s">
        <v>46</v>
      </c>
      <c r="B21" s="1" t="s">
        <v>18</v>
      </c>
      <c r="C21" s="28">
        <v>250</v>
      </c>
      <c r="D21" s="19">
        <v>155</v>
      </c>
      <c r="E21" s="19">
        <v>102</v>
      </c>
      <c r="F21" s="19">
        <v>278</v>
      </c>
      <c r="G21" s="37">
        <v>365</v>
      </c>
      <c r="H21" s="19">
        <v>195</v>
      </c>
      <c r="I21" s="19">
        <v>141</v>
      </c>
      <c r="J21" s="19">
        <v>437</v>
      </c>
      <c r="K21" s="18">
        <v>222</v>
      </c>
      <c r="L21" s="25">
        <v>146</v>
      </c>
      <c r="M21" s="32">
        <v>16</v>
      </c>
      <c r="N21" s="14">
        <f t="shared" si="0"/>
        <v>2307</v>
      </c>
    </row>
    <row r="22" spans="1:14">
      <c r="A22" s="6" t="s">
        <v>47</v>
      </c>
      <c r="B22" s="1" t="s">
        <v>19</v>
      </c>
      <c r="C22" s="28">
        <v>16</v>
      </c>
      <c r="D22" s="19">
        <v>4</v>
      </c>
      <c r="E22" s="19">
        <v>14</v>
      </c>
      <c r="F22" s="19">
        <v>9</v>
      </c>
      <c r="G22" s="37">
        <v>10</v>
      </c>
      <c r="H22" s="19">
        <v>16</v>
      </c>
      <c r="I22" s="19">
        <v>9</v>
      </c>
      <c r="J22" s="19">
        <v>18</v>
      </c>
      <c r="K22" s="18">
        <v>0</v>
      </c>
      <c r="L22" s="25">
        <v>6</v>
      </c>
      <c r="M22" s="32">
        <v>0</v>
      </c>
      <c r="N22" s="14">
        <f t="shared" si="0"/>
        <v>102</v>
      </c>
    </row>
    <row r="23" spans="1:14">
      <c r="A23" s="45" t="s">
        <v>48</v>
      </c>
      <c r="B23" s="1" t="s">
        <v>20</v>
      </c>
      <c r="C23" s="28"/>
      <c r="D23" s="19">
        <v>0</v>
      </c>
      <c r="E23" s="19">
        <v>0</v>
      </c>
      <c r="F23" s="19">
        <v>0</v>
      </c>
      <c r="G23" s="37">
        <v>1</v>
      </c>
      <c r="H23" s="19">
        <v>0</v>
      </c>
      <c r="I23" s="19">
        <v>0</v>
      </c>
      <c r="J23" s="19">
        <v>0</v>
      </c>
      <c r="K23" s="18">
        <v>0</v>
      </c>
      <c r="L23" s="25">
        <v>0</v>
      </c>
      <c r="M23" s="39">
        <v>0</v>
      </c>
      <c r="N23" s="14">
        <f t="shared" si="0"/>
        <v>1</v>
      </c>
    </row>
    <row r="24" spans="1:14">
      <c r="A24" s="6" t="s">
        <v>49</v>
      </c>
      <c r="B24" s="1" t="s">
        <v>21</v>
      </c>
      <c r="C24" s="28"/>
      <c r="D24" s="19">
        <v>0</v>
      </c>
      <c r="E24" s="19">
        <v>0</v>
      </c>
      <c r="F24" s="19">
        <v>0</v>
      </c>
      <c r="G24" s="37">
        <v>0</v>
      </c>
      <c r="H24" s="19">
        <v>4</v>
      </c>
      <c r="I24" s="19">
        <v>0</v>
      </c>
      <c r="J24" s="19">
        <v>0</v>
      </c>
      <c r="K24" s="18">
        <v>0</v>
      </c>
      <c r="L24" s="25">
        <v>0</v>
      </c>
      <c r="M24" s="39">
        <v>0</v>
      </c>
      <c r="N24" s="14">
        <f t="shared" si="0"/>
        <v>4</v>
      </c>
    </row>
    <row r="25" spans="1:14">
      <c r="A25" s="6" t="s">
        <v>50</v>
      </c>
      <c r="B25" s="1" t="s">
        <v>22</v>
      </c>
      <c r="C25" s="28"/>
      <c r="D25" s="19">
        <v>0</v>
      </c>
      <c r="E25" s="19">
        <v>0</v>
      </c>
      <c r="F25" s="19">
        <v>0</v>
      </c>
      <c r="G25" s="37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32">
        <v>0</v>
      </c>
      <c r="N25" s="14">
        <f t="shared" si="0"/>
        <v>0</v>
      </c>
    </row>
    <row r="26" spans="1:14" ht="25.5">
      <c r="A26" s="6" t="s">
        <v>51</v>
      </c>
      <c r="B26" s="1" t="s">
        <v>23</v>
      </c>
      <c r="C26" s="28"/>
      <c r="D26" s="19">
        <v>0</v>
      </c>
      <c r="E26" s="19">
        <v>0</v>
      </c>
      <c r="F26" s="19">
        <v>0</v>
      </c>
      <c r="G26" s="37">
        <v>0</v>
      </c>
      <c r="H26" s="19">
        <v>0</v>
      </c>
      <c r="I26" s="19">
        <v>0</v>
      </c>
      <c r="J26" s="19">
        <v>0</v>
      </c>
      <c r="K26" s="18">
        <v>0</v>
      </c>
      <c r="L26" s="25">
        <v>0</v>
      </c>
      <c r="M26" s="32">
        <v>0</v>
      </c>
      <c r="N26" s="14">
        <f t="shared" si="0"/>
        <v>0</v>
      </c>
    </row>
    <row r="27" spans="1:14" ht="25.5">
      <c r="A27" s="6" t="s">
        <v>52</v>
      </c>
      <c r="B27" s="1" t="s">
        <v>24</v>
      </c>
      <c r="C27" s="28"/>
      <c r="D27" s="19">
        <v>0</v>
      </c>
      <c r="E27" s="19">
        <v>0</v>
      </c>
      <c r="F27" s="19">
        <v>0</v>
      </c>
      <c r="G27" s="37">
        <v>0</v>
      </c>
      <c r="H27" s="19">
        <v>0</v>
      </c>
      <c r="I27" s="19">
        <v>0</v>
      </c>
      <c r="J27" s="19">
        <v>0</v>
      </c>
      <c r="K27" s="18">
        <v>0</v>
      </c>
      <c r="L27" s="25">
        <v>0</v>
      </c>
      <c r="M27" s="32">
        <v>0</v>
      </c>
      <c r="N27" s="14">
        <f t="shared" si="0"/>
        <v>0</v>
      </c>
    </row>
    <row r="28" spans="1:14" ht="25.5">
      <c r="A28" s="6" t="s">
        <v>53</v>
      </c>
      <c r="B28" s="1" t="s">
        <v>25</v>
      </c>
      <c r="C28" s="28">
        <v>3</v>
      </c>
      <c r="D28" s="19">
        <v>1</v>
      </c>
      <c r="E28" s="19">
        <v>2</v>
      </c>
      <c r="F28" s="19">
        <v>0</v>
      </c>
      <c r="G28" s="37">
        <v>7</v>
      </c>
      <c r="H28" s="19">
        <v>5</v>
      </c>
      <c r="I28" s="19">
        <v>0</v>
      </c>
      <c r="J28" s="19">
        <v>0</v>
      </c>
      <c r="K28" s="18">
        <v>2</v>
      </c>
      <c r="L28" s="25">
        <v>0</v>
      </c>
      <c r="M28" s="32">
        <v>0</v>
      </c>
      <c r="N28" s="14">
        <f t="shared" si="0"/>
        <v>20</v>
      </c>
    </row>
    <row r="29" spans="1:14">
      <c r="A29" s="6" t="s">
        <v>54</v>
      </c>
      <c r="B29" s="1" t="s">
        <v>26</v>
      </c>
      <c r="C29" s="28"/>
      <c r="D29" s="19">
        <v>0</v>
      </c>
      <c r="E29" s="19">
        <v>0</v>
      </c>
      <c r="F29" s="19">
        <v>0</v>
      </c>
      <c r="G29" s="37">
        <v>0</v>
      </c>
      <c r="H29" s="19">
        <v>0</v>
      </c>
      <c r="I29" s="19">
        <v>2</v>
      </c>
      <c r="J29" s="19">
        <v>0</v>
      </c>
      <c r="K29" s="18">
        <v>0</v>
      </c>
      <c r="L29" s="25">
        <v>0</v>
      </c>
      <c r="M29" s="32">
        <v>0</v>
      </c>
      <c r="N29" s="14">
        <f t="shared" si="0"/>
        <v>2</v>
      </c>
    </row>
    <row r="30" spans="1:14">
      <c r="A30" s="6" t="s">
        <v>55</v>
      </c>
      <c r="B30" s="1" t="s">
        <v>27</v>
      </c>
      <c r="C30" s="28"/>
      <c r="D30" s="19"/>
      <c r="E30" s="19">
        <v>0</v>
      </c>
      <c r="F30" s="19">
        <v>0</v>
      </c>
      <c r="G30" s="37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32">
        <v>0</v>
      </c>
      <c r="N30" s="14">
        <f t="shared" si="0"/>
        <v>0</v>
      </c>
    </row>
    <row r="31" spans="1:14">
      <c r="A31" s="6" t="s">
        <v>56</v>
      </c>
      <c r="B31" s="1" t="s">
        <v>28</v>
      </c>
      <c r="C31" s="28"/>
      <c r="D31" s="19"/>
      <c r="E31" s="19">
        <v>0</v>
      </c>
      <c r="F31" s="19">
        <v>0</v>
      </c>
      <c r="G31" s="37">
        <v>0</v>
      </c>
      <c r="H31" s="19">
        <v>1</v>
      </c>
      <c r="I31" s="19">
        <v>0</v>
      </c>
      <c r="J31" s="19">
        <v>0</v>
      </c>
      <c r="K31" s="18">
        <v>0</v>
      </c>
      <c r="L31" s="25">
        <v>0</v>
      </c>
      <c r="M31" s="32">
        <v>0</v>
      </c>
      <c r="N31" s="14">
        <f t="shared" si="0"/>
        <v>1</v>
      </c>
    </row>
    <row r="32" spans="1:14">
      <c r="A32" s="6" t="s">
        <v>57</v>
      </c>
      <c r="B32" s="1" t="s">
        <v>29</v>
      </c>
      <c r="C32" s="28"/>
      <c r="D32" s="19"/>
      <c r="E32" s="19">
        <v>0</v>
      </c>
      <c r="F32" s="19">
        <v>0</v>
      </c>
      <c r="G32" s="37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32">
        <v>0</v>
      </c>
      <c r="N32" s="14">
        <f t="shared" si="0"/>
        <v>0</v>
      </c>
    </row>
    <row r="33" spans="1:14">
      <c r="A33" s="6" t="s">
        <v>58</v>
      </c>
      <c r="B33" s="1" t="s">
        <v>30</v>
      </c>
      <c r="C33" s="28">
        <v>18</v>
      </c>
      <c r="D33" s="19">
        <v>79</v>
      </c>
      <c r="E33" s="19">
        <v>16</v>
      </c>
      <c r="F33" s="19">
        <v>16</v>
      </c>
      <c r="G33" s="37">
        <v>7</v>
      </c>
      <c r="H33" s="19">
        <v>39</v>
      </c>
      <c r="I33" s="19">
        <v>71</v>
      </c>
      <c r="J33" s="19">
        <v>9</v>
      </c>
      <c r="K33" s="18">
        <v>7</v>
      </c>
      <c r="L33" s="25">
        <v>6</v>
      </c>
      <c r="M33" s="32">
        <v>0</v>
      </c>
      <c r="N33" s="14">
        <f t="shared" si="0"/>
        <v>268</v>
      </c>
    </row>
    <row r="34" spans="1:14">
      <c r="A34" s="7" t="s">
        <v>59</v>
      </c>
      <c r="B34" s="8" t="s">
        <v>31</v>
      </c>
      <c r="C34" s="28">
        <v>2025</v>
      </c>
      <c r="D34" s="20">
        <f>D3+D4+D5+D6+D7+D8+D9+D16+D19+D26+D27+D28+D29+D30+D31+D32+D33</f>
        <v>1317</v>
      </c>
      <c r="E34" s="19">
        <v>269</v>
      </c>
      <c r="F34" s="19">
        <v>334</v>
      </c>
      <c r="G34" s="38">
        <v>1718</v>
      </c>
      <c r="H34" s="19">
        <v>1039</v>
      </c>
      <c r="I34" s="19">
        <f>I3+I5+I4+I6+I7+I8+I9+I16+I19+I26+I27+I28+I29+I30+I32+I31+I33</f>
        <v>1375</v>
      </c>
      <c r="J34" s="21">
        <v>1171</v>
      </c>
      <c r="K34" s="18">
        <v>316</v>
      </c>
      <c r="L34" s="26">
        <f>SUM(L3:L9)+L16+L19+SUM(L26:L33)</f>
        <v>718</v>
      </c>
      <c r="M34" s="33">
        <f>M3+M5+M10+M13+M19+M28+M33</f>
        <v>18</v>
      </c>
      <c r="N34" s="17">
        <f t="shared" si="0"/>
        <v>10300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40E3-B800-47F3-931A-AD4A89893249}">
  <dimension ref="A1:N34"/>
  <sheetViews>
    <sheetView tabSelected="1" zoomScale="70" zoomScaleNormal="7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80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72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>
      <c r="A3" s="6" t="s">
        <v>32</v>
      </c>
      <c r="B3" s="1" t="s">
        <v>0</v>
      </c>
      <c r="C3" s="18">
        <v>44</v>
      </c>
      <c r="D3" s="44">
        <v>119</v>
      </c>
      <c r="E3" s="19">
        <v>11</v>
      </c>
      <c r="F3" s="19">
        <v>24</v>
      </c>
      <c r="G3" s="19">
        <v>150</v>
      </c>
      <c r="H3" s="19">
        <v>81</v>
      </c>
      <c r="I3" s="19">
        <v>93</v>
      </c>
      <c r="J3" s="19">
        <v>63</v>
      </c>
      <c r="K3" s="18">
        <v>35</v>
      </c>
      <c r="L3" s="25">
        <v>37</v>
      </c>
      <c r="M3" s="19">
        <v>0</v>
      </c>
      <c r="N3" s="13">
        <f t="shared" ref="N3:N34" si="0">SUM(C3:M3)</f>
        <v>657</v>
      </c>
    </row>
    <row r="4" spans="1:14">
      <c r="A4" s="6" t="s">
        <v>33</v>
      </c>
      <c r="B4" s="1" t="s">
        <v>1</v>
      </c>
      <c r="C4" s="18">
        <v>1428</v>
      </c>
      <c r="D4" s="44">
        <v>1132</v>
      </c>
      <c r="E4" s="19">
        <v>68</v>
      </c>
      <c r="F4" s="19">
        <v>0</v>
      </c>
      <c r="G4" s="19">
        <v>1678</v>
      </c>
      <c r="H4" s="19">
        <v>637</v>
      </c>
      <c r="I4" s="19">
        <v>1138</v>
      </c>
      <c r="J4" s="19">
        <v>470</v>
      </c>
      <c r="K4" s="18">
        <v>0</v>
      </c>
      <c r="L4" s="25">
        <v>435</v>
      </c>
      <c r="M4" s="19">
        <v>0</v>
      </c>
      <c r="N4" s="13">
        <f t="shared" si="0"/>
        <v>6986</v>
      </c>
    </row>
    <row r="5" spans="1:14" ht="25.5">
      <c r="A5" s="6" t="s">
        <v>34</v>
      </c>
      <c r="B5" s="1" t="s">
        <v>2</v>
      </c>
      <c r="C5" s="18">
        <v>54</v>
      </c>
      <c r="D5" s="44">
        <v>44</v>
      </c>
      <c r="E5" s="19">
        <v>45</v>
      </c>
      <c r="F5" s="19">
        <v>8</v>
      </c>
      <c r="G5" s="19">
        <v>100</v>
      </c>
      <c r="H5" s="19">
        <v>131</v>
      </c>
      <c r="I5" s="19">
        <v>44</v>
      </c>
      <c r="J5" s="19">
        <v>33</v>
      </c>
      <c r="K5" s="18">
        <v>72</v>
      </c>
      <c r="L5" s="25">
        <v>55</v>
      </c>
      <c r="M5" s="19">
        <v>2</v>
      </c>
      <c r="N5" s="13">
        <f t="shared" si="0"/>
        <v>588</v>
      </c>
    </row>
    <row r="6" spans="1:14" ht="25.5">
      <c r="A6" s="6" t="s">
        <v>35</v>
      </c>
      <c r="B6" s="1" t="s">
        <v>3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43"/>
      <c r="K6" s="18">
        <v>0</v>
      </c>
      <c r="L6" s="25">
        <v>0</v>
      </c>
      <c r="M6" s="19">
        <v>0</v>
      </c>
      <c r="N6" s="13">
        <f t="shared" si="0"/>
        <v>0</v>
      </c>
    </row>
    <row r="7" spans="1:14">
      <c r="A7" s="6" t="s">
        <v>36</v>
      </c>
      <c r="B7" s="1" t="s">
        <v>4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43"/>
      <c r="K7" s="18">
        <v>0</v>
      </c>
      <c r="L7" s="25">
        <v>0</v>
      </c>
      <c r="M7" s="19">
        <v>0</v>
      </c>
      <c r="N7" s="13">
        <f t="shared" si="0"/>
        <v>0</v>
      </c>
    </row>
    <row r="8" spans="1:14">
      <c r="A8" s="6" t="s">
        <v>37</v>
      </c>
      <c r="B8" s="1" t="s">
        <v>5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43"/>
      <c r="K8" s="18">
        <v>0</v>
      </c>
      <c r="L8" s="25">
        <v>1</v>
      </c>
      <c r="M8" s="19">
        <v>0</v>
      </c>
      <c r="N8" s="13">
        <f t="shared" si="0"/>
        <v>1</v>
      </c>
    </row>
    <row r="9" spans="1:14" ht="25.5">
      <c r="A9" s="6" t="s">
        <v>38</v>
      </c>
      <c r="B9" s="1" t="s">
        <v>6</v>
      </c>
      <c r="C9" s="18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43"/>
      <c r="K9" s="18">
        <v>0</v>
      </c>
      <c r="L9" s="25">
        <v>0</v>
      </c>
      <c r="M9" s="19">
        <v>0</v>
      </c>
      <c r="N9" s="13">
        <f t="shared" si="0"/>
        <v>0</v>
      </c>
    </row>
    <row r="10" spans="1:14" ht="25.5">
      <c r="A10" s="6" t="s">
        <v>39</v>
      </c>
      <c r="B10" s="1" t="s">
        <v>7</v>
      </c>
      <c r="C10" s="18">
        <v>3</v>
      </c>
      <c r="D10" s="19">
        <f>D11+D12</f>
        <v>30</v>
      </c>
      <c r="E10" s="19">
        <v>0</v>
      </c>
      <c r="F10" s="19">
        <v>1</v>
      </c>
      <c r="G10" s="19">
        <v>14</v>
      </c>
      <c r="H10" s="19">
        <v>17</v>
      </c>
      <c r="I10" s="19">
        <f t="shared" ref="I10" si="1">I11+I12</f>
        <v>1</v>
      </c>
      <c r="J10" s="19">
        <f t="shared" ref="J10" si="2">SUM(J11:J12)</f>
        <v>2</v>
      </c>
      <c r="K10" s="18">
        <v>6</v>
      </c>
      <c r="L10" s="25">
        <f>SUM(L11:L12)</f>
        <v>3</v>
      </c>
      <c r="M10" s="19">
        <v>0</v>
      </c>
      <c r="N10" s="13">
        <f t="shared" si="0"/>
        <v>77</v>
      </c>
    </row>
    <row r="11" spans="1:14">
      <c r="A11" s="6" t="s">
        <v>40</v>
      </c>
      <c r="B11" s="1" t="s">
        <v>8</v>
      </c>
      <c r="C11" s="18">
        <v>1</v>
      </c>
      <c r="D11" s="19">
        <v>23</v>
      </c>
      <c r="E11" s="19">
        <v>0</v>
      </c>
      <c r="F11" s="19">
        <v>1</v>
      </c>
      <c r="G11" s="19">
        <v>8</v>
      </c>
      <c r="H11" s="19">
        <v>11</v>
      </c>
      <c r="I11" s="19">
        <v>0</v>
      </c>
      <c r="J11" s="19">
        <v>0</v>
      </c>
      <c r="K11" s="18">
        <v>4</v>
      </c>
      <c r="L11" s="25">
        <v>1</v>
      </c>
      <c r="M11" s="19">
        <v>0</v>
      </c>
      <c r="N11" s="13">
        <f t="shared" si="0"/>
        <v>49</v>
      </c>
    </row>
    <row r="12" spans="1:14">
      <c r="A12" s="6" t="s">
        <v>41</v>
      </c>
      <c r="B12" s="1" t="s">
        <v>9</v>
      </c>
      <c r="C12" s="18">
        <v>2</v>
      </c>
      <c r="D12" s="19">
        <v>7</v>
      </c>
      <c r="E12" s="19">
        <v>0</v>
      </c>
      <c r="F12" s="19">
        <v>0</v>
      </c>
      <c r="G12" s="19">
        <v>6</v>
      </c>
      <c r="H12" s="19">
        <v>6</v>
      </c>
      <c r="I12" s="19">
        <v>1</v>
      </c>
      <c r="J12" s="19">
        <v>2</v>
      </c>
      <c r="K12" s="18">
        <v>2</v>
      </c>
      <c r="L12" s="25">
        <v>2</v>
      </c>
      <c r="M12" s="19">
        <v>0</v>
      </c>
      <c r="N12" s="13">
        <f t="shared" si="0"/>
        <v>28</v>
      </c>
    </row>
    <row r="13" spans="1:14">
      <c r="A13" s="6" t="s">
        <v>42</v>
      </c>
      <c r="B13" s="1" t="s">
        <v>10</v>
      </c>
      <c r="C13" s="18">
        <v>19</v>
      </c>
      <c r="D13" s="19">
        <f>D14+D15</f>
        <v>10</v>
      </c>
      <c r="E13" s="19">
        <v>15</v>
      </c>
      <c r="F13" s="19">
        <v>0</v>
      </c>
      <c r="G13" s="19">
        <v>91</v>
      </c>
      <c r="H13" s="19">
        <v>73</v>
      </c>
      <c r="I13" s="19">
        <f>I14+I15</f>
        <v>68</v>
      </c>
      <c r="J13" s="19">
        <f t="shared" ref="J13" si="3">SUM(J14:J15)</f>
        <v>54</v>
      </c>
      <c r="K13" s="18">
        <v>20</v>
      </c>
      <c r="L13" s="25">
        <f>SUM(L14:L15)</f>
        <v>7</v>
      </c>
      <c r="M13" s="19">
        <f>M14+M15</f>
        <v>2</v>
      </c>
      <c r="N13" s="13">
        <f t="shared" si="0"/>
        <v>359</v>
      </c>
    </row>
    <row r="14" spans="1:14">
      <c r="A14" s="6" t="s">
        <v>40</v>
      </c>
      <c r="B14" s="1" t="s">
        <v>11</v>
      </c>
      <c r="C14" s="18">
        <v>16</v>
      </c>
      <c r="D14" s="19">
        <v>5</v>
      </c>
      <c r="E14" s="19">
        <v>3</v>
      </c>
      <c r="F14" s="19">
        <v>0</v>
      </c>
      <c r="G14" s="19">
        <v>10</v>
      </c>
      <c r="H14" s="19">
        <v>56</v>
      </c>
      <c r="I14" s="19">
        <v>44</v>
      </c>
      <c r="J14" s="19">
        <v>2</v>
      </c>
      <c r="K14" s="18">
        <v>0</v>
      </c>
      <c r="L14" s="25">
        <v>3</v>
      </c>
      <c r="M14" s="19">
        <v>0</v>
      </c>
      <c r="N14" s="13">
        <f t="shared" si="0"/>
        <v>139</v>
      </c>
    </row>
    <row r="15" spans="1:14">
      <c r="A15" s="6" t="s">
        <v>41</v>
      </c>
      <c r="B15" s="1" t="s">
        <v>12</v>
      </c>
      <c r="C15" s="18">
        <v>3</v>
      </c>
      <c r="D15" s="19">
        <v>5</v>
      </c>
      <c r="E15" s="19">
        <v>12</v>
      </c>
      <c r="F15" s="19">
        <v>0</v>
      </c>
      <c r="G15" s="19">
        <v>81</v>
      </c>
      <c r="H15" s="19">
        <v>17</v>
      </c>
      <c r="I15" s="19">
        <v>24</v>
      </c>
      <c r="J15" s="19">
        <v>52</v>
      </c>
      <c r="K15" s="18">
        <v>20</v>
      </c>
      <c r="L15" s="25">
        <v>4</v>
      </c>
      <c r="M15" s="19">
        <v>2</v>
      </c>
      <c r="N15" s="13">
        <f t="shared" si="0"/>
        <v>220</v>
      </c>
    </row>
    <row r="16" spans="1:14">
      <c r="A16" s="6" t="s">
        <v>43</v>
      </c>
      <c r="B16" s="1" t="s">
        <v>13</v>
      </c>
      <c r="C16" s="18">
        <v>22</v>
      </c>
      <c r="D16" s="29">
        <f>D10+D13</f>
        <v>40</v>
      </c>
      <c r="E16" s="19">
        <v>15</v>
      </c>
      <c r="F16" s="19">
        <v>1</v>
      </c>
      <c r="G16" s="19">
        <v>105</v>
      </c>
      <c r="H16" s="19">
        <v>90</v>
      </c>
      <c r="I16" s="19">
        <f t="shared" ref="I16" si="4">I17+I18</f>
        <v>69</v>
      </c>
      <c r="J16" s="19">
        <f t="shared" ref="J16" si="5">SUM(J17:J18)</f>
        <v>56</v>
      </c>
      <c r="K16" s="18">
        <v>26</v>
      </c>
      <c r="L16" s="25">
        <f>SUM(L17:L18)</f>
        <v>10</v>
      </c>
      <c r="M16" s="19">
        <f>M17+M18</f>
        <v>2</v>
      </c>
      <c r="N16" s="13">
        <f t="shared" si="0"/>
        <v>436</v>
      </c>
    </row>
    <row r="17" spans="1:14">
      <c r="A17" s="6" t="s">
        <v>40</v>
      </c>
      <c r="B17" s="1" t="s">
        <v>14</v>
      </c>
      <c r="C17" s="18">
        <v>17</v>
      </c>
      <c r="D17" s="29">
        <f t="shared" ref="D17:D18" si="6">D11+D14</f>
        <v>28</v>
      </c>
      <c r="E17" s="19">
        <v>3</v>
      </c>
      <c r="F17" s="19">
        <v>1</v>
      </c>
      <c r="G17" s="19">
        <v>18</v>
      </c>
      <c r="H17" s="19">
        <v>67</v>
      </c>
      <c r="I17" s="19">
        <f t="shared" ref="I17:J18" si="7">I11+I14</f>
        <v>44</v>
      </c>
      <c r="J17" s="19">
        <f t="shared" si="7"/>
        <v>2</v>
      </c>
      <c r="K17" s="18">
        <v>4</v>
      </c>
      <c r="L17" s="25">
        <f t="shared" ref="L17:L18" si="8">L11+L14</f>
        <v>4</v>
      </c>
      <c r="M17" s="19">
        <v>0</v>
      </c>
      <c r="N17" s="13">
        <f t="shared" si="0"/>
        <v>188</v>
      </c>
    </row>
    <row r="18" spans="1:14">
      <c r="A18" s="6" t="s">
        <v>41</v>
      </c>
      <c r="B18" s="1" t="s">
        <v>15</v>
      </c>
      <c r="C18" s="18">
        <v>5</v>
      </c>
      <c r="D18" s="29">
        <f t="shared" si="6"/>
        <v>12</v>
      </c>
      <c r="E18" s="19">
        <v>12</v>
      </c>
      <c r="F18" s="19">
        <v>0</v>
      </c>
      <c r="G18" s="19">
        <v>87</v>
      </c>
      <c r="H18" s="19">
        <v>23</v>
      </c>
      <c r="I18" s="19">
        <f t="shared" si="7"/>
        <v>25</v>
      </c>
      <c r="J18" s="19">
        <f t="shared" si="7"/>
        <v>54</v>
      </c>
      <c r="K18" s="18">
        <v>22</v>
      </c>
      <c r="L18" s="25">
        <f t="shared" si="8"/>
        <v>6</v>
      </c>
      <c r="M18" s="19">
        <f>M15+M12</f>
        <v>2</v>
      </c>
      <c r="N18" s="13">
        <f t="shared" si="0"/>
        <v>248</v>
      </c>
    </row>
    <row r="19" spans="1:14">
      <c r="A19" s="6" t="s">
        <v>44</v>
      </c>
      <c r="B19" s="1" t="s">
        <v>16</v>
      </c>
      <c r="C19" s="18">
        <v>242</v>
      </c>
      <c r="D19" s="29">
        <f>D20+D24+D25</f>
        <v>152</v>
      </c>
      <c r="E19" s="19">
        <v>159</v>
      </c>
      <c r="F19" s="19">
        <v>269</v>
      </c>
      <c r="G19" s="19">
        <v>480</v>
      </c>
      <c r="H19" s="22">
        <f>H20+H24+H25</f>
        <v>239</v>
      </c>
      <c r="I19" s="19">
        <f t="shared" ref="I19" si="9">I20+I24+I25</f>
        <v>202</v>
      </c>
      <c r="J19" s="19">
        <f t="shared" ref="J19" si="10">SUM(J20,J24:J25)</f>
        <v>395</v>
      </c>
      <c r="K19" s="18">
        <v>234</v>
      </c>
      <c r="L19" s="25">
        <f>L20+L24+L25</f>
        <v>204</v>
      </c>
      <c r="M19" s="19">
        <v>18</v>
      </c>
      <c r="N19" s="13">
        <f t="shared" si="0"/>
        <v>2594</v>
      </c>
    </row>
    <row r="20" spans="1:14">
      <c r="A20" s="6" t="s">
        <v>45</v>
      </c>
      <c r="B20" s="1" t="s">
        <v>17</v>
      </c>
      <c r="C20" s="18">
        <v>242</v>
      </c>
      <c r="D20" s="29">
        <f>SUM(D21:D23)</f>
        <v>151</v>
      </c>
      <c r="E20" s="19">
        <v>159</v>
      </c>
      <c r="F20" s="19">
        <v>259</v>
      </c>
      <c r="G20" s="19">
        <v>480</v>
      </c>
      <c r="H20" s="22">
        <f t="shared" ref="H20:I20" si="11">H21+H22+H23</f>
        <v>233</v>
      </c>
      <c r="I20" s="19">
        <f t="shared" si="11"/>
        <v>202</v>
      </c>
      <c r="J20" s="19">
        <f t="shared" ref="J20" si="12">SUM(J21:J23)</f>
        <v>394</v>
      </c>
      <c r="K20" s="18">
        <v>234</v>
      </c>
      <c r="L20" s="25">
        <f>SUM(L21:L23)</f>
        <v>204</v>
      </c>
      <c r="M20" s="19">
        <v>18</v>
      </c>
      <c r="N20" s="13">
        <f t="shared" si="0"/>
        <v>2576</v>
      </c>
    </row>
    <row r="21" spans="1:14">
      <c r="A21" s="6" t="s">
        <v>46</v>
      </c>
      <c r="B21" s="1" t="s">
        <v>18</v>
      </c>
      <c r="C21" s="18">
        <v>235</v>
      </c>
      <c r="D21" s="44">
        <v>139</v>
      </c>
      <c r="E21" s="19">
        <v>147</v>
      </c>
      <c r="F21" s="19">
        <v>259</v>
      </c>
      <c r="G21" s="19">
        <v>461</v>
      </c>
      <c r="H21" s="19">
        <v>219</v>
      </c>
      <c r="I21" s="19">
        <v>189</v>
      </c>
      <c r="J21" s="19">
        <v>377</v>
      </c>
      <c r="K21" s="18">
        <v>225</v>
      </c>
      <c r="L21" s="25">
        <v>190</v>
      </c>
      <c r="M21" s="19">
        <v>18</v>
      </c>
      <c r="N21" s="13">
        <f t="shared" si="0"/>
        <v>2459</v>
      </c>
    </row>
    <row r="22" spans="1:14">
      <c r="A22" s="6" t="s">
        <v>47</v>
      </c>
      <c r="B22" s="1" t="s">
        <v>19</v>
      </c>
      <c r="C22" s="18">
        <v>7</v>
      </c>
      <c r="D22" s="44">
        <v>12</v>
      </c>
      <c r="E22" s="19">
        <v>10</v>
      </c>
      <c r="F22" s="19">
        <v>10</v>
      </c>
      <c r="G22" s="19">
        <v>18</v>
      </c>
      <c r="H22" s="19">
        <v>14</v>
      </c>
      <c r="I22" s="19">
        <v>13</v>
      </c>
      <c r="J22" s="19">
        <v>17</v>
      </c>
      <c r="K22" s="18">
        <v>9</v>
      </c>
      <c r="L22" s="25">
        <v>12</v>
      </c>
      <c r="M22" s="19">
        <v>0</v>
      </c>
      <c r="N22" s="13">
        <f t="shared" si="0"/>
        <v>122</v>
      </c>
    </row>
    <row r="23" spans="1:14">
      <c r="A23" s="45" t="s">
        <v>48</v>
      </c>
      <c r="B23" s="1" t="s">
        <v>20</v>
      </c>
      <c r="C23" s="18">
        <v>0</v>
      </c>
      <c r="D23" s="29">
        <v>0</v>
      </c>
      <c r="E23" s="19">
        <v>2</v>
      </c>
      <c r="F23" s="19">
        <v>0</v>
      </c>
      <c r="G23" s="19">
        <v>1</v>
      </c>
      <c r="H23" s="19">
        <v>0</v>
      </c>
      <c r="I23" s="19">
        <v>0</v>
      </c>
      <c r="J23" s="19">
        <v>0</v>
      </c>
      <c r="K23" s="18">
        <v>0</v>
      </c>
      <c r="L23" s="25">
        <v>2</v>
      </c>
      <c r="M23" s="19">
        <v>0</v>
      </c>
      <c r="N23" s="13">
        <f t="shared" si="0"/>
        <v>5</v>
      </c>
    </row>
    <row r="24" spans="1:14">
      <c r="A24" s="6" t="s">
        <v>49</v>
      </c>
      <c r="B24" s="1" t="s">
        <v>21</v>
      </c>
      <c r="C24" s="18">
        <v>0</v>
      </c>
      <c r="D24" s="29">
        <v>1</v>
      </c>
      <c r="E24" s="19">
        <v>0</v>
      </c>
      <c r="F24" s="19">
        <v>0</v>
      </c>
      <c r="G24" s="19">
        <v>0</v>
      </c>
      <c r="H24" s="19">
        <v>6</v>
      </c>
      <c r="I24" s="19">
        <v>0</v>
      </c>
      <c r="J24" s="19">
        <v>1</v>
      </c>
      <c r="K24" s="18">
        <v>0</v>
      </c>
      <c r="L24" s="25">
        <v>0</v>
      </c>
      <c r="M24" s="19">
        <v>0</v>
      </c>
      <c r="N24" s="13">
        <f t="shared" si="0"/>
        <v>8</v>
      </c>
    </row>
    <row r="25" spans="1:14">
      <c r="A25" s="6" t="s">
        <v>50</v>
      </c>
      <c r="B25" s="1" t="s">
        <v>22</v>
      </c>
      <c r="C25" s="18">
        <v>0</v>
      </c>
      <c r="D25" s="2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43"/>
      <c r="K25" s="18">
        <v>0</v>
      </c>
      <c r="L25" s="25">
        <v>0</v>
      </c>
      <c r="M25" s="19">
        <v>0</v>
      </c>
      <c r="N25" s="13">
        <f t="shared" si="0"/>
        <v>0</v>
      </c>
    </row>
    <row r="26" spans="1:14" ht="25.5">
      <c r="A26" s="6" t="s">
        <v>51</v>
      </c>
      <c r="B26" s="1" t="s">
        <v>23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43"/>
      <c r="K26" s="18">
        <v>0</v>
      </c>
      <c r="L26" s="25">
        <v>0</v>
      </c>
      <c r="M26" s="19">
        <v>0</v>
      </c>
      <c r="N26" s="13">
        <f t="shared" si="0"/>
        <v>0</v>
      </c>
    </row>
    <row r="27" spans="1:14" ht="25.5">
      <c r="A27" s="6" t="s">
        <v>52</v>
      </c>
      <c r="B27" s="1" t="s">
        <v>24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43"/>
      <c r="K27" s="18">
        <v>0</v>
      </c>
      <c r="L27" s="25">
        <v>0</v>
      </c>
      <c r="M27" s="19">
        <v>0</v>
      </c>
      <c r="N27" s="13">
        <f t="shared" si="0"/>
        <v>0</v>
      </c>
    </row>
    <row r="28" spans="1:14" ht="25.5">
      <c r="A28" s="6" t="s">
        <v>53</v>
      </c>
      <c r="B28" s="1" t="s">
        <v>25</v>
      </c>
      <c r="C28" s="18">
        <v>1</v>
      </c>
      <c r="D28" s="19">
        <v>1</v>
      </c>
      <c r="E28" s="19">
        <v>1</v>
      </c>
      <c r="F28" s="19">
        <v>0</v>
      </c>
      <c r="G28" s="19">
        <v>9</v>
      </c>
      <c r="H28" s="19">
        <v>0</v>
      </c>
      <c r="I28" s="19">
        <v>3</v>
      </c>
      <c r="J28" s="19">
        <v>1</v>
      </c>
      <c r="K28" s="18">
        <v>3</v>
      </c>
      <c r="L28" s="25">
        <v>0</v>
      </c>
      <c r="M28" s="19">
        <v>0</v>
      </c>
      <c r="N28" s="13">
        <f t="shared" si="0"/>
        <v>19</v>
      </c>
    </row>
    <row r="29" spans="1:14">
      <c r="A29" s="6" t="s">
        <v>54</v>
      </c>
      <c r="B29" s="1" t="s">
        <v>26</v>
      </c>
      <c r="C29" s="18">
        <v>1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2</v>
      </c>
      <c r="J29" s="43"/>
      <c r="K29" s="18">
        <v>0</v>
      </c>
      <c r="L29" s="25">
        <v>0</v>
      </c>
      <c r="M29" s="19">
        <v>0</v>
      </c>
      <c r="N29" s="13">
        <f t="shared" si="0"/>
        <v>3</v>
      </c>
    </row>
    <row r="30" spans="1:14">
      <c r="A30" s="6" t="s">
        <v>55</v>
      </c>
      <c r="B30" s="1" t="s">
        <v>27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43"/>
      <c r="K30" s="18">
        <v>0</v>
      </c>
      <c r="L30" s="25">
        <v>0</v>
      </c>
      <c r="M30" s="19">
        <v>0</v>
      </c>
      <c r="N30" s="13">
        <f t="shared" si="0"/>
        <v>0</v>
      </c>
    </row>
    <row r="31" spans="1:14">
      <c r="A31" s="6" t="s">
        <v>56</v>
      </c>
      <c r="B31" s="1" t="s">
        <v>28</v>
      </c>
      <c r="C31" s="18">
        <v>0</v>
      </c>
      <c r="D31" s="19">
        <v>0</v>
      </c>
      <c r="E31" s="19">
        <v>0</v>
      </c>
      <c r="F31" s="19">
        <v>0</v>
      </c>
      <c r="G31" s="19">
        <v>5</v>
      </c>
      <c r="H31" s="19">
        <v>1</v>
      </c>
      <c r="I31" s="19">
        <v>0</v>
      </c>
      <c r="J31" s="43"/>
      <c r="K31" s="18">
        <v>0</v>
      </c>
      <c r="L31" s="25">
        <v>0</v>
      </c>
      <c r="M31" s="19">
        <v>0</v>
      </c>
      <c r="N31" s="13">
        <f t="shared" si="0"/>
        <v>6</v>
      </c>
    </row>
    <row r="32" spans="1:14">
      <c r="A32" s="6" t="s">
        <v>57</v>
      </c>
      <c r="B32" s="1" t="s">
        <v>29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43"/>
      <c r="K32" s="18">
        <v>0</v>
      </c>
      <c r="L32" s="25">
        <v>0</v>
      </c>
      <c r="M32" s="19">
        <v>0</v>
      </c>
      <c r="N32" s="13">
        <f t="shared" si="0"/>
        <v>0</v>
      </c>
    </row>
    <row r="33" spans="1:14">
      <c r="A33" s="6" t="s">
        <v>58</v>
      </c>
      <c r="B33" s="1" t="s">
        <v>30</v>
      </c>
      <c r="C33" s="18">
        <v>9</v>
      </c>
      <c r="D33" s="19">
        <v>34</v>
      </c>
      <c r="E33" s="19">
        <v>5</v>
      </c>
      <c r="F33" s="19">
        <v>0</v>
      </c>
      <c r="G33" s="19">
        <v>14</v>
      </c>
      <c r="H33" s="19">
        <v>53</v>
      </c>
      <c r="I33" s="19">
        <v>68</v>
      </c>
      <c r="J33" s="19">
        <v>8</v>
      </c>
      <c r="K33" s="18">
        <v>11</v>
      </c>
      <c r="L33" s="25">
        <v>10</v>
      </c>
      <c r="M33" s="19">
        <v>0</v>
      </c>
      <c r="N33" s="13">
        <f t="shared" si="0"/>
        <v>212</v>
      </c>
    </row>
    <row r="34" spans="1:14">
      <c r="A34" s="7" t="s">
        <v>59</v>
      </c>
      <c r="B34" s="8" t="s">
        <v>31</v>
      </c>
      <c r="C34" s="18">
        <v>1801</v>
      </c>
      <c r="D34" s="20">
        <f>D3+D4+D5+D6+D7+D8+D9+D16+D19+D26+D27+D28+D29+D30+D31+D32+D33</f>
        <v>1522</v>
      </c>
      <c r="E34" s="19">
        <v>304</v>
      </c>
      <c r="F34" s="19">
        <v>302</v>
      </c>
      <c r="G34" s="19">
        <v>2541</v>
      </c>
      <c r="H34" s="19">
        <v>1232</v>
      </c>
      <c r="I34" s="19">
        <f>I3+I5+I4+I6+I7+I8+I9+I16+I19+I26+I27+I28+I29+I30+I32+I31+I33</f>
        <v>1619</v>
      </c>
      <c r="J34" s="21">
        <f t="shared" ref="J34" si="13">SUM(J3:J10,J13,J19,J26:J33)</f>
        <v>1026</v>
      </c>
      <c r="K34" s="18">
        <v>381</v>
      </c>
      <c r="L34" s="26">
        <f>SUM(L3:L9)+L16+L19+SUM(L26:L33)</f>
        <v>752</v>
      </c>
      <c r="M34" s="20">
        <v>22</v>
      </c>
      <c r="N34" s="9">
        <f t="shared" si="0"/>
        <v>11502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 Petrofski-Trajko</cp:lastModifiedBy>
  <cp:lastPrinted>2023-06-19T12:00:56Z</cp:lastPrinted>
  <dcterms:created xsi:type="dcterms:W3CDTF">2023-05-25T11:39:44Z</dcterms:created>
  <dcterms:modified xsi:type="dcterms:W3CDTF">2026-02-12T09:35:00Z</dcterms:modified>
</cp:coreProperties>
</file>