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6\јануари\живот\"/>
    </mc:Choice>
  </mc:AlternateContent>
  <xr:revisionPtr revIDLastSave="0" documentId="13_ncr:1_{02292309-3CAC-4940-885C-A4948D0496E8}" xr6:coauthVersionLast="47" xr6:coauthVersionMax="47" xr10:uidLastSave="{00000000-0000-0000-0000-000000000000}"/>
  <bookViews>
    <workbookView xWindow="-120" yWindow="-120" windowWidth="29040" windowHeight="15840" activeTab="6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1" l="1"/>
  <c r="I23" i="11"/>
  <c r="I22" i="11"/>
  <c r="I12" i="11"/>
  <c r="I6" i="11"/>
  <c r="I5" i="11"/>
  <c r="I4" i="11" s="1"/>
  <c r="I45" i="11" s="1"/>
  <c r="I29" i="5"/>
  <c r="I23" i="5"/>
  <c r="I22" i="5"/>
  <c r="I12" i="5"/>
  <c r="I6" i="5"/>
  <c r="I5" i="5"/>
  <c r="I4" i="5" s="1"/>
  <c r="I45" i="5" s="1"/>
  <c r="F28" i="3"/>
  <c r="F22" i="3"/>
  <c r="F21" i="3"/>
  <c r="F3" i="3" s="1"/>
  <c r="F44" i="3" s="1"/>
  <c r="F11" i="3"/>
  <c r="F5" i="3"/>
  <c r="F4" i="3"/>
  <c r="F28" i="1"/>
  <c r="F22" i="1"/>
  <c r="F21" i="1" s="1"/>
  <c r="F11" i="1"/>
  <c r="F5" i="1"/>
  <c r="F4" i="1" s="1"/>
  <c r="F3" i="1" l="1"/>
  <c r="F44" i="1" s="1"/>
  <c r="H45" i="10" l="1"/>
  <c r="I29" i="10"/>
  <c r="K23" i="10"/>
  <c r="K22" i="10" s="1"/>
  <c r="I23" i="10"/>
  <c r="I22" i="10" s="1"/>
  <c r="I4" i="10" s="1"/>
  <c r="I45" i="10" s="1"/>
  <c r="G23" i="10"/>
  <c r="G22" i="10"/>
  <c r="K12" i="10"/>
  <c r="I12" i="10"/>
  <c r="G12" i="10"/>
  <c r="K6" i="10"/>
  <c r="K5" i="10" s="1"/>
  <c r="K4" i="10" s="1"/>
  <c r="K45" i="10" s="1"/>
  <c r="I6" i="10"/>
  <c r="G6" i="10"/>
  <c r="G5" i="10" s="1"/>
  <c r="G4" i="10" s="1"/>
  <c r="G45" i="10" s="1"/>
  <c r="I5" i="10"/>
  <c r="D45" i="10"/>
  <c r="C29" i="10"/>
  <c r="C23" i="10"/>
  <c r="C22" i="10" s="1"/>
  <c r="D18" i="10"/>
  <c r="C12" i="10"/>
  <c r="C6" i="10"/>
  <c r="C5" i="10" s="1"/>
  <c r="C4" i="10" s="1"/>
  <c r="C45" i="10" s="1"/>
  <c r="D5" i="10"/>
  <c r="D4" i="10" s="1"/>
  <c r="H45" i="9"/>
  <c r="I29" i="9"/>
  <c r="K23" i="9"/>
  <c r="K22" i="9" s="1"/>
  <c r="I23" i="9"/>
  <c r="I22" i="9" s="1"/>
  <c r="G23" i="9"/>
  <c r="G22" i="9"/>
  <c r="K12" i="9"/>
  <c r="I12" i="9"/>
  <c r="I5" i="9" s="1"/>
  <c r="I4" i="9" s="1"/>
  <c r="I45" i="9" s="1"/>
  <c r="G12" i="9"/>
  <c r="K6" i="9"/>
  <c r="K5" i="9" s="1"/>
  <c r="K4" i="9" s="1"/>
  <c r="K45" i="9" s="1"/>
  <c r="I6" i="9"/>
  <c r="G6" i="9"/>
  <c r="G5" i="9" s="1"/>
  <c r="G4" i="9" s="1"/>
  <c r="G45" i="9" s="1"/>
  <c r="D45" i="9"/>
  <c r="C29" i="9"/>
  <c r="C23" i="9"/>
  <c r="C22" i="9" s="1"/>
  <c r="D18" i="9"/>
  <c r="C12" i="9"/>
  <c r="C5" i="9" s="1"/>
  <c r="C6" i="9"/>
  <c r="C45" i="9" s="1"/>
  <c r="D5" i="9"/>
  <c r="D4" i="9" s="1"/>
  <c r="H34" i="4"/>
  <c r="E34" i="4"/>
  <c r="F28" i="4"/>
  <c r="H22" i="4"/>
  <c r="G22" i="4"/>
  <c r="G21" i="4" s="1"/>
  <c r="F22" i="4"/>
  <c r="E22" i="4"/>
  <c r="H21" i="4"/>
  <c r="F21" i="4"/>
  <c r="E21" i="4"/>
  <c r="H17" i="4"/>
  <c r="E17" i="4"/>
  <c r="G11" i="4"/>
  <c r="F11" i="4"/>
  <c r="H5" i="4"/>
  <c r="H4" i="4" s="1"/>
  <c r="H3" i="4" s="1"/>
  <c r="H44" i="4" s="1"/>
  <c r="G5" i="4"/>
  <c r="F5" i="4"/>
  <c r="F4" i="4" s="1"/>
  <c r="F3" i="4" s="1"/>
  <c r="F44" i="4" s="1"/>
  <c r="E5" i="4"/>
  <c r="E4" i="4" s="1"/>
  <c r="E3" i="4" s="1"/>
  <c r="E44" i="4" s="1"/>
  <c r="G4" i="4"/>
  <c r="C22" i="4"/>
  <c r="C21" i="4" s="1"/>
  <c r="C17" i="4"/>
  <c r="C4" i="4" s="1"/>
  <c r="C3" i="4" s="1"/>
  <c r="C44" i="4" s="1"/>
  <c r="C5" i="4"/>
  <c r="H34" i="2"/>
  <c r="E34" i="2"/>
  <c r="H28" i="2"/>
  <c r="G28" i="2"/>
  <c r="F28" i="2"/>
  <c r="E28" i="2"/>
  <c r="H22" i="2"/>
  <c r="H21" i="2" s="1"/>
  <c r="G22" i="2"/>
  <c r="G21" i="2" s="1"/>
  <c r="F22" i="2"/>
  <c r="E22" i="2"/>
  <c r="F21" i="2"/>
  <c r="E21" i="2"/>
  <c r="H17" i="2"/>
  <c r="E17" i="2"/>
  <c r="H11" i="2"/>
  <c r="G11" i="2"/>
  <c r="F11" i="2"/>
  <c r="E11" i="2"/>
  <c r="H5" i="2"/>
  <c r="H44" i="2" s="1"/>
  <c r="G5" i="2"/>
  <c r="G4" i="2" s="1"/>
  <c r="F5" i="2"/>
  <c r="E5" i="2"/>
  <c r="E4" i="2" s="1"/>
  <c r="E3" i="2" s="1"/>
  <c r="E44" i="2" s="1"/>
  <c r="F4" i="2"/>
  <c r="F3" i="2" s="1"/>
  <c r="F44" i="2" s="1"/>
  <c r="C28" i="2"/>
  <c r="C22" i="2"/>
  <c r="C21" i="2"/>
  <c r="C11" i="2"/>
  <c r="C5" i="2"/>
  <c r="C4" i="2" s="1"/>
  <c r="C3" i="2" s="1"/>
  <c r="C4" i="9" l="1"/>
  <c r="G3" i="4"/>
  <c r="G44" i="4" s="1"/>
  <c r="G3" i="2"/>
  <c r="G44" i="2" s="1"/>
  <c r="H4" i="2"/>
  <c r="H3" i="2" s="1"/>
  <c r="C44" i="2"/>
  <c r="D45" i="11" l="1"/>
  <c r="D18" i="11"/>
  <c r="D5" i="11" s="1"/>
  <c r="D4" i="11" s="1"/>
  <c r="C29" i="11"/>
  <c r="C23" i="11"/>
  <c r="C22" i="11" s="1"/>
  <c r="C18" i="11"/>
  <c r="C12" i="11"/>
  <c r="C6" i="11"/>
  <c r="C5" i="11" s="1"/>
  <c r="C4" i="11" s="1"/>
  <c r="C45" i="11" s="1"/>
  <c r="D45" i="5"/>
  <c r="D18" i="5"/>
  <c r="D5" i="5" s="1"/>
  <c r="D4" i="5" s="1"/>
  <c r="C29" i="5"/>
  <c r="C23" i="5"/>
  <c r="C22" i="5" s="1"/>
  <c r="C18" i="5"/>
  <c r="C12" i="5"/>
  <c r="C6" i="5"/>
  <c r="C5" i="5" s="1"/>
  <c r="C4" i="5" s="1"/>
  <c r="C45" i="5" s="1"/>
  <c r="C22" i="3"/>
  <c r="C21" i="3" s="1"/>
  <c r="C17" i="3"/>
  <c r="C5" i="3"/>
  <c r="C4" i="3" s="1"/>
  <c r="C3" i="3" s="1"/>
  <c r="C44" i="3" s="1"/>
  <c r="C28" i="1"/>
  <c r="C22" i="1"/>
  <c r="C21" i="1" s="1"/>
  <c r="C11" i="1"/>
  <c r="C5" i="1"/>
  <c r="C44" i="1" s="1"/>
  <c r="C4" i="1" l="1"/>
  <c r="C3" i="1" s="1"/>
  <c r="F23" i="11" l="1"/>
  <c r="F22" i="11" s="1"/>
  <c r="F18" i="11"/>
  <c r="F6" i="11"/>
  <c r="F5" i="11" s="1"/>
  <c r="F4" i="11" s="1"/>
  <c r="F45" i="11" s="1"/>
  <c r="E29" i="11"/>
  <c r="E22" i="11" s="1"/>
  <c r="E23" i="11"/>
  <c r="E18" i="11"/>
  <c r="E12" i="11"/>
  <c r="E6" i="11"/>
  <c r="E5" i="11"/>
  <c r="F23" i="5"/>
  <c r="F22" i="5" s="1"/>
  <c r="F6" i="5"/>
  <c r="F5" i="5" s="1"/>
  <c r="F4" i="5" s="1"/>
  <c r="F45" i="5" s="1"/>
  <c r="E29" i="5"/>
  <c r="E23" i="5"/>
  <c r="E22" i="5" s="1"/>
  <c r="E18" i="5"/>
  <c r="E12" i="5"/>
  <c r="E6" i="5"/>
  <c r="E5" i="5" s="1"/>
  <c r="E4" i="5" s="1"/>
  <c r="E45" i="5" s="1"/>
  <c r="D22" i="3"/>
  <c r="D21" i="3" s="1"/>
  <c r="D17" i="3"/>
  <c r="D11" i="3"/>
  <c r="D5" i="3"/>
  <c r="D4" i="3" s="1"/>
  <c r="D3" i="3" s="1"/>
  <c r="D44" i="3" s="1"/>
  <c r="D28" i="1"/>
  <c r="D22" i="1"/>
  <c r="D21" i="1"/>
  <c r="D17" i="1"/>
  <c r="D11" i="1"/>
  <c r="D5" i="1"/>
  <c r="D4" i="1" s="1"/>
  <c r="D3" i="1" s="1"/>
  <c r="D44" i="1" s="1"/>
  <c r="E4" i="11" l="1"/>
  <c r="E45" i="1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<sst xmlns="http://schemas.openxmlformats.org/spreadsheetml/2006/main" count="916" uniqueCount="99">
  <si>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</si>
  <si>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</si>
  <si>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</si>
  <si>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</si>
  <si>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</si>
  <si>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</si>
  <si>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</si>
  <si>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</si>
  <si>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</si>
  <si>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</si>
  <si>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</si>
  <si>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</si>
  <si>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</si>
  <si>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</si>
  <si>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</si>
  <si>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</si>
  <si>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</si>
  <si>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</si>
  <si>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</si>
  <si>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</si>
  <si>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</si>
  <si>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</si>
  <si>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</si>
  <si>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</si>
  <si>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</si>
  <si>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</si>
  <si>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</si>
  <si>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</si>
  <si>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</si>
  <si>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</si>
  <si>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</si>
  <si>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</si>
  <si>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</si>
  <si>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</si>
  <si>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</si>
  <si>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</si>
  <si>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</si>
  <si>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</si>
  <si>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</si>
  <si>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</si>
  <si>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</si>
  <si>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</si>
  <si>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</si>
  <si>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</si>
  <si>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</si>
  <si>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</si>
  <si>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</si>
  <si>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</si>
  <si>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</si>
  <si>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</si>
  <si>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</si>
  <si>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</si>
  <si>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</si>
  <si>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</si>
  <si>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</si>
  <si>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</si>
  <si>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</si>
  <si>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</si>
  <si>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</si>
  <si>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</si>
  <si>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</si>
  <si>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</si>
  <si>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</si>
  <si>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</si>
  <si>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</si>
  <si>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</si>
  <si>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</si>
  <si>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</si>
  <si>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</si>
  <si>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</si>
  <si>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</si>
  <si>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</si>
  <si>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</si>
  <si>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</si>
  <si>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</si>
  <si>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</si>
  <si>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</si>
  <si>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</si>
  <si>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</si>
  <si>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</si>
  <si>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</si>
  <si>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</si>
  <si>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</si>
  <si>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</si>
  <si>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</si>
  <si>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</si>
  <si>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</si>
  <si>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</si>
  <si>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</si>
  <si>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</si>
  <si>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Сигал живот</t>
  </si>
  <si>
    <t>Бруто полисирана премија, во илјади денари, на друштвата за осигурување на живот, јануари 2026 година</t>
  </si>
  <si>
    <t>Бруто полисирана премија, во илјади денари, на друштвата за осигурување на живот,јануари 2025 година</t>
  </si>
  <si>
    <t>Број на склучени договори на друштвата за осигурување на живот, јануари 2026 година</t>
  </si>
  <si>
    <t>Број на склучени договори на друштвата за осигурување на живот, јануари 2025 година</t>
  </si>
  <si>
    <t>Бруто исплатени штети, во илјади денари, на друштвата за осигурување на живот,јануари 2026 година</t>
  </si>
  <si>
    <t>Бруто исплатени штети, во илјади денари, на друштвата за осигурување на живот, јануари 2025 година</t>
  </si>
  <si>
    <t>Број на исплатени штети на друштвата за осигурување на живот,јануари 2026 година</t>
  </si>
  <si>
    <t>Број на исплатени штети на друштвата за осигурување на живот, јануари 2025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</si>
</sst>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yyyy\-mm\-dd"/>
    <numFmt numFmtId="166" formatCode="_-* #,##0.00_-;\-* #,##0.00_-;_-* &quot;-&quot;??_-;_-@_-"/>
  </numFmts>
  <fonts count="14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sz val="8"/>
      <name val="MS Sans Serif"/>
    </font>
    <font>
      <sz val="11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5">
    <xf numFmtId="0" fontId="0" fillId="0" borderId="0"/>
    <xf numFmtId="43" fontId="5" fillId="0" borderId="0" applyFont="0" applyFill="0" applyBorder="0" applyAlignment="0" applyProtection="0"/>
    <xf numFmtId="49" fontId="9" fillId="0" borderId="0"/>
    <xf numFmtId="49" fontId="9" fillId="0" borderId="0"/>
    <xf numFmtId="165" fontId="9" fillId="0" borderId="0"/>
    <xf numFmtId="49" fontId="9" fillId="0" borderId="0"/>
    <xf numFmtId="49" fontId="9" fillId="0" borderId="0"/>
    <xf numFmtId="0" fontId="9" fillId="0" borderId="0"/>
    <xf numFmtId="0" fontId="1" fillId="0" borderId="0"/>
    <xf numFmtId="0" fontId="11" fillId="0" borderId="0"/>
    <xf numFmtId="0" fontId="10" fillId="0" borderId="0"/>
    <xf numFmtId="166" fontId="10" fillId="0" borderId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3" fontId="2" fillId="3" borderId="13" xfId="0" applyNumberFormat="1" applyFont="1" applyFill="1" applyBorder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3" fontId="2" fillId="7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7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vertical="center" wrapText="1"/>
    </xf>
    <xf numFmtId="3" fontId="7" fillId="7" borderId="1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7" borderId="1" xfId="0" applyFont="1" applyFill="1" applyBorder="1" applyAlignment="1">
      <alignment vertical="center" wrapText="1"/>
    </xf>
    <xf numFmtId="0" fontId="8" fillId="9" borderId="1" xfId="0" applyFont="1" applyFill="1" applyBorder="1" applyAlignment="1">
      <alignment vertical="center" wrapText="1"/>
    </xf>
    <xf numFmtId="4" fontId="3" fillId="7" borderId="1" xfId="0" applyNumberFormat="1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" fontId="2" fillId="7" borderId="1" xfId="0" applyNumberFormat="1" applyFont="1" applyFill="1" applyBorder="1" applyAlignment="1">
      <alignment vertical="center" wrapText="1"/>
    </xf>
    <xf numFmtId="4" fontId="2" fillId="9" borderId="1" xfId="0" applyNumberFormat="1" applyFont="1" applyFill="1" applyBorder="1" applyAlignment="1">
      <alignment vertical="center" wrapText="1"/>
    </xf>
  </cellXfs>
  <cellStyles count="15">
    <cellStyle name="aqt13" xfId="6" xr:uid="{9D37F215-7D2A-495F-B19A-F21E315B2C52}"/>
    <cellStyle name="aqt21" xfId="7" xr:uid="{75151404-1347-42AD-B379-9FB109A66502}"/>
    <cellStyle name="aqt32" xfId="5" xr:uid="{26206420-3058-4954-B4BD-9C24D2DDDA79}"/>
    <cellStyle name="aqt33" xfId="2" xr:uid="{5D01778D-1107-481C-AB08-AEEF61A94398}"/>
    <cellStyle name="aqt34" xfId="3" xr:uid="{8EDD8BA0-D699-4FD9-B64B-A3EB0EBBB137}"/>
    <cellStyle name="aqt8" xfId="4" xr:uid="{3D6EE69C-E9CA-4637-A1E0-65C0574D0F3E}"/>
    <cellStyle name="Comma" xfId="1" builtinId="3"/>
    <cellStyle name="Comma 2" xfId="11" xr:uid="{DB017A56-56CF-4CAB-86AC-1021FDD612D9}"/>
    <cellStyle name="Normal" xfId="0" builtinId="0"/>
    <cellStyle name="Normal 2" xfId="8" xr:uid="{705DD599-A5E1-4F4A-8B41-C0DB9386D762}"/>
    <cellStyle name="Normal 2 2" xfId="10" xr:uid="{7418FE0F-2A63-41C0-86A9-674AC302A354}"/>
    <cellStyle name="Normal 3" xfId="9" xr:uid="{AB323FF0-1830-4973-BF4F-1804EFF2309C}"/>
    <cellStyle name="Normal 4" xfId="12" xr:uid="{8E2BAB27-B9DB-4351-88A1-611CD96A37FE}"/>
    <cellStyle name="Normal 5" xfId="13" xr:uid="{68187342-E119-430A-B3B3-AFA50BF69387}"/>
    <cellStyle name="Normal 6" xfId="14" xr:uid="{3757F1BF-B6B6-47C7-AE47-52E57DC44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>
      <selection activeCell="F3" sqref="F3:F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91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90</v>
      </c>
      <c r="G2" s="9" t="s">
        <v>73</v>
      </c>
      <c r="H2" s="28" t="s">
        <v>88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 t="shared" ref="C3" si="0">C4+C21</f>
        <v>28698</v>
      </c>
      <c r="D3" s="29">
        <f>D4+D21</f>
        <v>7333</v>
      </c>
      <c r="E3" s="60">
        <v>4620</v>
      </c>
      <c r="F3" s="52">
        <f>SUM(F4,F21,F28)</f>
        <v>19399</v>
      </c>
      <c r="G3" s="78">
        <v>38339.94</v>
      </c>
      <c r="H3" s="62">
        <v>774.7</v>
      </c>
      <c r="I3" s="20">
        <f>SUM(C3:H3)</f>
        <v>99164.64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C5+C11</f>
        <v>5488</v>
      </c>
      <c r="D4" s="29">
        <f>D5+D11+D17</f>
        <v>5339</v>
      </c>
      <c r="E4" s="60">
        <v>3943</v>
      </c>
      <c r="F4" s="52">
        <f>SUM(F11,F5)</f>
        <v>169</v>
      </c>
      <c r="G4" s="78">
        <v>20917.04</v>
      </c>
      <c r="H4" s="62">
        <v>0</v>
      </c>
      <c r="I4" s="20">
        <f t="shared" ref="I4:I44" si="1">SUM(C4:H4)</f>
        <v>35856.04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>SUM(C6:C10)</f>
        <v>5467</v>
      </c>
      <c r="D5" s="29">
        <f t="shared" ref="D5" si="2">SUM(D6:D10)</f>
        <v>5087</v>
      </c>
      <c r="E5" s="60">
        <v>3914</v>
      </c>
      <c r="F5" s="52">
        <f>SUM(F6:F10)</f>
        <v>168</v>
      </c>
      <c r="G5" s="78">
        <v>20867.28</v>
      </c>
      <c r="H5" s="62">
        <v>0</v>
      </c>
      <c r="I5" s="22">
        <f t="shared" si="1"/>
        <v>35503.279999999999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5247</v>
      </c>
      <c r="D6" s="12">
        <v>52</v>
      </c>
      <c r="E6" s="12">
        <v>3758</v>
      </c>
      <c r="F6" s="12">
        <v>168</v>
      </c>
      <c r="G6" s="79">
        <v>20403.09</v>
      </c>
      <c r="H6" s="61"/>
      <c r="I6" s="22">
        <f t="shared" si="1"/>
        <v>29628.09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2076</v>
      </c>
      <c r="E7" s="61"/>
      <c r="F7" s="53">
        <v>0</v>
      </c>
      <c r="G7" s="67"/>
      <c r="H7" s="61"/>
      <c r="I7" s="22">
        <f t="shared" si="1"/>
        <v>2076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182</v>
      </c>
      <c r="D8" s="12">
        <v>2349</v>
      </c>
      <c r="E8" s="61"/>
      <c r="F8" s="12"/>
      <c r="G8" s="67">
        <v>464.19</v>
      </c>
      <c r="H8" s="61"/>
      <c r="I8" s="22">
        <f t="shared" si="1"/>
        <v>2995.19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610</v>
      </c>
      <c r="E9" s="61">
        <v>156</v>
      </c>
      <c r="F9" s="12">
        <v>0</v>
      </c>
      <c r="G9" s="61"/>
      <c r="H9" s="61"/>
      <c r="I9" s="22">
        <f t="shared" si="1"/>
        <v>766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38</v>
      </c>
      <c r="D10" s="12">
        <v>0</v>
      </c>
      <c r="E10" s="61"/>
      <c r="F10" s="53">
        <v>0</v>
      </c>
      <c r="G10" s="61"/>
      <c r="H10" s="61"/>
      <c r="I10" s="22">
        <f t="shared" si="1"/>
        <v>38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f>SUM(C12:C16)</f>
        <v>21</v>
      </c>
      <c r="D11" s="29">
        <f>SUM(D12:D16)</f>
        <v>252</v>
      </c>
      <c r="E11" s="63">
        <v>29</v>
      </c>
      <c r="F11" s="54">
        <f>SUM(F16,F13)</f>
        <v>1</v>
      </c>
      <c r="G11" s="62">
        <v>49.76</v>
      </c>
      <c r="H11" s="62">
        <v>0</v>
      </c>
      <c r="I11" s="22">
        <f t="shared" si="1"/>
        <v>352.76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6</v>
      </c>
      <c r="D12" s="12">
        <v>77</v>
      </c>
      <c r="E12" s="61">
        <v>5</v>
      </c>
      <c r="F12" s="53">
        <v>0</v>
      </c>
      <c r="G12" s="67">
        <v>2.67</v>
      </c>
      <c r="H12" s="61"/>
      <c r="I12" s="22">
        <f t="shared" si="1"/>
        <v>90.67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6</v>
      </c>
      <c r="D13" s="12">
        <v>164</v>
      </c>
      <c r="E13" s="61">
        <v>16</v>
      </c>
      <c r="F13" s="12">
        <v>0</v>
      </c>
      <c r="G13" s="67">
        <v>30.89</v>
      </c>
      <c r="H13" s="61"/>
      <c r="I13" s="22">
        <f t="shared" si="1"/>
        <v>216.89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61"/>
      <c r="F14" s="53">
        <v>0</v>
      </c>
      <c r="G14" s="71"/>
      <c r="H14" s="61"/>
      <c r="I14" s="22">
        <f t="shared" si="1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61"/>
      <c r="F15" s="53">
        <v>0</v>
      </c>
      <c r="G15" s="71"/>
      <c r="H15" s="61"/>
      <c r="I15" s="22">
        <f t="shared" si="1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9</v>
      </c>
      <c r="D16" s="12">
        <v>11</v>
      </c>
      <c r="E16" s="61">
        <v>8</v>
      </c>
      <c r="F16" s="53">
        <v>1</v>
      </c>
      <c r="G16" s="67">
        <v>16.2</v>
      </c>
      <c r="H16" s="61"/>
      <c r="I16" s="22">
        <f t="shared" si="1"/>
        <v>45.2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v>0</v>
      </c>
      <c r="D17" s="29">
        <f t="shared" ref="D17" si="3">SUM(D18:D20)</f>
        <v>0</v>
      </c>
      <c r="E17" s="62">
        <v>0</v>
      </c>
      <c r="F17" s="54">
        <v>0</v>
      </c>
      <c r="G17" s="62"/>
      <c r="H17" s="62">
        <v>0</v>
      </c>
      <c r="I17" s="22">
        <f t="shared" si="1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>
        <v>0</v>
      </c>
      <c r="D18" s="12">
        <v>0</v>
      </c>
      <c r="E18" s="61"/>
      <c r="F18" s="53">
        <v>0</v>
      </c>
      <c r="G18" s="61"/>
      <c r="H18" s="61"/>
      <c r="I18" s="22">
        <f t="shared" si="1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61"/>
      <c r="F19" s="53">
        <v>0</v>
      </c>
      <c r="G19" s="61"/>
      <c r="H19" s="61"/>
      <c r="I19" s="22">
        <f t="shared" si="1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>
        <v>0</v>
      </c>
      <c r="D20" s="12">
        <v>0</v>
      </c>
      <c r="E20" s="61"/>
      <c r="F20" s="53">
        <v>0</v>
      </c>
      <c r="G20" s="61"/>
      <c r="H20" s="61"/>
      <c r="I20" s="22">
        <f t="shared" si="1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C22+C28</f>
        <v>23210</v>
      </c>
      <c r="D21" s="29">
        <f>D22+D28</f>
        <v>1994</v>
      </c>
      <c r="E21" s="62">
        <v>677</v>
      </c>
      <c r="F21" s="32">
        <f>SUM(F22,F34)</f>
        <v>9217</v>
      </c>
      <c r="G21" s="78">
        <v>17422.900000000001</v>
      </c>
      <c r="H21" s="62">
        <v>774.7</v>
      </c>
      <c r="I21" s="20">
        <f t="shared" si="1"/>
        <v>53295.6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20508</v>
      </c>
      <c r="D22" s="29">
        <f>D24</f>
        <v>1994</v>
      </c>
      <c r="E22" s="62">
        <v>677</v>
      </c>
      <c r="F22" s="32">
        <f t="shared" ref="F22" si="4">SUM(F23:F27)</f>
        <v>9217</v>
      </c>
      <c r="G22" s="78">
        <v>17422.900000000001</v>
      </c>
      <c r="H22" s="62">
        <v>461.55</v>
      </c>
      <c r="I22" s="22">
        <f t="shared" si="1"/>
        <v>50280.450000000004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61"/>
      <c r="F23" s="53">
        <v>0</v>
      </c>
      <c r="G23" s="61"/>
      <c r="H23" s="61"/>
      <c r="I23" s="22">
        <f t="shared" si="1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20508</v>
      </c>
      <c r="D24" s="12">
        <v>1994</v>
      </c>
      <c r="E24" s="61">
        <v>677</v>
      </c>
      <c r="F24" s="12">
        <v>9217</v>
      </c>
      <c r="G24" s="48">
        <v>17422.900000000001</v>
      </c>
      <c r="H24" s="61">
        <v>461.55</v>
      </c>
      <c r="I24" s="22">
        <f t="shared" si="1"/>
        <v>50280.450000000004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61"/>
      <c r="F25" s="53">
        <v>0</v>
      </c>
      <c r="G25" s="61"/>
      <c r="H25" s="61"/>
      <c r="I25" s="22">
        <f t="shared" si="1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61"/>
      <c r="F26" s="53">
        <v>0</v>
      </c>
      <c r="G26" s="61"/>
      <c r="H26" s="61"/>
      <c r="I26" s="22">
        <f t="shared" si="1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61"/>
      <c r="F27" s="53">
        <v>0</v>
      </c>
      <c r="G27" s="61"/>
      <c r="H27" s="61"/>
      <c r="I27" s="22">
        <f t="shared" si="1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>SUM(C29:C33)</f>
        <v>2702</v>
      </c>
      <c r="D28" s="29">
        <f>D29+D30</f>
        <v>0</v>
      </c>
      <c r="E28" s="62">
        <v>0</v>
      </c>
      <c r="F28" s="32">
        <f>SUM(F29:F33)</f>
        <v>10013</v>
      </c>
      <c r="G28" s="62">
        <v>0</v>
      </c>
      <c r="H28" s="62">
        <v>313.14999999999998</v>
      </c>
      <c r="I28" s="22">
        <f t="shared" si="1"/>
        <v>13028.15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1044</v>
      </c>
      <c r="D29" s="12">
        <v>0</v>
      </c>
      <c r="E29" s="61"/>
      <c r="F29" s="12">
        <v>3399</v>
      </c>
      <c r="G29" s="61"/>
      <c r="H29" s="61">
        <v>33.6</v>
      </c>
      <c r="I29" s="22">
        <f t="shared" si="1"/>
        <v>4476.6000000000004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1626</v>
      </c>
      <c r="D30" s="12">
        <v>0</v>
      </c>
      <c r="E30" s="61"/>
      <c r="F30" s="12">
        <v>656</v>
      </c>
      <c r="G30" s="61"/>
      <c r="H30" s="61">
        <v>101.63</v>
      </c>
      <c r="I30" s="22">
        <f t="shared" si="1"/>
        <v>2383.63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61"/>
      <c r="F31" s="53">
        <v>0</v>
      </c>
      <c r="G31" s="61"/>
      <c r="H31" s="61"/>
      <c r="I31" s="22">
        <f t="shared" si="1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61"/>
      <c r="F32" s="53">
        <v>0</v>
      </c>
      <c r="G32" s="61"/>
      <c r="H32" s="61"/>
      <c r="I32" s="22">
        <f t="shared" si="1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32</v>
      </c>
      <c r="D33" s="12">
        <v>0</v>
      </c>
      <c r="E33" s="61"/>
      <c r="F33" s="12">
        <v>5958</v>
      </c>
      <c r="G33" s="61"/>
      <c r="H33" s="61">
        <v>177.92</v>
      </c>
      <c r="I33" s="22">
        <f t="shared" si="1"/>
        <v>6167.92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>
        <v>0</v>
      </c>
      <c r="D34" s="29">
        <v>0</v>
      </c>
      <c r="E34" s="62">
        <v>0</v>
      </c>
      <c r="F34" s="54">
        <v>0</v>
      </c>
      <c r="G34" s="62"/>
      <c r="H34" s="62">
        <v>0</v>
      </c>
      <c r="I34" s="22">
        <f t="shared" si="1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>
        <v>0</v>
      </c>
      <c r="D35" s="12">
        <v>0</v>
      </c>
      <c r="E35" s="61"/>
      <c r="F35" s="53">
        <v>0</v>
      </c>
      <c r="G35" s="61"/>
      <c r="H35" s="61"/>
      <c r="I35" s="22">
        <f t="shared" si="1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>
        <v>0</v>
      </c>
      <c r="D36" s="12">
        <v>0</v>
      </c>
      <c r="E36" s="61"/>
      <c r="F36" s="53">
        <v>0</v>
      </c>
      <c r="G36" s="61"/>
      <c r="H36" s="61"/>
      <c r="I36" s="22">
        <f t="shared" si="1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>
        <v>0</v>
      </c>
      <c r="D37" s="12">
        <v>0</v>
      </c>
      <c r="E37" s="61"/>
      <c r="F37" s="53">
        <v>0</v>
      </c>
      <c r="G37" s="61"/>
      <c r="H37" s="61"/>
      <c r="I37" s="22">
        <f t="shared" si="1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>
        <v>0</v>
      </c>
      <c r="D38" s="12">
        <v>0</v>
      </c>
      <c r="E38" s="61"/>
      <c r="F38" s="53">
        <v>0</v>
      </c>
      <c r="G38" s="61"/>
      <c r="H38" s="61"/>
      <c r="I38" s="20">
        <f t="shared" si="1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20218</v>
      </c>
      <c r="D39" s="29">
        <v>3826</v>
      </c>
      <c r="E39" s="12">
        <v>12724</v>
      </c>
      <c r="F39" s="12">
        <v>2553</v>
      </c>
      <c r="G39" s="48">
        <v>29208.58</v>
      </c>
      <c r="H39" s="48">
        <v>1143.8800000000001</v>
      </c>
      <c r="I39" s="20">
        <f t="shared" si="1"/>
        <v>69673.460000000006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>
        <v>0</v>
      </c>
      <c r="D40" s="12">
        <v>0</v>
      </c>
      <c r="E40" s="61"/>
      <c r="F40" s="53">
        <v>0</v>
      </c>
      <c r="G40" s="61"/>
      <c r="H40" s="61"/>
      <c r="I40" s="20">
        <f t="shared" si="1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>
        <v>0</v>
      </c>
      <c r="D41" s="12">
        <v>0</v>
      </c>
      <c r="E41" s="61"/>
      <c r="F41" s="12">
        <v>0</v>
      </c>
      <c r="G41" s="61"/>
      <c r="H41" s="61"/>
      <c r="I41" s="20">
        <f t="shared" si="1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>
        <v>0</v>
      </c>
      <c r="D42" s="12">
        <v>0</v>
      </c>
      <c r="E42" s="61"/>
      <c r="F42" s="12">
        <v>0</v>
      </c>
      <c r="G42" s="61"/>
      <c r="H42" s="61"/>
      <c r="I42" s="20">
        <f t="shared" si="1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>
        <v>0</v>
      </c>
      <c r="D43" s="12">
        <v>0</v>
      </c>
      <c r="E43" s="61"/>
      <c r="F43" s="12">
        <v>0</v>
      </c>
      <c r="G43" s="61"/>
      <c r="H43" s="61"/>
      <c r="I43" s="20">
        <f t="shared" si="1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29">
        <f>C5+C11+C22+C28+C39</f>
        <v>48916</v>
      </c>
      <c r="D44" s="29">
        <f>D39+D3</f>
        <v>11159</v>
      </c>
      <c r="E44" s="60">
        <v>17344</v>
      </c>
      <c r="F44" s="55">
        <f>SUM(F3,F39)</f>
        <v>21952</v>
      </c>
      <c r="G44" s="78">
        <v>67548.52</v>
      </c>
      <c r="H44" s="72">
        <v>1918.58</v>
      </c>
      <c r="I44" s="24">
        <f t="shared" si="1"/>
        <v>168838.1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>
      <selection activeCell="E3" sqref="E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92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 t="shared" ref="C3" si="0">C4+C21</f>
        <v>23517</v>
      </c>
      <c r="D3" s="60">
        <v>14418</v>
      </c>
      <c r="E3" s="29">
        <f t="shared" ref="E3" si="1">E4+E21</f>
        <v>7189</v>
      </c>
      <c r="F3" s="52">
        <f>SUM(F4,F21,F28)</f>
        <v>5893</v>
      </c>
      <c r="G3" s="46">
        <f>G4+G21</f>
        <v>51750.88527182267</v>
      </c>
      <c r="H3" s="46">
        <f>H4+H21</f>
        <v>786.69</v>
      </c>
      <c r="I3" s="20">
        <f>SUM(C3:H3)</f>
        <v>103554.57527182267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C5+C11</f>
        <v>7176</v>
      </c>
      <c r="D4" s="60">
        <v>14328</v>
      </c>
      <c r="E4" s="29">
        <f t="shared" ref="E4" si="2">SUM(E5,E17,E11)</f>
        <v>5134</v>
      </c>
      <c r="F4" s="52">
        <f>SUM(F11,F5)</f>
        <v>27</v>
      </c>
      <c r="G4" s="46">
        <f>G5+G11</f>
        <v>29855.35610837999</v>
      </c>
      <c r="H4" s="46">
        <f>H5+H11</f>
        <v>0</v>
      </c>
      <c r="I4" s="20">
        <f t="shared" ref="I4:I44" si="3">SUM(C4:H4)</f>
        <v>56520.356108379987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>SUM(C6:C10)</f>
        <v>7071</v>
      </c>
      <c r="D5" s="60">
        <v>13892</v>
      </c>
      <c r="E5" s="29">
        <f t="shared" ref="E5" si="4">SUM(E6:E10)</f>
        <v>5013</v>
      </c>
      <c r="F5" s="52">
        <f>SUM(F6:F10)</f>
        <v>26</v>
      </c>
      <c r="G5" s="46">
        <f>G6+G8</f>
        <v>29587.857372833991</v>
      </c>
      <c r="H5" s="46">
        <f>SUM(H6:H10)</f>
        <v>0</v>
      </c>
      <c r="I5" s="22">
        <f t="shared" si="3"/>
        <v>55589.857372833991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6925</v>
      </c>
      <c r="D6" s="61">
        <v>74</v>
      </c>
      <c r="E6" s="12">
        <v>4180</v>
      </c>
      <c r="F6" s="12">
        <v>0</v>
      </c>
      <c r="G6" s="47">
        <v>28863.404871017992</v>
      </c>
      <c r="H6" s="48"/>
      <c r="I6" s="22">
        <f t="shared" si="3"/>
        <v>40042.404871017992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61">
        <v>393</v>
      </c>
      <c r="E7" s="12"/>
      <c r="F7" s="53">
        <v>0</v>
      </c>
      <c r="G7" s="47"/>
      <c r="H7" s="48"/>
      <c r="I7" s="22">
        <f t="shared" si="3"/>
        <v>393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146</v>
      </c>
      <c r="D8" s="12">
        <v>10819</v>
      </c>
      <c r="E8" s="12"/>
      <c r="F8" s="12">
        <v>0</v>
      </c>
      <c r="G8" s="47">
        <v>724.45250181600011</v>
      </c>
      <c r="H8" s="48"/>
      <c r="I8" s="22">
        <f t="shared" si="3"/>
        <v>11689.452501816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2606</v>
      </c>
      <c r="E9" s="12">
        <v>833</v>
      </c>
      <c r="F9" s="12">
        <v>26</v>
      </c>
      <c r="G9" s="48"/>
      <c r="H9" s="48"/>
      <c r="I9" s="22">
        <f t="shared" si="3"/>
        <v>3465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0</v>
      </c>
      <c r="D10" s="61">
        <v>0</v>
      </c>
      <c r="E10" s="12"/>
      <c r="F10" s="53">
        <v>0</v>
      </c>
      <c r="G10" s="48"/>
      <c r="H10" s="48"/>
      <c r="I10" s="22">
        <f t="shared" si="3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f>C12+C13+C14+C15+C16</f>
        <v>105</v>
      </c>
      <c r="D11" s="62">
        <v>436</v>
      </c>
      <c r="E11" s="38">
        <f>SUM(E12:E16)</f>
        <v>121</v>
      </c>
      <c r="F11" s="54">
        <f>SUM(F16,F13)</f>
        <v>1</v>
      </c>
      <c r="G11" s="46">
        <f>SUM(G12:G16)</f>
        <v>267.49873554599975</v>
      </c>
      <c r="H11" s="46">
        <f>SUM(H12:H16)</f>
        <v>0</v>
      </c>
      <c r="I11" s="22">
        <f t="shared" si="3"/>
        <v>930.49873554599981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21</v>
      </c>
      <c r="D12" s="61">
        <v>155</v>
      </c>
      <c r="E12" s="12">
        <v>26</v>
      </c>
      <c r="F12" s="53">
        <v>0</v>
      </c>
      <c r="G12" s="47">
        <v>24.10942838999998</v>
      </c>
      <c r="H12" s="48"/>
      <c r="I12" s="22">
        <f t="shared" si="3"/>
        <v>226.10942838999998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27</v>
      </c>
      <c r="D13" s="61">
        <v>253</v>
      </c>
      <c r="E13" s="12">
        <v>62</v>
      </c>
      <c r="F13" s="12">
        <v>0</v>
      </c>
      <c r="G13" s="47">
        <v>239.44127679599973</v>
      </c>
      <c r="H13" s="48"/>
      <c r="I13" s="22">
        <f t="shared" si="3"/>
        <v>581.44127679599978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61">
        <v>0</v>
      </c>
      <c r="E14" s="12"/>
      <c r="F14" s="53">
        <v>0</v>
      </c>
      <c r="G14" s="51"/>
      <c r="H14" s="48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61">
        <v>0</v>
      </c>
      <c r="E15" s="12"/>
      <c r="F15" s="53">
        <v>0</v>
      </c>
      <c r="G15" s="51"/>
      <c r="H15" s="48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57</v>
      </c>
      <c r="D16" s="61">
        <v>28</v>
      </c>
      <c r="E16" s="12">
        <v>33</v>
      </c>
      <c r="F16" s="12">
        <v>1</v>
      </c>
      <c r="G16" s="47">
        <v>3.9480303599999993</v>
      </c>
      <c r="H16" s="48"/>
      <c r="I16" s="22">
        <f t="shared" si="3"/>
        <v>122.94803036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v>0</v>
      </c>
      <c r="D17" s="62">
        <v>0</v>
      </c>
      <c r="E17" s="29">
        <f t="shared" ref="E17" si="5">SUM(E18:E20)</f>
        <v>0</v>
      </c>
      <c r="F17" s="54">
        <v>0</v>
      </c>
      <c r="G17" s="46"/>
      <c r="H17" s="46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>
        <v>0</v>
      </c>
      <c r="D18" s="61">
        <v>0</v>
      </c>
      <c r="E18" s="12"/>
      <c r="F18" s="53">
        <v>0</v>
      </c>
      <c r="G18" s="48"/>
      <c r="H18" s="48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61">
        <v>0</v>
      </c>
      <c r="E19" s="12"/>
      <c r="F19" s="53">
        <v>0</v>
      </c>
      <c r="G19" s="48"/>
      <c r="H19" s="48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>
        <v>0</v>
      </c>
      <c r="D20" s="61">
        <v>0</v>
      </c>
      <c r="E20" s="12"/>
      <c r="F20" s="53">
        <v>0</v>
      </c>
      <c r="G20" s="48"/>
      <c r="H20" s="48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C22+C28</f>
        <v>16341</v>
      </c>
      <c r="D21" s="62">
        <v>90</v>
      </c>
      <c r="E21" s="29">
        <f t="shared" ref="E21" si="6">SUM(E22,E28,E34)</f>
        <v>2055</v>
      </c>
      <c r="F21" s="32">
        <f>SUM(F22,F34)</f>
        <v>5562</v>
      </c>
      <c r="G21" s="46">
        <f>G22+G28</f>
        <v>21895.529163442683</v>
      </c>
      <c r="H21" s="46">
        <f>H22+H28</f>
        <v>786.69</v>
      </c>
      <c r="I21" s="20">
        <f t="shared" si="3"/>
        <v>46730.219163442685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15368</v>
      </c>
      <c r="D22" s="62">
        <v>90</v>
      </c>
      <c r="E22" s="29">
        <f t="shared" ref="E22:F22" si="7">SUM(E23:E27)</f>
        <v>2055</v>
      </c>
      <c r="F22" s="32">
        <f t="shared" si="7"/>
        <v>5562</v>
      </c>
      <c r="G22" s="46">
        <f>G24</f>
        <v>21895.529163442683</v>
      </c>
      <c r="H22" s="46">
        <f>SUM(H23:H27)</f>
        <v>734.97</v>
      </c>
      <c r="I22" s="22">
        <f t="shared" si="3"/>
        <v>45705.499163442684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61">
        <v>0</v>
      </c>
      <c r="E23" s="12"/>
      <c r="F23" s="53">
        <v>0</v>
      </c>
      <c r="G23" s="48"/>
      <c r="H23" s="48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15368</v>
      </c>
      <c r="D24" s="61">
        <v>90</v>
      </c>
      <c r="E24" s="12">
        <v>2055</v>
      </c>
      <c r="F24" s="12">
        <v>5562</v>
      </c>
      <c r="G24" s="48">
        <v>21895.529163442683</v>
      </c>
      <c r="H24" s="48">
        <v>734.97</v>
      </c>
      <c r="I24" s="22">
        <f t="shared" si="3"/>
        <v>45705.499163442684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61">
        <v>0</v>
      </c>
      <c r="E25" s="12"/>
      <c r="F25" s="53">
        <v>0</v>
      </c>
      <c r="G25" s="48"/>
      <c r="H25" s="48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61">
        <v>0</v>
      </c>
      <c r="E26" s="12"/>
      <c r="F26" s="53">
        <v>0</v>
      </c>
      <c r="G26" s="48"/>
      <c r="H26" s="48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61">
        <v>0</v>
      </c>
      <c r="E27" s="12"/>
      <c r="F27" s="53">
        <v>0</v>
      </c>
      <c r="G27" s="48"/>
      <c r="H27" s="48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>SUM(C29:C33)</f>
        <v>973</v>
      </c>
      <c r="D28" s="62">
        <v>0</v>
      </c>
      <c r="E28" s="29">
        <f>SUM(E29:E33)</f>
        <v>0</v>
      </c>
      <c r="F28" s="32">
        <f>SUM(F29:F33)</f>
        <v>304</v>
      </c>
      <c r="G28" s="46">
        <f>SUM(G29:G33)</f>
        <v>0</v>
      </c>
      <c r="H28" s="46">
        <f>SUM(H29:H33)</f>
        <v>51.72</v>
      </c>
      <c r="I28" s="22">
        <f t="shared" si="3"/>
        <v>1328.72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16</v>
      </c>
      <c r="D29" s="61">
        <v>0</v>
      </c>
      <c r="E29" s="12"/>
      <c r="F29" s="12">
        <v>0</v>
      </c>
      <c r="G29" s="48"/>
      <c r="H29" s="48">
        <v>5.35</v>
      </c>
      <c r="I29" s="22">
        <f t="shared" si="3"/>
        <v>21.35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916</v>
      </c>
      <c r="D30" s="61">
        <v>0</v>
      </c>
      <c r="E30" s="12"/>
      <c r="F30" s="12">
        <v>285</v>
      </c>
      <c r="G30" s="48"/>
      <c r="H30" s="48">
        <v>8.86</v>
      </c>
      <c r="I30" s="22">
        <f t="shared" si="3"/>
        <v>1209.8599999999999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61">
        <v>0</v>
      </c>
      <c r="E31" s="12"/>
      <c r="F31" s="53">
        <v>0</v>
      </c>
      <c r="G31" s="48"/>
      <c r="H31" s="48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61">
        <v>0</v>
      </c>
      <c r="E32" s="12"/>
      <c r="F32" s="53">
        <v>0</v>
      </c>
      <c r="G32" s="48"/>
      <c r="H32" s="48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41</v>
      </c>
      <c r="D33" s="61">
        <v>0</v>
      </c>
      <c r="E33" s="12"/>
      <c r="F33" s="12">
        <v>19</v>
      </c>
      <c r="G33" s="48"/>
      <c r="H33" s="48">
        <v>37.51</v>
      </c>
      <c r="I33" s="22">
        <f t="shared" si="3"/>
        <v>97.509999999999991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>
        <v>0</v>
      </c>
      <c r="D34" s="62">
        <v>0</v>
      </c>
      <c r="E34" s="29">
        <f t="shared" ref="E34" si="8">SUM(E35:E37)</f>
        <v>0</v>
      </c>
      <c r="F34" s="54">
        <v>0</v>
      </c>
      <c r="G34" s="46"/>
      <c r="H34" s="46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>
        <v>0</v>
      </c>
      <c r="D35" s="61">
        <v>0</v>
      </c>
      <c r="E35" s="12"/>
      <c r="F35" s="53">
        <v>0</v>
      </c>
      <c r="G35" s="48"/>
      <c r="H35" s="48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>
        <v>0</v>
      </c>
      <c r="D36" s="61">
        <v>0</v>
      </c>
      <c r="E36" s="12"/>
      <c r="F36" s="53">
        <v>0</v>
      </c>
      <c r="G36" s="48"/>
      <c r="H36" s="48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>
        <v>0</v>
      </c>
      <c r="D37" s="61">
        <v>0</v>
      </c>
      <c r="E37" s="12"/>
      <c r="F37" s="53">
        <v>0</v>
      </c>
      <c r="G37" s="48"/>
      <c r="H37" s="48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>
        <v>0</v>
      </c>
      <c r="D38" s="61">
        <v>0</v>
      </c>
      <c r="E38" s="12"/>
      <c r="F38" s="53">
        <v>0</v>
      </c>
      <c r="G38" s="48"/>
      <c r="H38" s="48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8558</v>
      </c>
      <c r="D39" s="60">
        <v>2406</v>
      </c>
      <c r="E39" s="12">
        <v>13198</v>
      </c>
      <c r="F39" s="12">
        <v>471</v>
      </c>
      <c r="G39" s="48">
        <v>22113.092694432002</v>
      </c>
      <c r="H39" s="48">
        <v>213.76</v>
      </c>
      <c r="I39" s="20">
        <f t="shared" si="3"/>
        <v>46959.852694432004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>
        <v>0</v>
      </c>
      <c r="D40" s="61">
        <v>0</v>
      </c>
      <c r="E40" s="12"/>
      <c r="F40" s="53">
        <v>0</v>
      </c>
      <c r="G40" s="48"/>
      <c r="H40" s="48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>
        <v>0</v>
      </c>
      <c r="D41" s="61">
        <v>0</v>
      </c>
      <c r="E41" s="12"/>
      <c r="F41" s="12">
        <v>0</v>
      </c>
      <c r="G41" s="48"/>
      <c r="H41" s="48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>
        <v>0</v>
      </c>
      <c r="D42" s="61">
        <v>0</v>
      </c>
      <c r="E42" s="12"/>
      <c r="F42" s="12">
        <v>0</v>
      </c>
      <c r="G42" s="48"/>
      <c r="H42" s="48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>
        <v>0</v>
      </c>
      <c r="D43" s="61">
        <v>0</v>
      </c>
      <c r="E43" s="12"/>
      <c r="F43" s="12">
        <v>0</v>
      </c>
      <c r="G43" s="48"/>
      <c r="H43" s="48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29">
        <f>C5+C11+C22+C28+C39</f>
        <v>32075</v>
      </c>
      <c r="D44" s="60">
        <v>16824</v>
      </c>
      <c r="E44" s="29">
        <f t="shared" ref="E44" si="9">SUM(E3,E38:E43)</f>
        <v>20387</v>
      </c>
      <c r="F44" s="55">
        <f>SUM(F3,F39)</f>
        <v>6364</v>
      </c>
      <c r="G44" s="49">
        <f>G3+G39</f>
        <v>73863.977966254664</v>
      </c>
      <c r="H44" s="46">
        <f>H5+H11+H22+H28+H39</f>
        <v>1000.45</v>
      </c>
      <c r="I44" s="24">
        <f t="shared" si="3"/>
        <v>150514.42796625468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80" zoomScaleNormal="80" workbookViewId="0">
      <selection activeCell="F3" sqref="F3:F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93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90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>C4+C21</f>
        <v>320</v>
      </c>
      <c r="D3" s="29">
        <f>D4+D21</f>
        <v>162</v>
      </c>
      <c r="E3" s="62">
        <v>51</v>
      </c>
      <c r="F3" s="29">
        <f>SUM(F4,F21)</f>
        <v>2078</v>
      </c>
      <c r="G3" s="62">
        <v>479</v>
      </c>
      <c r="H3" s="62">
        <v>27</v>
      </c>
      <c r="I3" s="20">
        <f>SUM(C3:H3)</f>
        <v>3117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C5+C17</f>
        <v>48</v>
      </c>
      <c r="D4" s="29">
        <f>D5+D17</f>
        <v>140</v>
      </c>
      <c r="E4" s="62">
        <v>27</v>
      </c>
      <c r="F4" s="29">
        <f>SUM(F5)</f>
        <v>7</v>
      </c>
      <c r="G4" s="62">
        <v>120</v>
      </c>
      <c r="H4" s="62">
        <v>0</v>
      </c>
      <c r="I4" s="20">
        <f t="shared" ref="I4:I44" si="0">SUM(C4:H4)</f>
        <v>342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 t="shared" ref="C5" si="1">C6+C7+C8+C9+C10</f>
        <v>48</v>
      </c>
      <c r="D5" s="29">
        <f>SUM(D6:D10)</f>
        <v>140</v>
      </c>
      <c r="E5" s="62">
        <v>27</v>
      </c>
      <c r="F5" s="29">
        <f>SUM(F6:F10)</f>
        <v>7</v>
      </c>
      <c r="G5" s="62">
        <v>120</v>
      </c>
      <c r="H5" s="62">
        <v>0</v>
      </c>
      <c r="I5" s="22">
        <f t="shared" si="0"/>
        <v>342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37</v>
      </c>
      <c r="D6" s="12">
        <v>2</v>
      </c>
      <c r="E6" s="61">
        <v>21</v>
      </c>
      <c r="F6" s="12">
        <v>7</v>
      </c>
      <c r="G6" s="67">
        <v>105</v>
      </c>
      <c r="H6" s="61"/>
      <c r="I6" s="22">
        <f t="shared" si="0"/>
        <v>172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47</v>
      </c>
      <c r="E7" s="61"/>
      <c r="F7" s="12">
        <v>0</v>
      </c>
      <c r="G7" s="67"/>
      <c r="H7" s="61"/>
      <c r="I7" s="22">
        <f t="shared" si="0"/>
        <v>47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9</v>
      </c>
      <c r="D8" s="12">
        <v>74</v>
      </c>
      <c r="E8" s="61"/>
      <c r="F8" s="12"/>
      <c r="G8" s="67">
        <v>15</v>
      </c>
      <c r="H8" s="61"/>
      <c r="I8" s="22">
        <f t="shared" si="0"/>
        <v>98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17</v>
      </c>
      <c r="E9" s="61">
        <v>6</v>
      </c>
      <c r="F9" s="12">
        <v>0</v>
      </c>
      <c r="G9" s="61"/>
      <c r="H9" s="61"/>
      <c r="I9" s="22">
        <f t="shared" si="0"/>
        <v>23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2</v>
      </c>
      <c r="D10" s="12">
        <v>0</v>
      </c>
      <c r="E10" s="61"/>
      <c r="F10" s="12">
        <v>0</v>
      </c>
      <c r="G10" s="61"/>
      <c r="H10" s="61"/>
      <c r="I10" s="22">
        <f t="shared" si="0"/>
        <v>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6">
        <v>24</v>
      </c>
      <c r="D11" s="29">
        <f>MAX(D12:D16)</f>
        <v>190</v>
      </c>
      <c r="E11" s="61">
        <v>12</v>
      </c>
      <c r="F11" s="32">
        <f>SUM(F16,F13)</f>
        <v>1</v>
      </c>
      <c r="G11" s="62">
        <v>30</v>
      </c>
      <c r="H11" s="62"/>
      <c r="I11" s="22">
        <f t="shared" si="0"/>
        <v>257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21</v>
      </c>
      <c r="D12" s="12">
        <v>114</v>
      </c>
      <c r="E12" s="61">
        <v>9</v>
      </c>
      <c r="F12" s="12">
        <v>0</v>
      </c>
      <c r="G12" s="67">
        <v>14</v>
      </c>
      <c r="H12" s="61"/>
      <c r="I12" s="22">
        <f t="shared" si="0"/>
        <v>158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46</v>
      </c>
      <c r="D13" s="12">
        <v>190</v>
      </c>
      <c r="E13" s="61">
        <v>9</v>
      </c>
      <c r="F13" s="12">
        <v>0</v>
      </c>
      <c r="G13" s="67">
        <v>30</v>
      </c>
      <c r="H13" s="61"/>
      <c r="I13" s="22">
        <f t="shared" si="0"/>
        <v>275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61"/>
      <c r="F14" s="12">
        <v>0</v>
      </c>
      <c r="G14" s="67"/>
      <c r="H14" s="61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61"/>
      <c r="F15" s="12">
        <v>0</v>
      </c>
      <c r="G15" s="67"/>
      <c r="H15" s="61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10</v>
      </c>
      <c r="D16" s="12">
        <v>5</v>
      </c>
      <c r="E16" s="61">
        <v>5</v>
      </c>
      <c r="F16" s="12">
        <v>1</v>
      </c>
      <c r="G16" s="67">
        <v>5</v>
      </c>
      <c r="H16" s="61"/>
      <c r="I16" s="22">
        <f t="shared" si="0"/>
        <v>26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f>SUM(C18:C20)</f>
        <v>0</v>
      </c>
      <c r="D17" s="29">
        <f>SUM(D18:D20)</f>
        <v>0</v>
      </c>
      <c r="E17" s="62">
        <v>0</v>
      </c>
      <c r="F17" s="32">
        <v>0</v>
      </c>
      <c r="G17" s="62"/>
      <c r="H17" s="62"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/>
      <c r="D18" s="12">
        <v>0</v>
      </c>
      <c r="E18" s="61"/>
      <c r="F18" s="12">
        <v>0</v>
      </c>
      <c r="G18" s="61"/>
      <c r="H18" s="61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61"/>
      <c r="F19" s="12">
        <v>0</v>
      </c>
      <c r="G19" s="61"/>
      <c r="H19" s="61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/>
      <c r="D20" s="12">
        <v>0</v>
      </c>
      <c r="E20" s="61"/>
      <c r="F20" s="12">
        <v>0</v>
      </c>
      <c r="G20" s="61"/>
      <c r="H20" s="61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</f>
        <v>272</v>
      </c>
      <c r="D21" s="29">
        <f>D22</f>
        <v>22</v>
      </c>
      <c r="E21" s="62">
        <v>24</v>
      </c>
      <c r="F21" s="32">
        <f>SUM(F22,F34)</f>
        <v>2071</v>
      </c>
      <c r="G21" s="62">
        <v>359</v>
      </c>
      <c r="H21" s="62">
        <v>27</v>
      </c>
      <c r="I21" s="20">
        <f t="shared" si="0"/>
        <v>2775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6">
        <f>C23+C24+C25+C26+C27</f>
        <v>272</v>
      </c>
      <c r="D22" s="29">
        <f>D24</f>
        <v>22</v>
      </c>
      <c r="E22" s="62">
        <v>24</v>
      </c>
      <c r="F22" s="32">
        <f>SUM(F23:F27)</f>
        <v>2071</v>
      </c>
      <c r="G22" s="62">
        <v>359</v>
      </c>
      <c r="H22" s="62">
        <v>27</v>
      </c>
      <c r="I22" s="22">
        <f t="shared" si="0"/>
        <v>2775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61"/>
      <c r="F23" s="12">
        <v>0</v>
      </c>
      <c r="G23" s="61"/>
      <c r="H23" s="61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272</v>
      </c>
      <c r="D24" s="12">
        <v>22</v>
      </c>
      <c r="E24" s="61">
        <v>24</v>
      </c>
      <c r="F24" s="12">
        <v>2071</v>
      </c>
      <c r="G24" s="61">
        <v>359</v>
      </c>
      <c r="H24" s="61">
        <v>27</v>
      </c>
      <c r="I24" s="22">
        <f t="shared" si="0"/>
        <v>2775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61"/>
      <c r="F25" s="12">
        <v>0</v>
      </c>
      <c r="G25" s="61"/>
      <c r="H25" s="61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61"/>
      <c r="F26" s="12">
        <v>0</v>
      </c>
      <c r="G26" s="61"/>
      <c r="H26" s="61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61"/>
      <c r="F27" s="12">
        <v>0</v>
      </c>
      <c r="G27" s="61"/>
      <c r="H27" s="61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6">
        <v>138</v>
      </c>
      <c r="D28" s="29">
        <v>0</v>
      </c>
      <c r="E28" s="61"/>
      <c r="F28" s="32">
        <f>SUM(F29:F33)</f>
        <v>8410</v>
      </c>
      <c r="G28" s="62">
        <v>0</v>
      </c>
      <c r="H28" s="62">
        <v>18</v>
      </c>
      <c r="I28" s="22">
        <f t="shared" si="0"/>
        <v>8566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53</v>
      </c>
      <c r="D29" s="12">
        <v>0</v>
      </c>
      <c r="E29" s="61"/>
      <c r="F29" s="12">
        <v>1550</v>
      </c>
      <c r="G29" s="61"/>
      <c r="H29" s="1">
        <v>11</v>
      </c>
      <c r="I29" s="22">
        <f t="shared" si="0"/>
        <v>1614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136</v>
      </c>
      <c r="D30" s="12">
        <v>0</v>
      </c>
      <c r="E30" s="61"/>
      <c r="F30" s="12">
        <v>1905</v>
      </c>
      <c r="G30" s="61"/>
      <c r="H30" s="61">
        <v>16</v>
      </c>
      <c r="I30" s="22">
        <f t="shared" si="0"/>
        <v>2057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61"/>
      <c r="F31" s="12">
        <v>0</v>
      </c>
      <c r="G31" s="61"/>
      <c r="H31" s="61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61"/>
      <c r="F32" s="12">
        <v>0</v>
      </c>
      <c r="G32" s="61"/>
      <c r="H32" s="61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17</v>
      </c>
      <c r="D33" s="12">
        <v>0</v>
      </c>
      <c r="E33" s="61"/>
      <c r="F33" s="12">
        <v>4955</v>
      </c>
      <c r="G33" s="61"/>
      <c r="H33" s="61">
        <v>16</v>
      </c>
      <c r="I33" s="22">
        <f t="shared" si="0"/>
        <v>4988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/>
      <c r="D34" s="29">
        <v>0</v>
      </c>
      <c r="E34" s="62">
        <v>0</v>
      </c>
      <c r="F34" s="29">
        <v>0</v>
      </c>
      <c r="G34" s="62"/>
      <c r="H34" s="62"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/>
      <c r="D35" s="12">
        <v>0</v>
      </c>
      <c r="E35" s="61"/>
      <c r="F35" s="12">
        <v>0</v>
      </c>
      <c r="G35" s="61"/>
      <c r="H35" s="61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/>
      <c r="D36" s="12">
        <v>0</v>
      </c>
      <c r="E36" s="61"/>
      <c r="F36" s="12">
        <v>0</v>
      </c>
      <c r="G36" s="61"/>
      <c r="H36" s="61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/>
      <c r="D37" s="12">
        <v>0</v>
      </c>
      <c r="E37" s="61"/>
      <c r="F37" s="12">
        <v>0</v>
      </c>
      <c r="G37" s="61"/>
      <c r="H37" s="61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/>
      <c r="D38" s="12">
        <v>0</v>
      </c>
      <c r="E38" s="61"/>
      <c r="F38" s="12">
        <v>0</v>
      </c>
      <c r="G38" s="61"/>
      <c r="H38" s="61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79</v>
      </c>
      <c r="D39" s="29">
        <v>82</v>
      </c>
      <c r="E39" s="61">
        <v>237</v>
      </c>
      <c r="F39" s="12">
        <v>39</v>
      </c>
      <c r="G39" s="61">
        <v>96</v>
      </c>
      <c r="H39" s="61">
        <v>42</v>
      </c>
      <c r="I39" s="20">
        <f t="shared" si="0"/>
        <v>575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/>
      <c r="D40" s="12">
        <v>0</v>
      </c>
      <c r="E40" s="61"/>
      <c r="F40" s="12">
        <v>0</v>
      </c>
      <c r="G40" s="61"/>
      <c r="H40" s="61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/>
      <c r="D41" s="12">
        <v>0</v>
      </c>
      <c r="E41" s="61"/>
      <c r="F41" s="12">
        <v>0</v>
      </c>
      <c r="G41" s="61"/>
      <c r="H41" s="61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/>
      <c r="D42" s="12">
        <v>0</v>
      </c>
      <c r="E42" s="61"/>
      <c r="F42" s="12">
        <v>0</v>
      </c>
      <c r="G42" s="61"/>
      <c r="H42" s="61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/>
      <c r="D43" s="12">
        <v>0</v>
      </c>
      <c r="E43" s="61"/>
      <c r="F43" s="12">
        <v>0</v>
      </c>
      <c r="G43" s="61"/>
      <c r="H43" s="61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34">
        <f>C39+C3</f>
        <v>399</v>
      </c>
      <c r="D44" s="29">
        <f>D39+D3</f>
        <v>244</v>
      </c>
      <c r="E44" s="62">
        <v>288</v>
      </c>
      <c r="F44" s="55">
        <f>SUM(F3,F39)</f>
        <v>2117</v>
      </c>
      <c r="G44" s="62">
        <v>575</v>
      </c>
      <c r="H44" s="73">
        <v>69</v>
      </c>
      <c r="I44" s="24">
        <f t="shared" si="0"/>
        <v>3692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>
      <selection activeCell="E3" sqref="E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94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>C4+C21</f>
        <v>318</v>
      </c>
      <c r="D3" s="62">
        <v>195</v>
      </c>
      <c r="E3" s="29">
        <f>E4+E21</f>
        <v>94</v>
      </c>
      <c r="F3" s="29">
        <f>SUM(F4,F21)</f>
        <v>676</v>
      </c>
      <c r="G3" s="29">
        <f>G4+G21</f>
        <v>17323</v>
      </c>
      <c r="H3" s="29">
        <f>H4+H21</f>
        <v>25</v>
      </c>
      <c r="I3" s="20">
        <f>SUM(C3:H3)</f>
        <v>18631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C5+C17</f>
        <v>70</v>
      </c>
      <c r="D4" s="62">
        <v>191</v>
      </c>
      <c r="E4" s="29">
        <f>SUM(E5,E17)</f>
        <v>58</v>
      </c>
      <c r="F4" s="29">
        <f>SUM(F5)</f>
        <v>1</v>
      </c>
      <c r="G4" s="29">
        <f>G5</f>
        <v>252</v>
      </c>
      <c r="H4" s="29">
        <f>H5+H17</f>
        <v>0</v>
      </c>
      <c r="I4" s="20">
        <f t="shared" ref="I4:I44" si="0">SUM(C4:H4)</f>
        <v>572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 t="shared" ref="C5" si="1">C6+C7+C8+C9+C10</f>
        <v>70</v>
      </c>
      <c r="D5" s="62">
        <v>191</v>
      </c>
      <c r="E5" s="29">
        <f>SUM(E6:E10)</f>
        <v>58</v>
      </c>
      <c r="F5" s="29">
        <f>SUM(F6:F10)</f>
        <v>1</v>
      </c>
      <c r="G5" s="29">
        <f>G6+G8</f>
        <v>252</v>
      </c>
      <c r="H5" s="29">
        <f>SUM(H6:H10)</f>
        <v>0</v>
      </c>
      <c r="I5" s="22">
        <f t="shared" si="0"/>
        <v>572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65</v>
      </c>
      <c r="D6" s="61">
        <v>3</v>
      </c>
      <c r="E6" s="12">
        <v>36</v>
      </c>
      <c r="F6" s="12">
        <v>0</v>
      </c>
      <c r="G6" s="37">
        <v>225</v>
      </c>
      <c r="H6" s="12"/>
      <c r="I6" s="22">
        <f t="shared" si="0"/>
        <v>329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61">
        <v>35</v>
      </c>
      <c r="E7" s="12"/>
      <c r="F7" s="12">
        <v>0</v>
      </c>
      <c r="G7" s="37"/>
      <c r="H7" s="12"/>
      <c r="I7" s="22">
        <f t="shared" si="0"/>
        <v>35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5</v>
      </c>
      <c r="D8" s="61">
        <v>81</v>
      </c>
      <c r="E8" s="12"/>
      <c r="F8" s="12">
        <v>0</v>
      </c>
      <c r="G8" s="37">
        <v>27</v>
      </c>
      <c r="H8" s="12"/>
      <c r="I8" s="22">
        <f t="shared" si="0"/>
        <v>113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61">
        <v>72</v>
      </c>
      <c r="E9" s="12">
        <v>22</v>
      </c>
      <c r="F9" s="12">
        <v>1</v>
      </c>
      <c r="G9" s="12"/>
      <c r="H9" s="12"/>
      <c r="I9" s="22">
        <f t="shared" si="0"/>
        <v>95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0</v>
      </c>
      <c r="D10" s="61">
        <v>0</v>
      </c>
      <c r="E10" s="12"/>
      <c r="F10" s="12">
        <v>0</v>
      </c>
      <c r="G10" s="12"/>
      <c r="H10" s="12"/>
      <c r="I10" s="22">
        <f t="shared" si="0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6">
        <v>43</v>
      </c>
      <c r="D11" s="62">
        <v>141</v>
      </c>
      <c r="E11" s="12">
        <v>26</v>
      </c>
      <c r="F11" s="32">
        <f>SUM(F16,F13)</f>
        <v>1</v>
      </c>
      <c r="G11" s="29">
        <f>G13</f>
        <v>132</v>
      </c>
      <c r="H11" s="29"/>
      <c r="I11" s="22">
        <f t="shared" si="0"/>
        <v>343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21</v>
      </c>
      <c r="D12" s="61">
        <v>140</v>
      </c>
      <c r="E12" s="12">
        <v>24</v>
      </c>
      <c r="F12" s="12">
        <v>0</v>
      </c>
      <c r="G12" s="37">
        <v>132</v>
      </c>
      <c r="H12" s="12"/>
      <c r="I12" s="22">
        <f t="shared" si="0"/>
        <v>317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43</v>
      </c>
      <c r="D13" s="61">
        <v>141</v>
      </c>
      <c r="E13" s="12">
        <v>24</v>
      </c>
      <c r="F13" s="12">
        <v>0</v>
      </c>
      <c r="G13" s="37">
        <v>132</v>
      </c>
      <c r="H13" s="12"/>
      <c r="I13" s="22">
        <f t="shared" si="0"/>
        <v>340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61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61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0</v>
      </c>
      <c r="D16" s="61">
        <v>5</v>
      </c>
      <c r="E16" s="12">
        <v>6</v>
      </c>
      <c r="F16" s="12">
        <v>1</v>
      </c>
      <c r="G16" s="37">
        <v>1</v>
      </c>
      <c r="H16" s="12"/>
      <c r="I16" s="22">
        <f t="shared" si="0"/>
        <v>13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f>SUM(C18:C20)</f>
        <v>0</v>
      </c>
      <c r="D17" s="62"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/>
      <c r="D18" s="61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61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/>
      <c r="D20" s="61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</f>
        <v>248</v>
      </c>
      <c r="D21" s="62">
        <v>4</v>
      </c>
      <c r="E21" s="29">
        <f>SUM(E22,E28,E34)</f>
        <v>36</v>
      </c>
      <c r="F21" s="32">
        <f>SUM(F22,F34)</f>
        <v>675</v>
      </c>
      <c r="G21" s="29">
        <f>G22</f>
        <v>17071</v>
      </c>
      <c r="H21" s="29">
        <f>H22+H34</f>
        <v>25</v>
      </c>
      <c r="I21" s="20">
        <f t="shared" si="0"/>
        <v>18059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6">
        <f>C23+C24+C25+C26+C27</f>
        <v>248</v>
      </c>
      <c r="D22" s="62">
        <v>4</v>
      </c>
      <c r="E22" s="29">
        <f>SUM(E23:E27)</f>
        <v>36</v>
      </c>
      <c r="F22" s="32">
        <f>SUM(F23:F27)</f>
        <v>675</v>
      </c>
      <c r="G22" s="29">
        <f>SUM(G23:G27)</f>
        <v>17071</v>
      </c>
      <c r="H22" s="29">
        <f>SUM(H23:H27)</f>
        <v>25</v>
      </c>
      <c r="I22" s="22">
        <f t="shared" si="0"/>
        <v>18059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61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248</v>
      </c>
      <c r="D24" s="61">
        <v>4</v>
      </c>
      <c r="E24" s="12">
        <v>36</v>
      </c>
      <c r="F24" s="12">
        <v>675</v>
      </c>
      <c r="G24" s="12">
        <v>17071</v>
      </c>
      <c r="H24" s="12">
        <v>25</v>
      </c>
      <c r="I24" s="22">
        <f t="shared" si="0"/>
        <v>18059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61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61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61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6">
        <v>89</v>
      </c>
      <c r="D28" s="62">
        <v>0</v>
      </c>
      <c r="E28" s="12"/>
      <c r="F28" s="32">
        <f>SUM(F29:F33)</f>
        <v>477</v>
      </c>
      <c r="G28" s="29">
        <v>0</v>
      </c>
      <c r="H28" s="29">
        <v>4</v>
      </c>
      <c r="I28" s="22">
        <f t="shared" si="0"/>
        <v>570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31</v>
      </c>
      <c r="D29" s="61">
        <v>0</v>
      </c>
      <c r="E29" s="12"/>
      <c r="F29" s="12">
        <v>0</v>
      </c>
      <c r="G29" s="12"/>
      <c r="H29" s="1">
        <v>4</v>
      </c>
      <c r="I29" s="22">
        <f t="shared" si="0"/>
        <v>35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89</v>
      </c>
      <c r="D30" s="61">
        <v>0</v>
      </c>
      <c r="E30" s="12"/>
      <c r="F30" s="12">
        <v>470</v>
      </c>
      <c r="G30" s="12"/>
      <c r="H30" s="12">
        <v>4</v>
      </c>
      <c r="I30" s="22">
        <f t="shared" si="0"/>
        <v>563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61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61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22</v>
      </c>
      <c r="D33" s="61">
        <v>0</v>
      </c>
      <c r="E33" s="12"/>
      <c r="F33" s="12">
        <v>7</v>
      </c>
      <c r="G33" s="12"/>
      <c r="H33" s="12">
        <v>4</v>
      </c>
      <c r="I33" s="22">
        <f t="shared" si="0"/>
        <v>33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/>
      <c r="D34" s="62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/>
      <c r="D35" s="61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/>
      <c r="D36" s="61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/>
      <c r="D37" s="61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/>
      <c r="D38" s="61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54</v>
      </c>
      <c r="D39" s="62">
        <v>61</v>
      </c>
      <c r="E39" s="12">
        <v>256</v>
      </c>
      <c r="F39" s="12">
        <v>15</v>
      </c>
      <c r="G39" s="12">
        <v>76</v>
      </c>
      <c r="H39" s="12">
        <v>9</v>
      </c>
      <c r="I39" s="20">
        <f t="shared" si="0"/>
        <v>471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/>
      <c r="D40" s="61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/>
      <c r="D41" s="61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/>
      <c r="D42" s="61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/>
      <c r="D43" s="61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34">
        <f>C39+C3</f>
        <v>372</v>
      </c>
      <c r="D44" s="62">
        <v>256</v>
      </c>
      <c r="E44" s="29">
        <f>SUM(E3,E38:E43)</f>
        <v>350</v>
      </c>
      <c r="F44" s="55">
        <f>SUM(F3,F39)</f>
        <v>691</v>
      </c>
      <c r="G44" s="29">
        <f>G3+G39</f>
        <v>17399</v>
      </c>
      <c r="H44" s="50">
        <f>H39+H3</f>
        <v>34</v>
      </c>
      <c r="I44" s="24">
        <f t="shared" si="0"/>
        <v>19102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90" zoomScaleNormal="90" workbookViewId="0">
      <selection activeCell="I4" sqref="I4:I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95</v>
      </c>
    </row>
    <row r="2" spans="1:46" s="7" customFormat="1" ht="15" customHeight="1" x14ac:dyDescent="0.25">
      <c r="A2" s="8"/>
      <c r="B2" s="9"/>
      <c r="C2" s="74" t="s">
        <v>69</v>
      </c>
      <c r="D2" s="74"/>
      <c r="E2" s="74" t="s">
        <v>70</v>
      </c>
      <c r="F2" s="74"/>
      <c r="G2" s="74" t="s">
        <v>71</v>
      </c>
      <c r="H2" s="74"/>
      <c r="I2" s="74" t="s">
        <v>90</v>
      </c>
      <c r="J2" s="74"/>
      <c r="K2" s="74" t="s">
        <v>73</v>
      </c>
      <c r="L2" s="74"/>
      <c r="M2" s="76" t="s">
        <v>89</v>
      </c>
      <c r="N2" s="77"/>
      <c r="O2" s="74" t="s">
        <v>85</v>
      </c>
      <c r="P2" s="75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:D4" si="0">C5+C22</f>
        <v>34397</v>
      </c>
      <c r="D4" s="29">
        <f t="shared" si="0"/>
        <v>22</v>
      </c>
      <c r="E4" s="29">
        <f t="shared" ref="E4:F4" si="1">E5+E22</f>
        <v>17509</v>
      </c>
      <c r="F4" s="29">
        <f t="shared" si="1"/>
        <v>32</v>
      </c>
      <c r="G4" s="60">
        <v>4984</v>
      </c>
      <c r="H4" s="62">
        <v>16</v>
      </c>
      <c r="I4" s="52">
        <f>SUM(I5,I22,I29)</f>
        <v>2932</v>
      </c>
      <c r="J4" s="56"/>
      <c r="K4" s="78">
        <v>27593.18</v>
      </c>
      <c r="L4" s="29"/>
      <c r="M4" s="62">
        <v>22.9</v>
      </c>
      <c r="N4" s="19"/>
      <c r="O4" s="19">
        <f>C4+E4+G4+I4+K4+M4</f>
        <v>87438.079999999987</v>
      </c>
      <c r="P4" s="20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30672</v>
      </c>
      <c r="D5" s="29">
        <f>D6+D12+D18</f>
        <v>22</v>
      </c>
      <c r="E5" s="29">
        <f>E6+E12+E18</f>
        <v>17319</v>
      </c>
      <c r="F5" s="29">
        <f>F6+F12+F18</f>
        <v>32</v>
      </c>
      <c r="G5" s="60">
        <v>3743</v>
      </c>
      <c r="H5" s="70"/>
      <c r="I5" s="52">
        <f>SUM(I12,I6)</f>
        <v>2517</v>
      </c>
      <c r="J5" s="56"/>
      <c r="K5" s="78">
        <v>24983.72</v>
      </c>
      <c r="L5" s="29"/>
      <c r="M5" s="62"/>
      <c r="N5" s="19"/>
      <c r="O5" s="19">
        <f t="shared" ref="O5:O45" si="2">C5+E5+G5+I5+K5+M5</f>
        <v>79234.720000000001</v>
      </c>
      <c r="P5" s="20">
        <f t="shared" ref="P5:P45" si="3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30329</v>
      </c>
      <c r="D6" s="29"/>
      <c r="E6" s="29">
        <f t="shared" ref="E6" si="4">SUM(E7:E11)</f>
        <v>16712</v>
      </c>
      <c r="F6" s="29">
        <f>SUM(F7:F11)</f>
        <v>0</v>
      </c>
      <c r="G6" s="60">
        <v>3730</v>
      </c>
      <c r="H6" s="70"/>
      <c r="I6" s="52">
        <f>SUM(I7:I11)</f>
        <v>2511</v>
      </c>
      <c r="J6" s="56"/>
      <c r="K6" s="78">
        <v>24631.439999999999</v>
      </c>
      <c r="L6" s="29"/>
      <c r="M6" s="62">
        <v>0</v>
      </c>
      <c r="N6" s="21"/>
      <c r="O6" s="19">
        <f t="shared" si="2"/>
        <v>77913.440000000002</v>
      </c>
      <c r="P6" s="20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23547</v>
      </c>
      <c r="D7" s="12"/>
      <c r="E7" s="12">
        <v>11054</v>
      </c>
      <c r="F7" s="12">
        <v>0</v>
      </c>
      <c r="G7" s="40">
        <v>3456</v>
      </c>
      <c r="H7" s="69"/>
      <c r="I7" s="12">
        <v>2278</v>
      </c>
      <c r="J7" s="57"/>
      <c r="K7" s="79">
        <v>24631.439999999999</v>
      </c>
      <c r="L7" s="37"/>
      <c r="M7" s="61"/>
      <c r="N7" s="21"/>
      <c r="O7" s="19">
        <f t="shared" si="2"/>
        <v>64966.44</v>
      </c>
      <c r="P7" s="20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64"/>
      <c r="H8" s="69"/>
      <c r="I8" s="12">
        <v>0</v>
      </c>
      <c r="J8" s="57"/>
      <c r="K8" s="67"/>
      <c r="L8" s="37"/>
      <c r="M8" s="61"/>
      <c r="N8" s="21"/>
      <c r="O8" s="19">
        <f t="shared" si="2"/>
        <v>0</v>
      </c>
      <c r="P8" s="20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6645</v>
      </c>
      <c r="D9" s="12"/>
      <c r="E9" s="12">
        <v>1168</v>
      </c>
      <c r="F9" s="12">
        <v>0</v>
      </c>
      <c r="G9" s="65"/>
      <c r="H9" s="69"/>
      <c r="I9" s="12">
        <v>107</v>
      </c>
      <c r="J9" s="57"/>
      <c r="K9" s="67"/>
      <c r="L9" s="37"/>
      <c r="M9" s="61"/>
      <c r="N9" s="21"/>
      <c r="O9" s="19">
        <f t="shared" si="2"/>
        <v>7920</v>
      </c>
      <c r="P9" s="20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4490</v>
      </c>
      <c r="F10" s="12">
        <v>0</v>
      </c>
      <c r="G10" s="65">
        <v>274</v>
      </c>
      <c r="H10" s="69"/>
      <c r="I10" s="12">
        <v>126</v>
      </c>
      <c r="J10" s="57"/>
      <c r="K10" s="61"/>
      <c r="L10" s="12"/>
      <c r="M10" s="61"/>
      <c r="N10" s="21"/>
      <c r="O10" s="19">
        <f t="shared" si="2"/>
        <v>4890</v>
      </c>
      <c r="P10" s="20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137</v>
      </c>
      <c r="D11" s="12"/>
      <c r="E11" s="12">
        <v>0</v>
      </c>
      <c r="F11" s="12">
        <v>0</v>
      </c>
      <c r="G11" s="64"/>
      <c r="H11" s="69"/>
      <c r="I11" s="12">
        <v>0</v>
      </c>
      <c r="J11" s="57"/>
      <c r="K11" s="61"/>
      <c r="L11" s="12"/>
      <c r="M11" s="61"/>
      <c r="N11" s="21"/>
      <c r="O11" s="19">
        <f t="shared" si="2"/>
        <v>137</v>
      </c>
      <c r="P11" s="20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C13+C14+C15+C16+C17</f>
        <v>227</v>
      </c>
      <c r="D12" s="29"/>
      <c r="E12" s="29">
        <f t="shared" ref="E12" si="5">SUM(E13:E17)</f>
        <v>607</v>
      </c>
      <c r="F12" s="29">
        <v>0</v>
      </c>
      <c r="G12" s="66">
        <v>13</v>
      </c>
      <c r="H12" s="70"/>
      <c r="I12" s="54">
        <f>SUM(I13:I17)</f>
        <v>6</v>
      </c>
      <c r="J12" s="56"/>
      <c r="K12" s="62">
        <v>352.28</v>
      </c>
      <c r="L12" s="29"/>
      <c r="M12" s="62">
        <v>0</v>
      </c>
      <c r="N12" s="21"/>
      <c r="O12" s="19">
        <f t="shared" si="2"/>
        <v>1205.28</v>
      </c>
      <c r="P12" s="20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64"/>
      <c r="H13" s="69"/>
      <c r="I13" s="12"/>
      <c r="J13" s="57"/>
      <c r="K13" s="61"/>
      <c r="L13" s="12"/>
      <c r="M13" s="61"/>
      <c r="N13" s="21"/>
      <c r="O13" s="19">
        <f t="shared" si="2"/>
        <v>0</v>
      </c>
      <c r="P13" s="20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165</v>
      </c>
      <c r="D14" s="12"/>
      <c r="E14" s="12">
        <v>607</v>
      </c>
      <c r="F14" s="12">
        <v>0</v>
      </c>
      <c r="G14" s="65">
        <v>13</v>
      </c>
      <c r="H14" s="69"/>
      <c r="I14" s="12">
        <v>0</v>
      </c>
      <c r="J14" s="57"/>
      <c r="K14" s="61">
        <v>352.28</v>
      </c>
      <c r="L14" s="12"/>
      <c r="M14" s="61"/>
      <c r="N14" s="21"/>
      <c r="O14" s="19">
        <f t="shared" si="2"/>
        <v>1137.28</v>
      </c>
      <c r="P14" s="20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64"/>
      <c r="H15" s="69"/>
      <c r="I15" s="12">
        <v>0</v>
      </c>
      <c r="J15" s="57"/>
      <c r="K15" s="61"/>
      <c r="L15" s="12"/>
      <c r="M15" s="61"/>
      <c r="N15" s="21"/>
      <c r="O15" s="19">
        <f t="shared" si="2"/>
        <v>0</v>
      </c>
      <c r="P15" s="20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64"/>
      <c r="H16" s="69"/>
      <c r="I16" s="12">
        <v>0</v>
      </c>
      <c r="J16" s="57"/>
      <c r="K16" s="61"/>
      <c r="L16" s="12"/>
      <c r="M16" s="61"/>
      <c r="N16" s="21"/>
      <c r="O16" s="19">
        <f t="shared" si="2"/>
        <v>0</v>
      </c>
      <c r="P16" s="20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62</v>
      </c>
      <c r="D17" s="12"/>
      <c r="E17" s="12">
        <v>0</v>
      </c>
      <c r="F17" s="12">
        <v>0</v>
      </c>
      <c r="G17" s="67"/>
      <c r="H17" s="69"/>
      <c r="I17" s="12">
        <v>6</v>
      </c>
      <c r="J17" s="57"/>
      <c r="K17" s="61"/>
      <c r="L17" s="12"/>
      <c r="M17" s="61"/>
      <c r="N17" s="21"/>
      <c r="O17" s="19">
        <f t="shared" si="2"/>
        <v>68</v>
      </c>
      <c r="P17" s="20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29">
        <f t="shared" ref="C18" si="6">C20</f>
        <v>116</v>
      </c>
      <c r="D18" s="29">
        <f>D20</f>
        <v>22</v>
      </c>
      <c r="E18" s="29">
        <f t="shared" ref="E18" si="7">SUM(E19:E21)</f>
        <v>0</v>
      </c>
      <c r="F18" s="29">
        <v>32</v>
      </c>
      <c r="G18" s="66"/>
      <c r="H18" s="70"/>
      <c r="I18" s="29">
        <v>0</v>
      </c>
      <c r="J18" s="56"/>
      <c r="K18" s="62"/>
      <c r="L18" s="29"/>
      <c r="M18" s="62">
        <v>0</v>
      </c>
      <c r="N18" s="21"/>
      <c r="O18" s="19">
        <f t="shared" si="2"/>
        <v>116</v>
      </c>
      <c r="P18" s="20">
        <f t="shared" si="3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64"/>
      <c r="H19" s="69"/>
      <c r="I19" s="12">
        <v>0</v>
      </c>
      <c r="J19" s="57"/>
      <c r="K19" s="61"/>
      <c r="L19" s="12"/>
      <c r="M19" s="61"/>
      <c r="N19" s="21"/>
      <c r="O19" s="19">
        <f t="shared" si="2"/>
        <v>0</v>
      </c>
      <c r="P19" s="20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>
        <v>116</v>
      </c>
      <c r="D20" s="12">
        <v>22</v>
      </c>
      <c r="E20" s="12">
        <v>0</v>
      </c>
      <c r="F20" s="12">
        <v>33</v>
      </c>
      <c r="G20" s="64"/>
      <c r="H20" s="69"/>
      <c r="I20" s="12">
        <v>0</v>
      </c>
      <c r="J20" s="57"/>
      <c r="K20" s="61"/>
      <c r="L20" s="12"/>
      <c r="M20" s="61"/>
      <c r="N20" s="21"/>
      <c r="O20" s="19">
        <f t="shared" si="2"/>
        <v>116</v>
      </c>
      <c r="P20" s="20">
        <f t="shared" si="3"/>
        <v>55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64"/>
      <c r="H21" s="69"/>
      <c r="I21" s="12">
        <v>0</v>
      </c>
      <c r="J21" s="57"/>
      <c r="K21" s="61"/>
      <c r="L21" s="12"/>
      <c r="M21" s="61"/>
      <c r="N21" s="21"/>
      <c r="O21" s="19">
        <f t="shared" si="2"/>
        <v>0</v>
      </c>
      <c r="P21" s="20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4">
        <f>C23+C29</f>
        <v>3725</v>
      </c>
      <c r="D22" s="32"/>
      <c r="E22" s="29">
        <f t="shared" ref="E22" si="8">E23+E29</f>
        <v>190</v>
      </c>
      <c r="F22" s="29">
        <f>F23+F29</f>
        <v>0</v>
      </c>
      <c r="G22" s="68">
        <v>1241</v>
      </c>
      <c r="H22" s="70"/>
      <c r="I22" s="32">
        <f>SUM(I23,I35)</f>
        <v>0</v>
      </c>
      <c r="J22" s="58"/>
      <c r="K22" s="78">
        <v>2609.46</v>
      </c>
      <c r="L22" s="29"/>
      <c r="M22" s="62">
        <v>22.9</v>
      </c>
      <c r="N22" s="19"/>
      <c r="O22" s="19">
        <f t="shared" si="2"/>
        <v>7788.36</v>
      </c>
      <c r="P22" s="20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3594</v>
      </c>
      <c r="D23" s="29"/>
      <c r="E23" s="29">
        <f t="shared" ref="E23" si="9">E25</f>
        <v>190</v>
      </c>
      <c r="F23" s="29">
        <f>SUM(F24:F28)</f>
        <v>0</v>
      </c>
      <c r="G23" s="68">
        <v>1241</v>
      </c>
      <c r="H23" s="70"/>
      <c r="I23" s="32">
        <f t="shared" ref="I23" si="10">SUM(I24:I28)</f>
        <v>0</v>
      </c>
      <c r="J23" s="56"/>
      <c r="K23" s="78">
        <v>2609.46</v>
      </c>
      <c r="L23" s="29"/>
      <c r="M23" s="62">
        <v>0</v>
      </c>
      <c r="N23" s="21"/>
      <c r="O23" s="19">
        <f t="shared" si="2"/>
        <v>7634.46</v>
      </c>
      <c r="P23" s="20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64"/>
      <c r="H24" s="69"/>
      <c r="I24" s="12">
        <v>0</v>
      </c>
      <c r="J24" s="57"/>
      <c r="K24" s="61"/>
      <c r="L24" s="12"/>
      <c r="M24" s="61"/>
      <c r="N24" s="21"/>
      <c r="O24" s="19">
        <f t="shared" si="2"/>
        <v>0</v>
      </c>
      <c r="P24" s="20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3594</v>
      </c>
      <c r="D25" s="12"/>
      <c r="E25" s="12">
        <v>190</v>
      </c>
      <c r="F25" s="12">
        <v>0</v>
      </c>
      <c r="G25" s="40">
        <v>1241</v>
      </c>
      <c r="H25" s="69"/>
      <c r="I25" s="12">
        <v>0</v>
      </c>
      <c r="J25" s="57"/>
      <c r="K25" s="48">
        <v>2609.46</v>
      </c>
      <c r="L25" s="12"/>
      <c r="M25" s="61"/>
      <c r="N25" s="21"/>
      <c r="O25" s="19">
        <f t="shared" si="2"/>
        <v>7634.46</v>
      </c>
      <c r="P25" s="20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64"/>
      <c r="H26" s="69"/>
      <c r="I26" s="12">
        <v>0</v>
      </c>
      <c r="J26" s="57"/>
      <c r="K26" s="61"/>
      <c r="L26" s="12"/>
      <c r="M26" s="61"/>
      <c r="N26" s="21"/>
      <c r="O26" s="19">
        <f t="shared" si="2"/>
        <v>0</v>
      </c>
      <c r="P26" s="20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64"/>
      <c r="H27" s="69"/>
      <c r="I27" s="12">
        <v>0</v>
      </c>
      <c r="J27" s="57"/>
      <c r="K27" s="61"/>
      <c r="L27" s="12"/>
      <c r="M27" s="61"/>
      <c r="N27" s="21"/>
      <c r="O27" s="19">
        <f t="shared" si="2"/>
        <v>0</v>
      </c>
      <c r="P27" s="20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64"/>
      <c r="H28" s="69"/>
      <c r="I28" s="12">
        <v>0</v>
      </c>
      <c r="J28" s="57"/>
      <c r="K28" s="61"/>
      <c r="L28" s="12"/>
      <c r="M28" s="61"/>
      <c r="N28" s="21"/>
      <c r="O28" s="19">
        <f t="shared" si="2"/>
        <v>0</v>
      </c>
      <c r="P28" s="20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131</v>
      </c>
      <c r="D29" s="29"/>
      <c r="E29" s="29">
        <f t="shared" ref="E29" si="11">E30+E31</f>
        <v>0</v>
      </c>
      <c r="F29" s="29">
        <v>0</v>
      </c>
      <c r="G29" s="66"/>
      <c r="H29" s="70"/>
      <c r="I29" s="32">
        <f>SUM(I30:I34)</f>
        <v>415</v>
      </c>
      <c r="J29" s="56"/>
      <c r="K29" s="62">
        <v>0</v>
      </c>
      <c r="L29" s="29"/>
      <c r="M29" s="62">
        <v>22.9</v>
      </c>
      <c r="N29" s="21"/>
      <c r="O29" s="19">
        <f t="shared" si="2"/>
        <v>568.9</v>
      </c>
      <c r="P29" s="20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64"/>
      <c r="H30" s="69"/>
      <c r="I30" s="12">
        <v>0</v>
      </c>
      <c r="J30" s="57"/>
      <c r="K30" s="61"/>
      <c r="L30" s="12"/>
      <c r="M30" s="61"/>
      <c r="N30" s="21"/>
      <c r="O30" s="19">
        <f t="shared" si="2"/>
        <v>0</v>
      </c>
      <c r="P30" s="20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131</v>
      </c>
      <c r="D31" s="12"/>
      <c r="E31" s="12">
        <v>0</v>
      </c>
      <c r="F31" s="12">
        <v>0</v>
      </c>
      <c r="G31" s="64"/>
      <c r="H31" s="69"/>
      <c r="I31" s="12">
        <v>415</v>
      </c>
      <c r="J31" s="57"/>
      <c r="K31" s="61"/>
      <c r="L31" s="12"/>
      <c r="M31" s="61">
        <v>22.9</v>
      </c>
      <c r="N31" s="21"/>
      <c r="O31" s="19">
        <f t="shared" si="2"/>
        <v>568.9</v>
      </c>
      <c r="P31" s="20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64"/>
      <c r="H32" s="69"/>
      <c r="I32" s="12">
        <v>0</v>
      </c>
      <c r="J32" s="57"/>
      <c r="K32" s="61"/>
      <c r="L32" s="12"/>
      <c r="M32" s="61"/>
      <c r="N32" s="21"/>
      <c r="O32" s="19">
        <f t="shared" si="2"/>
        <v>0</v>
      </c>
      <c r="P32" s="20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64"/>
      <c r="H33" s="69"/>
      <c r="I33" s="12">
        <v>0</v>
      </c>
      <c r="J33" s="57"/>
      <c r="K33" s="61"/>
      <c r="L33" s="12"/>
      <c r="M33" s="61"/>
      <c r="N33" s="21"/>
      <c r="O33" s="19">
        <f t="shared" si="2"/>
        <v>0</v>
      </c>
      <c r="P33" s="20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/>
      <c r="D34" s="12"/>
      <c r="E34" s="12">
        <v>0</v>
      </c>
      <c r="F34" s="12">
        <v>0</v>
      </c>
      <c r="G34" s="64"/>
      <c r="H34" s="69"/>
      <c r="I34" s="12">
        <v>0</v>
      </c>
      <c r="J34" s="57"/>
      <c r="K34" s="61"/>
      <c r="L34" s="12"/>
      <c r="M34" s="61"/>
      <c r="N34" s="21"/>
      <c r="O34" s="19">
        <f t="shared" si="2"/>
        <v>0</v>
      </c>
      <c r="P34" s="20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66"/>
      <c r="H35" s="62">
        <v>16</v>
      </c>
      <c r="I35" s="29">
        <v>0</v>
      </c>
      <c r="J35" s="56"/>
      <c r="K35" s="62"/>
      <c r="L35" s="29"/>
      <c r="M35" s="62">
        <v>0</v>
      </c>
      <c r="N35" s="21"/>
      <c r="O35" s="19">
        <f t="shared" si="2"/>
        <v>0</v>
      </c>
      <c r="P35" s="20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61"/>
      <c r="H36" s="61">
        <v>16</v>
      </c>
      <c r="I36" s="12">
        <v>0</v>
      </c>
      <c r="J36" s="57"/>
      <c r="K36" s="61"/>
      <c r="L36" s="12"/>
      <c r="M36" s="61"/>
      <c r="N36" s="21"/>
      <c r="O36" s="19">
        <f t="shared" si="2"/>
        <v>0</v>
      </c>
      <c r="P36" s="20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64"/>
      <c r="H37" s="61"/>
      <c r="I37" s="12">
        <v>0</v>
      </c>
      <c r="J37" s="57"/>
      <c r="K37" s="61"/>
      <c r="L37" s="12"/>
      <c r="M37" s="61"/>
      <c r="N37" s="21"/>
      <c r="O37" s="19">
        <f t="shared" si="2"/>
        <v>0</v>
      </c>
      <c r="P37" s="20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64"/>
      <c r="H38" s="61"/>
      <c r="I38" s="12">
        <v>0</v>
      </c>
      <c r="J38" s="57"/>
      <c r="K38" s="61"/>
      <c r="L38" s="12"/>
      <c r="M38" s="61"/>
      <c r="N38" s="21"/>
      <c r="O38" s="19">
        <f t="shared" si="2"/>
        <v>0</v>
      </c>
      <c r="P38" s="20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64"/>
      <c r="H39" s="61"/>
      <c r="I39" s="12">
        <v>596</v>
      </c>
      <c r="J39" s="57"/>
      <c r="K39" s="61"/>
      <c r="L39" s="12"/>
      <c r="M39" s="61"/>
      <c r="N39" s="19"/>
      <c r="O39" s="19">
        <f t="shared" si="2"/>
        <v>596</v>
      </c>
      <c r="P39" s="20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4467</v>
      </c>
      <c r="D40" s="12"/>
      <c r="E40" s="29">
        <v>249</v>
      </c>
      <c r="F40" s="29">
        <v>0</v>
      </c>
      <c r="G40" s="40">
        <v>3822</v>
      </c>
      <c r="H40" s="61"/>
      <c r="I40" s="12">
        <v>1556</v>
      </c>
      <c r="J40" s="57"/>
      <c r="K40" s="48">
        <v>7495.37</v>
      </c>
      <c r="L40" s="12"/>
      <c r="M40" s="61">
        <v>0</v>
      </c>
      <c r="N40" s="19"/>
      <c r="O40" s="19">
        <f t="shared" si="2"/>
        <v>17589.37</v>
      </c>
      <c r="P40" s="20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69"/>
      <c r="H41" s="61"/>
      <c r="I41" s="12">
        <v>0</v>
      </c>
      <c r="J41" s="57"/>
      <c r="K41" s="61"/>
      <c r="L41" s="12"/>
      <c r="M41" s="61"/>
      <c r="N41" s="19"/>
      <c r="O41" s="19">
        <f t="shared" si="2"/>
        <v>0</v>
      </c>
      <c r="P41" s="20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69"/>
      <c r="H42" s="61"/>
      <c r="I42" s="12">
        <v>0</v>
      </c>
      <c r="J42" s="57"/>
      <c r="K42" s="61"/>
      <c r="L42" s="12"/>
      <c r="M42" s="61"/>
      <c r="N42" s="19"/>
      <c r="O42" s="19">
        <f t="shared" si="2"/>
        <v>0</v>
      </c>
      <c r="P42" s="20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69"/>
      <c r="H43" s="61"/>
      <c r="I43" s="12">
        <v>0</v>
      </c>
      <c r="J43" s="57"/>
      <c r="K43" s="61"/>
      <c r="L43" s="12"/>
      <c r="M43" s="61"/>
      <c r="N43" s="19"/>
      <c r="O43" s="19">
        <f t="shared" si="2"/>
        <v>0</v>
      </c>
      <c r="P43" s="20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69"/>
      <c r="H44" s="61"/>
      <c r="I44" s="12">
        <v>0</v>
      </c>
      <c r="J44" s="57"/>
      <c r="K44" s="61"/>
      <c r="L44" s="12"/>
      <c r="M44" s="61"/>
      <c r="N44" s="19"/>
      <c r="O44" s="19">
        <f t="shared" si="2"/>
        <v>0</v>
      </c>
      <c r="P44" s="20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C4+C40</f>
        <v>38864</v>
      </c>
      <c r="D45" s="29">
        <f>D20</f>
        <v>22</v>
      </c>
      <c r="E45" s="29">
        <f t="shared" ref="E45:F45" si="12">E40+E4</f>
        <v>17758</v>
      </c>
      <c r="F45" s="29">
        <f t="shared" si="12"/>
        <v>32</v>
      </c>
      <c r="G45" s="60">
        <v>8806</v>
      </c>
      <c r="H45" s="62">
        <v>16</v>
      </c>
      <c r="I45" s="55">
        <f>SUM(I4,I40,I39)</f>
        <v>5084</v>
      </c>
      <c r="J45" s="59"/>
      <c r="K45" s="78">
        <v>35088.559999999998</v>
      </c>
      <c r="L45" s="32"/>
      <c r="M45" s="73">
        <v>22.9</v>
      </c>
      <c r="N45" s="23"/>
      <c r="O45" s="23">
        <f t="shared" si="2"/>
        <v>105623.45999999999</v>
      </c>
      <c r="P45" s="24">
        <f t="shared" si="3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G4" sqref="G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96</v>
      </c>
    </row>
    <row r="2" spans="1:46" s="7" customFormat="1" ht="15" customHeight="1" x14ac:dyDescent="0.25">
      <c r="A2" s="8"/>
      <c r="B2" s="9"/>
      <c r="C2" s="74" t="s">
        <v>69</v>
      </c>
      <c r="D2" s="74"/>
      <c r="E2" s="74" t="s">
        <v>70</v>
      </c>
      <c r="F2" s="74"/>
      <c r="G2" s="74" t="s">
        <v>71</v>
      </c>
      <c r="H2" s="74"/>
      <c r="I2" s="74" t="s">
        <v>72</v>
      </c>
      <c r="J2" s="74"/>
      <c r="K2" s="74" t="s">
        <v>73</v>
      </c>
      <c r="L2" s="74"/>
      <c r="M2" s="76" t="s">
        <v>89</v>
      </c>
      <c r="N2" s="77"/>
      <c r="O2" s="74" t="s">
        <v>85</v>
      </c>
      <c r="P2" s="75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:D4" si="0">C5+C22</f>
        <v>24664</v>
      </c>
      <c r="D4" s="29">
        <f t="shared" si="0"/>
        <v>22</v>
      </c>
      <c r="E4" s="60">
        <v>35488</v>
      </c>
      <c r="F4" s="62">
        <v>33</v>
      </c>
      <c r="G4" s="32">
        <f>G5+G22</f>
        <v>8727</v>
      </c>
      <c r="H4" s="32">
        <v>16</v>
      </c>
      <c r="I4" s="52">
        <f>SUM(I5,I22,I29)</f>
        <v>6034</v>
      </c>
      <c r="J4" s="52"/>
      <c r="K4" s="46">
        <f>K5+K22</f>
        <v>22784.289000000004</v>
      </c>
      <c r="L4" s="19"/>
      <c r="M4" s="19"/>
      <c r="N4" s="19"/>
      <c r="O4" s="19">
        <f>C4+E4+G4+I4+K4+M4</f>
        <v>97697.289000000004</v>
      </c>
      <c r="P4" s="20">
        <f>D4+F4+H4+J4+L4+N4</f>
        <v>71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</f>
        <v>22706</v>
      </c>
      <c r="D5" s="29">
        <f>D6+D12+D18</f>
        <v>22</v>
      </c>
      <c r="E5" s="60">
        <v>35321</v>
      </c>
      <c r="F5" s="62">
        <v>33</v>
      </c>
      <c r="G5" s="32">
        <f>G6+G12</f>
        <v>7211</v>
      </c>
      <c r="H5" s="43"/>
      <c r="I5" s="52">
        <f>SUM(I12,I6)</f>
        <v>4284</v>
      </c>
      <c r="J5" s="52"/>
      <c r="K5" s="46">
        <f>K6+K12</f>
        <v>22426.923000000003</v>
      </c>
      <c r="L5" s="19"/>
      <c r="M5" s="19"/>
      <c r="N5" s="19"/>
      <c r="O5" s="19">
        <f t="shared" ref="O5:O45" si="1">C5+E5+G5+I5+K5+M5</f>
        <v>91948.92300000001</v>
      </c>
      <c r="P5" s="20">
        <f t="shared" ref="P5:P45" si="2">D5+F5+H5+J5+L5+N5</f>
        <v>55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22426</v>
      </c>
      <c r="D6" s="29"/>
      <c r="E6" s="60">
        <v>35165</v>
      </c>
      <c r="F6" s="62">
        <v>0</v>
      </c>
      <c r="G6" s="32">
        <f>G7+G10</f>
        <v>6961</v>
      </c>
      <c r="H6" s="43"/>
      <c r="I6" s="52">
        <f>SUM(I7:I11)</f>
        <v>4266</v>
      </c>
      <c r="J6" s="52"/>
      <c r="K6" s="46">
        <f>K7</f>
        <v>22334.025000000001</v>
      </c>
      <c r="L6" s="21"/>
      <c r="M6" s="21"/>
      <c r="N6" s="21"/>
      <c r="O6" s="19">
        <f t="shared" si="1"/>
        <v>91152.024999999994</v>
      </c>
      <c r="P6" s="20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20752</v>
      </c>
      <c r="D7" s="12"/>
      <c r="E7" s="12">
        <v>23364</v>
      </c>
      <c r="F7" s="61">
        <v>0</v>
      </c>
      <c r="G7" s="12">
        <v>6961</v>
      </c>
      <c r="H7" s="42"/>
      <c r="I7" s="12">
        <v>3571</v>
      </c>
      <c r="J7" s="12"/>
      <c r="K7" s="47">
        <v>22334.025000000001</v>
      </c>
      <c r="L7" s="21"/>
      <c r="M7" s="21"/>
      <c r="N7" s="21"/>
      <c r="O7" s="19">
        <f t="shared" si="1"/>
        <v>76982.024999999994</v>
      </c>
      <c r="P7" s="20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61">
        <v>0</v>
      </c>
      <c r="F8" s="61">
        <v>0</v>
      </c>
      <c r="G8" s="39"/>
      <c r="H8" s="42"/>
      <c r="I8" s="12">
        <v>0</v>
      </c>
      <c r="J8" s="12"/>
      <c r="K8" s="47"/>
      <c r="L8" s="21"/>
      <c r="M8" s="21"/>
      <c r="N8" s="21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1674</v>
      </c>
      <c r="D9" s="12"/>
      <c r="E9" s="12">
        <v>2482</v>
      </c>
      <c r="F9" s="61">
        <v>0</v>
      </c>
      <c r="G9" s="40"/>
      <c r="H9" s="42"/>
      <c r="I9" s="12">
        <v>93</v>
      </c>
      <c r="J9" s="12"/>
      <c r="K9" s="47"/>
      <c r="L9" s="21"/>
      <c r="M9" s="21"/>
      <c r="N9" s="21"/>
      <c r="O9" s="19">
        <f t="shared" si="1"/>
        <v>4249</v>
      </c>
      <c r="P9" s="20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9319</v>
      </c>
      <c r="F10" s="61">
        <v>0</v>
      </c>
      <c r="G10" s="37"/>
      <c r="H10" s="42"/>
      <c r="I10" s="12">
        <v>602</v>
      </c>
      <c r="J10" s="12"/>
      <c r="K10" s="48"/>
      <c r="L10" s="21"/>
      <c r="M10" s="21"/>
      <c r="N10" s="21"/>
      <c r="O10" s="19">
        <f t="shared" si="1"/>
        <v>9921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/>
      <c r="D11" s="12"/>
      <c r="E11" s="61">
        <v>0</v>
      </c>
      <c r="F11" s="61">
        <v>0</v>
      </c>
      <c r="G11" s="39"/>
      <c r="H11" s="42"/>
      <c r="I11" s="12">
        <v>0</v>
      </c>
      <c r="J11" s="12"/>
      <c r="K11" s="48"/>
      <c r="L11" s="21"/>
      <c r="M11" s="21"/>
      <c r="N11" s="21"/>
      <c r="O11" s="19">
        <f t="shared" si="1"/>
        <v>0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C13+C14+C15+C16+C17</f>
        <v>280</v>
      </c>
      <c r="D12" s="29"/>
      <c r="E12" s="62">
        <v>156</v>
      </c>
      <c r="F12" s="62">
        <v>0</v>
      </c>
      <c r="G12" s="32">
        <f>G14+G17</f>
        <v>250</v>
      </c>
      <c r="H12" s="43"/>
      <c r="I12" s="54">
        <f>SUM(I13:I16)</f>
        <v>18</v>
      </c>
      <c r="J12" s="29"/>
      <c r="K12" s="46">
        <f>SUM(K13:K17)</f>
        <v>92.897999999999996</v>
      </c>
      <c r="L12" s="21"/>
      <c r="M12" s="21"/>
      <c r="N12" s="21"/>
      <c r="O12" s="19">
        <f t="shared" si="1"/>
        <v>796.89800000000002</v>
      </c>
      <c r="P12" s="20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61">
        <v>0</v>
      </c>
      <c r="F13" s="61">
        <v>0</v>
      </c>
      <c r="G13" s="39"/>
      <c r="H13" s="42"/>
      <c r="I13" s="12"/>
      <c r="J13" s="12"/>
      <c r="K13" s="48"/>
      <c r="L13" s="21"/>
      <c r="M13" s="21"/>
      <c r="N13" s="21"/>
      <c r="O13" s="19">
        <f t="shared" si="1"/>
        <v>0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211</v>
      </c>
      <c r="D14" s="12"/>
      <c r="E14" s="61">
        <v>156</v>
      </c>
      <c r="F14" s="61">
        <v>0</v>
      </c>
      <c r="G14" s="12">
        <v>7</v>
      </c>
      <c r="H14" s="42"/>
      <c r="I14" s="12">
        <v>18</v>
      </c>
      <c r="J14" s="12"/>
      <c r="K14" s="48">
        <v>92.897999999999996</v>
      </c>
      <c r="L14" s="21"/>
      <c r="M14" s="21"/>
      <c r="N14" s="21"/>
      <c r="O14" s="19">
        <f t="shared" si="1"/>
        <v>484.89800000000002</v>
      </c>
      <c r="P14" s="20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61">
        <v>0</v>
      </c>
      <c r="F15" s="61">
        <v>0</v>
      </c>
      <c r="G15" s="39"/>
      <c r="H15" s="42"/>
      <c r="I15" s="12">
        <v>0</v>
      </c>
      <c r="J15" s="12"/>
      <c r="K15" s="48"/>
      <c r="L15" s="21"/>
      <c r="M15" s="21"/>
      <c r="N15" s="21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61">
        <v>0</v>
      </c>
      <c r="F16" s="61">
        <v>0</v>
      </c>
      <c r="G16" s="39"/>
      <c r="H16" s="42"/>
      <c r="I16" s="12">
        <v>0</v>
      </c>
      <c r="J16" s="12"/>
      <c r="K16" s="48"/>
      <c r="L16" s="21"/>
      <c r="M16" s="21"/>
      <c r="N16" s="21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69</v>
      </c>
      <c r="D17" s="12"/>
      <c r="E17" s="61">
        <v>0</v>
      </c>
      <c r="F17" s="61">
        <v>0</v>
      </c>
      <c r="G17" s="37">
        <v>243</v>
      </c>
      <c r="H17" s="42"/>
      <c r="I17" s="12">
        <v>0</v>
      </c>
      <c r="J17" s="12"/>
      <c r="K17" s="48"/>
      <c r="L17" s="21"/>
      <c r="M17" s="21"/>
      <c r="N17" s="21"/>
      <c r="O17" s="19">
        <f t="shared" si="1"/>
        <v>312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22</v>
      </c>
      <c r="E18" s="62">
        <v>0</v>
      </c>
      <c r="F18" s="62">
        <v>33</v>
      </c>
      <c r="G18" s="41"/>
      <c r="H18" s="43"/>
      <c r="I18" s="29">
        <v>0</v>
      </c>
      <c r="J18" s="29"/>
      <c r="K18" s="46"/>
      <c r="L18" s="21"/>
      <c r="M18" s="21"/>
      <c r="N18" s="21"/>
      <c r="O18" s="19">
        <f t="shared" si="1"/>
        <v>0</v>
      </c>
      <c r="P18" s="20">
        <f t="shared" si="2"/>
        <v>55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61">
        <v>0</v>
      </c>
      <c r="F19" s="61">
        <v>0</v>
      </c>
      <c r="G19" s="39"/>
      <c r="H19" s="42"/>
      <c r="I19" s="12">
        <v>0</v>
      </c>
      <c r="J19" s="12"/>
      <c r="K19" s="48"/>
      <c r="L19" s="21"/>
      <c r="M19" s="21"/>
      <c r="N19" s="21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22</v>
      </c>
      <c r="E20" s="61">
        <v>0</v>
      </c>
      <c r="F20" s="61">
        <v>33</v>
      </c>
      <c r="G20" s="39"/>
      <c r="H20" s="42"/>
      <c r="I20" s="12">
        <v>0</v>
      </c>
      <c r="J20" s="12"/>
      <c r="K20" s="48"/>
      <c r="L20" s="21"/>
      <c r="M20" s="21"/>
      <c r="N20" s="21"/>
      <c r="O20" s="19">
        <f t="shared" si="1"/>
        <v>0</v>
      </c>
      <c r="P20" s="20">
        <f t="shared" si="2"/>
        <v>55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61">
        <v>0</v>
      </c>
      <c r="F21" s="61">
        <v>0</v>
      </c>
      <c r="G21" s="39"/>
      <c r="H21" s="42"/>
      <c r="I21" s="12">
        <v>0</v>
      </c>
      <c r="J21" s="12"/>
      <c r="K21" s="48"/>
      <c r="L21" s="21"/>
      <c r="M21" s="21"/>
      <c r="N21" s="21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4">
        <f>C23+C29</f>
        <v>1958</v>
      </c>
      <c r="D22" s="32"/>
      <c r="E22" s="62">
        <v>167</v>
      </c>
      <c r="F22" s="62">
        <v>0</v>
      </c>
      <c r="G22" s="32">
        <f>G23</f>
        <v>1516</v>
      </c>
      <c r="H22" s="43"/>
      <c r="I22" s="32">
        <f>SUM(I23,I35)</f>
        <v>1451</v>
      </c>
      <c r="J22" s="32"/>
      <c r="K22" s="46">
        <f>K23+K29</f>
        <v>357.36599999999999</v>
      </c>
      <c r="L22" s="19"/>
      <c r="M22" s="19"/>
      <c r="N22" s="19"/>
      <c r="O22" s="19">
        <f t="shared" si="1"/>
        <v>5449.366</v>
      </c>
      <c r="P22" s="20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1801</v>
      </c>
      <c r="D23" s="29"/>
      <c r="E23" s="62">
        <v>167</v>
      </c>
      <c r="F23" s="62">
        <v>0</v>
      </c>
      <c r="G23" s="32">
        <f>G25</f>
        <v>1516</v>
      </c>
      <c r="H23" s="43"/>
      <c r="I23" s="32">
        <f t="shared" ref="I23" si="3">SUM(I24:I28)</f>
        <v>1451</v>
      </c>
      <c r="J23" s="29"/>
      <c r="K23" s="46">
        <f>K25</f>
        <v>357.36599999999999</v>
      </c>
      <c r="L23" s="21"/>
      <c r="M23" s="21"/>
      <c r="N23" s="21"/>
      <c r="O23" s="19">
        <f t="shared" si="1"/>
        <v>5292.366</v>
      </c>
      <c r="P23" s="20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61">
        <v>0</v>
      </c>
      <c r="F24" s="61">
        <v>0</v>
      </c>
      <c r="G24" s="39"/>
      <c r="H24" s="42"/>
      <c r="I24" s="12">
        <v>0</v>
      </c>
      <c r="J24" s="12"/>
      <c r="K24" s="48"/>
      <c r="L24" s="21"/>
      <c r="M24" s="21"/>
      <c r="N24" s="21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1801</v>
      </c>
      <c r="D25" s="12"/>
      <c r="E25" s="61">
        <v>167</v>
      </c>
      <c r="F25" s="61">
        <v>0</v>
      </c>
      <c r="G25" s="12">
        <v>1516</v>
      </c>
      <c r="H25" s="42"/>
      <c r="I25" s="12">
        <v>1451</v>
      </c>
      <c r="J25" s="12"/>
      <c r="K25" s="48">
        <v>357.36599999999999</v>
      </c>
      <c r="L25" s="21"/>
      <c r="M25" s="21"/>
      <c r="N25" s="21"/>
      <c r="O25" s="19">
        <f t="shared" si="1"/>
        <v>5292.366</v>
      </c>
      <c r="P25" s="20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61">
        <v>0</v>
      </c>
      <c r="F26" s="61">
        <v>0</v>
      </c>
      <c r="G26" s="39"/>
      <c r="H26" s="42"/>
      <c r="I26" s="12">
        <v>0</v>
      </c>
      <c r="J26" s="12"/>
      <c r="K26" s="48"/>
      <c r="L26" s="21"/>
      <c r="M26" s="21"/>
      <c r="N26" s="21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61">
        <v>0</v>
      </c>
      <c r="F27" s="61">
        <v>0</v>
      </c>
      <c r="G27" s="39"/>
      <c r="H27" s="42"/>
      <c r="I27" s="12">
        <v>0</v>
      </c>
      <c r="J27" s="12"/>
      <c r="K27" s="48"/>
      <c r="L27" s="21"/>
      <c r="M27" s="21"/>
      <c r="N27" s="21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61">
        <v>0</v>
      </c>
      <c r="F28" s="61">
        <v>0</v>
      </c>
      <c r="G28" s="39"/>
      <c r="H28" s="42"/>
      <c r="I28" s="12">
        <v>0</v>
      </c>
      <c r="J28" s="12"/>
      <c r="K28" s="48"/>
      <c r="L28" s="21"/>
      <c r="M28" s="21"/>
      <c r="N28" s="21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157</v>
      </c>
      <c r="D29" s="29"/>
      <c r="E29" s="62">
        <v>0</v>
      </c>
      <c r="F29" s="62">
        <v>0</v>
      </c>
      <c r="G29" s="41"/>
      <c r="H29" s="43"/>
      <c r="I29" s="32">
        <f>SUM(I30:I34)</f>
        <v>299</v>
      </c>
      <c r="J29" s="29"/>
      <c r="K29" s="46">
        <v>0</v>
      </c>
      <c r="L29" s="21"/>
      <c r="M29" s="21"/>
      <c r="N29" s="21"/>
      <c r="O29" s="19">
        <f t="shared" si="1"/>
        <v>456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61">
        <v>0</v>
      </c>
      <c r="F30" s="61">
        <v>0</v>
      </c>
      <c r="G30" s="39"/>
      <c r="H30" s="42"/>
      <c r="I30" s="12">
        <v>0</v>
      </c>
      <c r="J30" s="12"/>
      <c r="K30" s="48"/>
      <c r="L30" s="21"/>
      <c r="M30" s="21"/>
      <c r="N30" s="21"/>
      <c r="O30" s="19">
        <f t="shared" si="1"/>
        <v>0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157</v>
      </c>
      <c r="D31" s="12"/>
      <c r="E31" s="61">
        <v>0</v>
      </c>
      <c r="F31" s="61">
        <v>0</v>
      </c>
      <c r="G31" s="39"/>
      <c r="H31" s="42"/>
      <c r="I31" s="12">
        <v>299</v>
      </c>
      <c r="J31" s="12"/>
      <c r="K31" s="48"/>
      <c r="L31" s="21"/>
      <c r="M31" s="21"/>
      <c r="N31" s="21"/>
      <c r="O31" s="19">
        <f t="shared" si="1"/>
        <v>456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61">
        <v>0</v>
      </c>
      <c r="F32" s="61">
        <v>0</v>
      </c>
      <c r="G32" s="39"/>
      <c r="H32" s="42"/>
      <c r="I32" s="12">
        <v>0</v>
      </c>
      <c r="J32" s="12"/>
      <c r="K32" s="48"/>
      <c r="L32" s="21"/>
      <c r="M32" s="21"/>
      <c r="N32" s="21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61">
        <v>0</v>
      </c>
      <c r="F33" s="61">
        <v>0</v>
      </c>
      <c r="G33" s="39"/>
      <c r="H33" s="42"/>
      <c r="I33" s="12">
        <v>0</v>
      </c>
      <c r="J33" s="12"/>
      <c r="K33" s="48"/>
      <c r="L33" s="21"/>
      <c r="M33" s="21"/>
      <c r="N33" s="21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/>
      <c r="D34" s="12"/>
      <c r="E34" s="61">
        <v>0</v>
      </c>
      <c r="F34" s="61">
        <v>0</v>
      </c>
      <c r="G34" s="39"/>
      <c r="H34" s="42"/>
      <c r="I34" s="12">
        <v>0</v>
      </c>
      <c r="J34" s="12"/>
      <c r="K34" s="48"/>
      <c r="L34" s="21"/>
      <c r="M34" s="21"/>
      <c r="N34" s="21"/>
      <c r="O34" s="19">
        <f t="shared" si="1"/>
        <v>0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62">
        <v>0</v>
      </c>
      <c r="F35" s="62">
        <v>0</v>
      </c>
      <c r="G35" s="41"/>
      <c r="H35" s="29">
        <v>16</v>
      </c>
      <c r="I35" s="29">
        <v>0</v>
      </c>
      <c r="J35" s="29"/>
      <c r="K35" s="46"/>
      <c r="L35" s="21"/>
      <c r="M35" s="21"/>
      <c r="N35" s="21"/>
      <c r="O35" s="19">
        <f t="shared" si="1"/>
        <v>0</v>
      </c>
      <c r="P35" s="20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61">
        <v>0</v>
      </c>
      <c r="F36" s="61">
        <v>0</v>
      </c>
      <c r="G36" s="12"/>
      <c r="H36" s="12">
        <v>16</v>
      </c>
      <c r="I36" s="12">
        <v>0</v>
      </c>
      <c r="J36" s="12"/>
      <c r="K36" s="48"/>
      <c r="L36" s="21"/>
      <c r="M36" s="21"/>
      <c r="N36" s="21"/>
      <c r="O36" s="19">
        <f t="shared" si="1"/>
        <v>0</v>
      </c>
      <c r="P36" s="20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61">
        <v>0</v>
      </c>
      <c r="F37" s="61">
        <v>0</v>
      </c>
      <c r="G37" s="39"/>
      <c r="H37" s="12"/>
      <c r="I37" s="12">
        <v>0</v>
      </c>
      <c r="J37" s="12"/>
      <c r="K37" s="48"/>
      <c r="L37" s="21"/>
      <c r="M37" s="21"/>
      <c r="N37" s="21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61">
        <v>0</v>
      </c>
      <c r="F38" s="61">
        <v>0</v>
      </c>
      <c r="G38" s="39"/>
      <c r="H38" s="12"/>
      <c r="I38" s="12">
        <v>0</v>
      </c>
      <c r="J38" s="12"/>
      <c r="K38" s="48"/>
      <c r="L38" s="21"/>
      <c r="M38" s="21"/>
      <c r="N38" s="21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61">
        <v>0</v>
      </c>
      <c r="F39" s="61">
        <v>0</v>
      </c>
      <c r="G39" s="39"/>
      <c r="H39" s="12"/>
      <c r="I39" s="12">
        <v>0</v>
      </c>
      <c r="J39" s="12"/>
      <c r="K39" s="48"/>
      <c r="L39" s="19"/>
      <c r="M39" s="19"/>
      <c r="N39" s="19"/>
      <c r="O39" s="19">
        <f t="shared" si="1"/>
        <v>0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5890</v>
      </c>
      <c r="D40" s="12"/>
      <c r="E40" s="62">
        <v>597</v>
      </c>
      <c r="F40" s="62">
        <v>0</v>
      </c>
      <c r="G40" s="12">
        <v>1462</v>
      </c>
      <c r="H40" s="12"/>
      <c r="I40" s="12">
        <v>849</v>
      </c>
      <c r="J40" s="12"/>
      <c r="K40" s="48">
        <v>256.57600000000002</v>
      </c>
      <c r="L40" s="19"/>
      <c r="M40" s="19"/>
      <c r="N40" s="19"/>
      <c r="O40" s="19">
        <f t="shared" si="1"/>
        <v>9054.5760000000009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61">
        <v>0</v>
      </c>
      <c r="F41" s="61">
        <v>0</v>
      </c>
      <c r="G41" s="42"/>
      <c r="H41" s="12"/>
      <c r="I41" s="12">
        <v>0</v>
      </c>
      <c r="J41" s="12"/>
      <c r="K41" s="48"/>
      <c r="L41" s="19"/>
      <c r="M41" s="19"/>
      <c r="N41" s="19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61">
        <v>0</v>
      </c>
      <c r="F42" s="61">
        <v>0</v>
      </c>
      <c r="G42" s="42"/>
      <c r="H42" s="12"/>
      <c r="I42" s="12">
        <v>0</v>
      </c>
      <c r="J42" s="12"/>
      <c r="K42" s="48"/>
      <c r="L42" s="19"/>
      <c r="M42" s="19"/>
      <c r="N42" s="19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61">
        <v>0</v>
      </c>
      <c r="F43" s="61">
        <v>0</v>
      </c>
      <c r="G43" s="42"/>
      <c r="H43" s="12"/>
      <c r="I43" s="12">
        <v>0</v>
      </c>
      <c r="J43" s="12"/>
      <c r="K43" s="48"/>
      <c r="L43" s="19"/>
      <c r="M43" s="19"/>
      <c r="N43" s="19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61">
        <v>0</v>
      </c>
      <c r="F44" s="61">
        <v>0</v>
      </c>
      <c r="G44" s="42"/>
      <c r="H44" s="12"/>
      <c r="I44" s="12">
        <v>0</v>
      </c>
      <c r="J44" s="12"/>
      <c r="K44" s="48"/>
      <c r="L44" s="19"/>
      <c r="M44" s="19"/>
      <c r="N44" s="19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C6+C12+C23+C29+C40</f>
        <v>30554</v>
      </c>
      <c r="D45" s="29">
        <f>D20</f>
        <v>22</v>
      </c>
      <c r="E45" s="60">
        <v>36085</v>
      </c>
      <c r="F45" s="62">
        <v>33</v>
      </c>
      <c r="G45" s="32">
        <f>G40+G4</f>
        <v>10189</v>
      </c>
      <c r="H45" s="32">
        <f>H4</f>
        <v>16</v>
      </c>
      <c r="I45" s="55">
        <f>SUM(I4,I40)</f>
        <v>6883</v>
      </c>
      <c r="J45" s="29"/>
      <c r="K45" s="49">
        <f>K4+K40</f>
        <v>23040.865000000005</v>
      </c>
      <c r="L45" s="23"/>
      <c r="M45" s="23"/>
      <c r="N45" s="23"/>
      <c r="O45" s="23">
        <f t="shared" si="1"/>
        <v>106751.86500000001</v>
      </c>
      <c r="P45" s="24">
        <f t="shared" si="2"/>
        <v>71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4" sqref="I4:I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97</v>
      </c>
    </row>
    <row r="2" spans="1:46" s="7" customFormat="1" ht="15" customHeight="1" x14ac:dyDescent="0.25">
      <c r="A2" s="8"/>
      <c r="B2" s="9"/>
      <c r="C2" s="74" t="s">
        <v>69</v>
      </c>
      <c r="D2" s="74"/>
      <c r="E2" s="74" t="s">
        <v>70</v>
      </c>
      <c r="F2" s="74"/>
      <c r="G2" s="74" t="s">
        <v>71</v>
      </c>
      <c r="H2" s="74"/>
      <c r="I2" s="74" t="s">
        <v>90</v>
      </c>
      <c r="J2" s="74"/>
      <c r="K2" s="74" t="s">
        <v>73</v>
      </c>
      <c r="L2" s="74"/>
      <c r="M2" s="76" t="s">
        <v>89</v>
      </c>
      <c r="N2" s="77"/>
      <c r="O2" s="74" t="s">
        <v>85</v>
      </c>
      <c r="P2" s="75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>C5+C22</f>
        <v>164</v>
      </c>
      <c r="D4" s="29">
        <f>D5+D22</f>
        <v>3</v>
      </c>
      <c r="E4" s="29">
        <f t="shared" ref="E4:F4" si="0">E5+E22</f>
        <v>78</v>
      </c>
      <c r="F4" s="29">
        <f t="shared" si="0"/>
        <v>3</v>
      </c>
      <c r="G4" s="62">
        <v>24</v>
      </c>
      <c r="H4" s="62">
        <v>3</v>
      </c>
      <c r="I4" s="52">
        <f>SUM(I5,I22,I29)</f>
        <v>30</v>
      </c>
      <c r="J4" s="29"/>
      <c r="K4" s="62">
        <v>185</v>
      </c>
      <c r="L4" s="19"/>
      <c r="M4" s="62">
        <v>1</v>
      </c>
      <c r="N4" s="19"/>
      <c r="O4" s="19">
        <f>C4+E4+G4+I4+K4+M4</f>
        <v>482</v>
      </c>
      <c r="P4" s="20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151</v>
      </c>
      <c r="D5" s="29">
        <f>D6+D12+D18</f>
        <v>3</v>
      </c>
      <c r="E5" s="29">
        <f t="shared" ref="E5" si="1">E6+E12</f>
        <v>77</v>
      </c>
      <c r="F5" s="29">
        <f>F6+F12+F18</f>
        <v>3</v>
      </c>
      <c r="G5" s="62">
        <v>20</v>
      </c>
      <c r="H5" s="70"/>
      <c r="I5" s="52">
        <f>SUM(I12,I6)</f>
        <v>21</v>
      </c>
      <c r="J5" s="29"/>
      <c r="K5" s="62">
        <v>180</v>
      </c>
      <c r="L5" s="19"/>
      <c r="M5" s="62">
        <v>0</v>
      </c>
      <c r="N5" s="19"/>
      <c r="O5" s="19">
        <f t="shared" ref="O5:O45" si="2">C5+E5+G5+I5+K5+M5</f>
        <v>449</v>
      </c>
      <c r="P5" s="20">
        <f t="shared" ref="P5:P45" si="3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144</v>
      </c>
      <c r="D6" s="29"/>
      <c r="E6" s="29">
        <f t="shared" ref="E6" si="4">SUM(E7:E11)</f>
        <v>66</v>
      </c>
      <c r="F6" s="29">
        <f>SUM(F7:F11)</f>
        <v>0</v>
      </c>
      <c r="G6" s="62">
        <v>19</v>
      </c>
      <c r="H6" s="70"/>
      <c r="I6" s="52">
        <f>SUM(I7:I11)</f>
        <v>20</v>
      </c>
      <c r="J6" s="29"/>
      <c r="K6" s="62">
        <v>173</v>
      </c>
      <c r="L6" s="21"/>
      <c r="M6" s="62">
        <v>0</v>
      </c>
      <c r="N6" s="21"/>
      <c r="O6" s="19">
        <f t="shared" si="2"/>
        <v>422</v>
      </c>
      <c r="P6" s="20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110</v>
      </c>
      <c r="D7" s="12"/>
      <c r="E7" s="12">
        <v>29</v>
      </c>
      <c r="F7" s="12">
        <v>0</v>
      </c>
      <c r="G7" s="65">
        <v>18</v>
      </c>
      <c r="H7" s="69"/>
      <c r="I7" s="12">
        <v>18</v>
      </c>
      <c r="J7" s="12"/>
      <c r="K7" s="67">
        <v>173</v>
      </c>
      <c r="L7" s="21"/>
      <c r="M7" s="61"/>
      <c r="N7" s="21"/>
      <c r="O7" s="19">
        <f t="shared" si="2"/>
        <v>348</v>
      </c>
      <c r="P7" s="20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64"/>
      <c r="H8" s="69"/>
      <c r="I8" s="12">
        <v>0</v>
      </c>
      <c r="J8" s="12"/>
      <c r="K8" s="67"/>
      <c r="L8" s="21"/>
      <c r="M8" s="61"/>
      <c r="N8" s="21"/>
      <c r="O8" s="19">
        <f t="shared" si="2"/>
        <v>0</v>
      </c>
      <c r="P8" s="20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32</v>
      </c>
      <c r="D9" s="12"/>
      <c r="E9" s="12">
        <v>4</v>
      </c>
      <c r="F9" s="12">
        <v>0</v>
      </c>
      <c r="G9" s="65"/>
      <c r="H9" s="69"/>
      <c r="I9" s="12">
        <v>1</v>
      </c>
      <c r="J9" s="12"/>
      <c r="K9" s="67"/>
      <c r="L9" s="21"/>
      <c r="M9" s="61"/>
      <c r="N9" s="21"/>
      <c r="O9" s="19">
        <f t="shared" si="2"/>
        <v>37</v>
      </c>
      <c r="P9" s="20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33</v>
      </c>
      <c r="F10" s="12">
        <v>0</v>
      </c>
      <c r="G10" s="65">
        <v>1</v>
      </c>
      <c r="H10" s="69"/>
      <c r="I10" s="12">
        <v>1</v>
      </c>
      <c r="J10" s="12"/>
      <c r="K10" s="61"/>
      <c r="L10" s="21"/>
      <c r="M10" s="61"/>
      <c r="N10" s="21"/>
      <c r="O10" s="19">
        <f t="shared" si="2"/>
        <v>35</v>
      </c>
      <c r="P10" s="20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2</v>
      </c>
      <c r="D11" s="12"/>
      <c r="E11" s="12">
        <v>0</v>
      </c>
      <c r="F11" s="12">
        <v>0</v>
      </c>
      <c r="G11" s="64"/>
      <c r="H11" s="69"/>
      <c r="I11" s="12">
        <v>0</v>
      </c>
      <c r="J11" s="12"/>
      <c r="K11" s="61"/>
      <c r="L11" s="21"/>
      <c r="M11" s="61"/>
      <c r="N11" s="21"/>
      <c r="O11" s="19">
        <f t="shared" si="2"/>
        <v>2</v>
      </c>
      <c r="P11" s="20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6</v>
      </c>
      <c r="D12" s="29"/>
      <c r="E12" s="29">
        <f t="shared" ref="E12" si="5">SUM(E13:E17)</f>
        <v>11</v>
      </c>
      <c r="F12" s="29">
        <v>0</v>
      </c>
      <c r="G12" s="66">
        <v>1</v>
      </c>
      <c r="H12" s="70"/>
      <c r="I12" s="54">
        <f>SUM(I13:I17)</f>
        <v>1</v>
      </c>
      <c r="J12" s="29"/>
      <c r="K12" s="62">
        <v>7</v>
      </c>
      <c r="L12" s="21"/>
      <c r="M12" s="62">
        <v>0</v>
      </c>
      <c r="N12" s="21"/>
      <c r="O12" s="19">
        <f t="shared" si="2"/>
        <v>26</v>
      </c>
      <c r="P12" s="20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64"/>
      <c r="H13" s="69"/>
      <c r="I13" s="12"/>
      <c r="J13" s="12"/>
      <c r="K13" s="61"/>
      <c r="L13" s="21"/>
      <c r="M13" s="61"/>
      <c r="N13" s="21"/>
      <c r="O13" s="19">
        <f t="shared" si="2"/>
        <v>0</v>
      </c>
      <c r="P13" s="20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5</v>
      </c>
      <c r="D14" s="12"/>
      <c r="E14" s="12">
        <v>11</v>
      </c>
      <c r="F14" s="12">
        <v>0</v>
      </c>
      <c r="G14" s="65">
        <v>1</v>
      </c>
      <c r="H14" s="69"/>
      <c r="I14" s="12">
        <v>0</v>
      </c>
      <c r="J14" s="12"/>
      <c r="K14" s="61">
        <v>7</v>
      </c>
      <c r="L14" s="21"/>
      <c r="M14" s="61"/>
      <c r="N14" s="21"/>
      <c r="O14" s="19">
        <f t="shared" si="2"/>
        <v>24</v>
      </c>
      <c r="P14" s="20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64"/>
      <c r="H15" s="69"/>
      <c r="I15" s="12">
        <v>0</v>
      </c>
      <c r="J15" s="12"/>
      <c r="K15" s="61"/>
      <c r="L15" s="21"/>
      <c r="M15" s="61"/>
      <c r="N15" s="21"/>
      <c r="O15" s="19">
        <f t="shared" si="2"/>
        <v>0</v>
      </c>
      <c r="P15" s="20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64"/>
      <c r="H16" s="69"/>
      <c r="I16" s="12">
        <v>0</v>
      </c>
      <c r="J16" s="12"/>
      <c r="K16" s="61"/>
      <c r="L16" s="21"/>
      <c r="M16" s="61"/>
      <c r="N16" s="21"/>
      <c r="O16" s="19">
        <f t="shared" si="2"/>
        <v>0</v>
      </c>
      <c r="P16" s="20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1</v>
      </c>
      <c r="D17" s="12"/>
      <c r="E17" s="12">
        <v>0</v>
      </c>
      <c r="F17" s="12">
        <v>0</v>
      </c>
      <c r="G17" s="67"/>
      <c r="H17" s="69"/>
      <c r="I17" s="12">
        <v>1</v>
      </c>
      <c r="J17" s="12"/>
      <c r="K17" s="61"/>
      <c r="L17" s="21"/>
      <c r="M17" s="61"/>
      <c r="N17" s="21"/>
      <c r="O17" s="19">
        <f t="shared" si="2"/>
        <v>2</v>
      </c>
      <c r="P17" s="20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29">
        <f t="shared" ref="C18" si="6">C20</f>
        <v>1</v>
      </c>
      <c r="D18" s="29">
        <f>D20</f>
        <v>3</v>
      </c>
      <c r="E18" s="29">
        <f t="shared" ref="E18:F18" si="7">SUM(E19:E21)</f>
        <v>0</v>
      </c>
      <c r="F18" s="29">
        <f t="shared" si="7"/>
        <v>3</v>
      </c>
      <c r="G18" s="66"/>
      <c r="H18" s="70"/>
      <c r="I18" s="32">
        <v>0</v>
      </c>
      <c r="J18" s="29"/>
      <c r="K18" s="62"/>
      <c r="L18" s="21"/>
      <c r="M18" s="62">
        <v>0</v>
      </c>
      <c r="N18" s="21"/>
      <c r="O18" s="19">
        <f t="shared" si="2"/>
        <v>1</v>
      </c>
      <c r="P18" s="20">
        <f t="shared" si="3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64"/>
      <c r="H19" s="69"/>
      <c r="I19" s="12">
        <v>0</v>
      </c>
      <c r="J19" s="12"/>
      <c r="K19" s="61"/>
      <c r="L19" s="21"/>
      <c r="M19" s="61"/>
      <c r="N19" s="21"/>
      <c r="O19" s="19">
        <f t="shared" si="2"/>
        <v>0</v>
      </c>
      <c r="P19" s="20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>
        <v>1</v>
      </c>
      <c r="D20" s="12">
        <v>3</v>
      </c>
      <c r="E20" s="12">
        <v>0</v>
      </c>
      <c r="F20" s="12">
        <v>3</v>
      </c>
      <c r="G20" s="64"/>
      <c r="H20" s="69"/>
      <c r="I20" s="12">
        <v>0</v>
      </c>
      <c r="J20" s="12"/>
      <c r="K20" s="61"/>
      <c r="L20" s="21"/>
      <c r="M20" s="61"/>
      <c r="N20" s="21"/>
      <c r="O20" s="19">
        <f t="shared" si="2"/>
        <v>1</v>
      </c>
      <c r="P20" s="20">
        <f t="shared" si="3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64"/>
      <c r="H21" s="69"/>
      <c r="I21" s="12">
        <v>0</v>
      </c>
      <c r="J21" s="12"/>
      <c r="K21" s="61"/>
      <c r="L21" s="21"/>
      <c r="M21" s="61"/>
      <c r="N21" s="21"/>
      <c r="O21" s="19">
        <f t="shared" si="2"/>
        <v>0</v>
      </c>
      <c r="P21" s="20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C23+C29+C35</f>
        <v>13</v>
      </c>
      <c r="D22" s="32"/>
      <c r="E22" s="29">
        <f t="shared" ref="E22" si="8">E23+E29</f>
        <v>1</v>
      </c>
      <c r="F22" s="29">
        <f>F23+F29</f>
        <v>0</v>
      </c>
      <c r="G22" s="66">
        <v>4</v>
      </c>
      <c r="H22" s="70"/>
      <c r="I22" s="32">
        <f>SUM(I23,I35)</f>
        <v>0</v>
      </c>
      <c r="J22" s="32"/>
      <c r="K22" s="62">
        <v>5</v>
      </c>
      <c r="L22" s="19"/>
      <c r="M22" s="62">
        <v>1</v>
      </c>
      <c r="N22" s="19"/>
      <c r="O22" s="19">
        <f t="shared" si="2"/>
        <v>24</v>
      </c>
      <c r="P22" s="20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SUM(C25:C28)</f>
        <v>10</v>
      </c>
      <c r="D23" s="29"/>
      <c r="E23" s="29">
        <f t="shared" ref="E23" si="9">E25</f>
        <v>1</v>
      </c>
      <c r="F23" s="29">
        <f>SUM(F24:F28)</f>
        <v>0</v>
      </c>
      <c r="G23" s="66">
        <v>4</v>
      </c>
      <c r="H23" s="70"/>
      <c r="I23" s="32">
        <f t="shared" ref="I23" si="10">SUM(I24:I28)</f>
        <v>0</v>
      </c>
      <c r="J23" s="29"/>
      <c r="K23" s="62">
        <v>5</v>
      </c>
      <c r="L23" s="21"/>
      <c r="M23" s="62">
        <v>0</v>
      </c>
      <c r="N23" s="21"/>
      <c r="O23" s="19">
        <f t="shared" si="2"/>
        <v>20</v>
      </c>
      <c r="P23" s="20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64"/>
      <c r="H24" s="69"/>
      <c r="I24" s="12">
        <v>0</v>
      </c>
      <c r="J24" s="12"/>
      <c r="K24" s="61"/>
      <c r="L24" s="21"/>
      <c r="M24" s="61"/>
      <c r="N24" s="21"/>
      <c r="O24" s="19">
        <f t="shared" si="2"/>
        <v>0</v>
      </c>
      <c r="P24" s="20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10</v>
      </c>
      <c r="D25" s="12"/>
      <c r="E25" s="12">
        <v>1</v>
      </c>
      <c r="F25" s="12">
        <v>0</v>
      </c>
      <c r="G25" s="65">
        <v>4</v>
      </c>
      <c r="H25" s="71"/>
      <c r="I25" s="12">
        <v>0</v>
      </c>
      <c r="J25" s="12"/>
      <c r="K25" s="61">
        <v>5</v>
      </c>
      <c r="L25" s="21"/>
      <c r="M25" s="61"/>
      <c r="N25" s="21"/>
      <c r="O25" s="19">
        <f t="shared" si="2"/>
        <v>20</v>
      </c>
      <c r="P25" s="20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64"/>
      <c r="H26" s="71"/>
      <c r="I26" s="12">
        <v>0</v>
      </c>
      <c r="J26" s="12"/>
      <c r="K26" s="61"/>
      <c r="L26" s="21"/>
      <c r="M26" s="61"/>
      <c r="N26" s="21"/>
      <c r="O26" s="19">
        <f t="shared" si="2"/>
        <v>0</v>
      </c>
      <c r="P26" s="20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64"/>
      <c r="H27" s="69"/>
      <c r="I27" s="12">
        <v>0</v>
      </c>
      <c r="J27" s="12"/>
      <c r="K27" s="61"/>
      <c r="L27" s="21"/>
      <c r="M27" s="61"/>
      <c r="N27" s="21"/>
      <c r="O27" s="19">
        <f t="shared" si="2"/>
        <v>0</v>
      </c>
      <c r="P27" s="20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64"/>
      <c r="H28" s="69"/>
      <c r="I28" s="12">
        <v>0</v>
      </c>
      <c r="J28" s="12"/>
      <c r="K28" s="61"/>
      <c r="L28" s="21"/>
      <c r="M28" s="61"/>
      <c r="N28" s="21"/>
      <c r="O28" s="19">
        <f t="shared" si="2"/>
        <v>0</v>
      </c>
      <c r="P28" s="20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3</v>
      </c>
      <c r="D29" s="29"/>
      <c r="E29" s="29">
        <f t="shared" ref="E29" si="11">E30+E31</f>
        <v>0</v>
      </c>
      <c r="F29" s="29">
        <v>0</v>
      </c>
      <c r="G29" s="66"/>
      <c r="H29" s="70"/>
      <c r="I29" s="32">
        <f>SUM(I30:I34)</f>
        <v>9</v>
      </c>
      <c r="J29" s="29"/>
      <c r="K29" s="62">
        <v>0</v>
      </c>
      <c r="L29" s="21"/>
      <c r="M29" s="62">
        <v>1</v>
      </c>
      <c r="N29" s="21"/>
      <c r="O29" s="19">
        <f t="shared" si="2"/>
        <v>13</v>
      </c>
      <c r="P29" s="20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64"/>
      <c r="H30" s="69"/>
      <c r="I30" s="12">
        <v>0</v>
      </c>
      <c r="J30" s="12"/>
      <c r="K30" s="61"/>
      <c r="L30" s="21"/>
      <c r="M30" s="61"/>
      <c r="N30" s="21"/>
      <c r="O30" s="19">
        <f t="shared" si="2"/>
        <v>0</v>
      </c>
      <c r="P30" s="20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3</v>
      </c>
      <c r="D31" s="12"/>
      <c r="E31" s="12">
        <v>0</v>
      </c>
      <c r="F31" s="12">
        <v>0</v>
      </c>
      <c r="G31" s="64"/>
      <c r="H31" s="69"/>
      <c r="I31" s="12">
        <v>9</v>
      </c>
      <c r="J31" s="12"/>
      <c r="K31" s="61"/>
      <c r="L31" s="21"/>
      <c r="M31" s="61">
        <v>1</v>
      </c>
      <c r="N31" s="21"/>
      <c r="O31" s="19">
        <f t="shared" si="2"/>
        <v>13</v>
      </c>
      <c r="P31" s="20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64"/>
      <c r="H32" s="69"/>
      <c r="I32" s="12">
        <v>0</v>
      </c>
      <c r="J32" s="12"/>
      <c r="K32" s="61"/>
      <c r="L32" s="21"/>
      <c r="M32" s="61"/>
      <c r="N32" s="21"/>
      <c r="O32" s="19">
        <f t="shared" si="2"/>
        <v>0</v>
      </c>
      <c r="P32" s="20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64"/>
      <c r="H33" s="69"/>
      <c r="I33" s="12">
        <v>0</v>
      </c>
      <c r="J33" s="12"/>
      <c r="K33" s="61"/>
      <c r="L33" s="21"/>
      <c r="M33" s="61"/>
      <c r="N33" s="21"/>
      <c r="O33" s="19">
        <f t="shared" si="2"/>
        <v>0</v>
      </c>
      <c r="P33" s="20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/>
      <c r="D34" s="12"/>
      <c r="E34" s="12">
        <v>0</v>
      </c>
      <c r="F34" s="12">
        <v>0</v>
      </c>
      <c r="G34" s="64"/>
      <c r="H34" s="69"/>
      <c r="I34" s="12">
        <v>0</v>
      </c>
      <c r="J34" s="12"/>
      <c r="K34" s="61"/>
      <c r="L34" s="21"/>
      <c r="M34" s="61"/>
      <c r="N34" s="21"/>
      <c r="O34" s="19">
        <f t="shared" si="2"/>
        <v>0</v>
      </c>
      <c r="P34" s="20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66"/>
      <c r="H35" s="62">
        <v>3</v>
      </c>
      <c r="I35" s="32">
        <v>0</v>
      </c>
      <c r="J35" s="29"/>
      <c r="K35" s="62"/>
      <c r="L35" s="21"/>
      <c r="M35" s="62">
        <v>0</v>
      </c>
      <c r="N35" s="21"/>
      <c r="O35" s="19">
        <f t="shared" si="2"/>
        <v>0</v>
      </c>
      <c r="P35" s="20">
        <f t="shared" si="3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64"/>
      <c r="H36" s="61">
        <v>3</v>
      </c>
      <c r="I36" s="12">
        <v>0</v>
      </c>
      <c r="J36" s="12"/>
      <c r="K36" s="61"/>
      <c r="L36" s="21"/>
      <c r="M36" s="61"/>
      <c r="N36" s="21"/>
      <c r="O36" s="19">
        <f t="shared" si="2"/>
        <v>0</v>
      </c>
      <c r="P36" s="20">
        <f t="shared" si="3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64"/>
      <c r="H37" s="61"/>
      <c r="I37" s="12">
        <v>0</v>
      </c>
      <c r="J37" s="12"/>
      <c r="K37" s="61"/>
      <c r="L37" s="21"/>
      <c r="M37" s="61"/>
      <c r="N37" s="21"/>
      <c r="O37" s="19">
        <f t="shared" si="2"/>
        <v>0</v>
      </c>
      <c r="P37" s="20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64"/>
      <c r="H38" s="61"/>
      <c r="I38" s="12">
        <v>0</v>
      </c>
      <c r="J38" s="12"/>
      <c r="K38" s="61"/>
      <c r="L38" s="21"/>
      <c r="M38" s="61"/>
      <c r="N38" s="21"/>
      <c r="O38" s="19">
        <f t="shared" si="2"/>
        <v>0</v>
      </c>
      <c r="P38" s="20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64"/>
      <c r="H39" s="61"/>
      <c r="I39" s="12">
        <v>1</v>
      </c>
      <c r="J39" s="12"/>
      <c r="K39" s="61"/>
      <c r="L39" s="19"/>
      <c r="M39" s="61"/>
      <c r="N39" s="19"/>
      <c r="O39" s="19">
        <f t="shared" si="2"/>
        <v>1</v>
      </c>
      <c r="P39" s="20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16</v>
      </c>
      <c r="D40" s="12"/>
      <c r="E40" s="29">
        <v>5</v>
      </c>
      <c r="F40" s="29">
        <v>0</v>
      </c>
      <c r="G40" s="65">
        <v>22</v>
      </c>
      <c r="H40" s="67"/>
      <c r="I40" s="12">
        <v>10</v>
      </c>
      <c r="J40" s="12"/>
      <c r="K40" s="61">
        <v>4</v>
      </c>
      <c r="L40" s="19"/>
      <c r="M40" s="61">
        <v>0</v>
      </c>
      <c r="N40" s="19"/>
      <c r="O40" s="19">
        <f t="shared" si="2"/>
        <v>57</v>
      </c>
      <c r="P40" s="20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69"/>
      <c r="H41" s="61"/>
      <c r="I41" s="12">
        <v>0</v>
      </c>
      <c r="J41" s="12"/>
      <c r="K41" s="61"/>
      <c r="L41" s="19"/>
      <c r="M41" s="61"/>
      <c r="N41" s="19"/>
      <c r="O41" s="19">
        <f t="shared" si="2"/>
        <v>0</v>
      </c>
      <c r="P41" s="20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69"/>
      <c r="H42" s="61"/>
      <c r="I42" s="12">
        <v>0</v>
      </c>
      <c r="J42" s="12"/>
      <c r="K42" s="61"/>
      <c r="L42" s="19"/>
      <c r="M42" s="61"/>
      <c r="N42" s="19"/>
      <c r="O42" s="19">
        <f t="shared" si="2"/>
        <v>0</v>
      </c>
      <c r="P42" s="20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69"/>
      <c r="H43" s="61"/>
      <c r="I43" s="12">
        <v>0</v>
      </c>
      <c r="J43" s="12"/>
      <c r="K43" s="61"/>
      <c r="L43" s="19"/>
      <c r="M43" s="61"/>
      <c r="N43" s="19"/>
      <c r="O43" s="19">
        <f t="shared" si="2"/>
        <v>0</v>
      </c>
      <c r="P43" s="20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69"/>
      <c r="H44" s="61"/>
      <c r="I44" s="12">
        <v>0</v>
      </c>
      <c r="J44" s="12"/>
      <c r="K44" s="61"/>
      <c r="L44" s="19"/>
      <c r="M44" s="61"/>
      <c r="N44" s="19"/>
      <c r="O44" s="19">
        <f t="shared" si="2"/>
        <v>0</v>
      </c>
      <c r="P44" s="20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C4+C40</f>
        <v>180</v>
      </c>
      <c r="D45" s="29">
        <f>D20</f>
        <v>3</v>
      </c>
      <c r="E45" s="29">
        <f t="shared" ref="E45:F45" si="12">E40+E4</f>
        <v>83</v>
      </c>
      <c r="F45" s="29">
        <f t="shared" si="12"/>
        <v>3</v>
      </c>
      <c r="G45" s="62">
        <v>46</v>
      </c>
      <c r="H45" s="62">
        <v>3</v>
      </c>
      <c r="I45" s="55">
        <f>SUM(I4,I40,I39)</f>
        <v>41</v>
      </c>
      <c r="J45" s="55"/>
      <c r="K45" s="62">
        <v>189</v>
      </c>
      <c r="L45" s="23"/>
      <c r="M45" s="73">
        <v>1</v>
      </c>
      <c r="N45" s="23"/>
      <c r="O45" s="23">
        <f t="shared" si="2"/>
        <v>540</v>
      </c>
      <c r="P45" s="24">
        <f t="shared" si="3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41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G4" sqref="G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98</v>
      </c>
    </row>
    <row r="2" spans="1:46" s="7" customFormat="1" ht="15" customHeight="1" x14ac:dyDescent="0.25">
      <c r="A2" s="8"/>
      <c r="B2" s="9"/>
      <c r="C2" s="74" t="s">
        <v>69</v>
      </c>
      <c r="D2" s="74"/>
      <c r="E2" s="74" t="s">
        <v>70</v>
      </c>
      <c r="F2" s="74"/>
      <c r="G2" s="74" t="s">
        <v>71</v>
      </c>
      <c r="H2" s="74"/>
      <c r="I2" s="74" t="s">
        <v>90</v>
      </c>
      <c r="J2" s="74"/>
      <c r="K2" s="74" t="s">
        <v>73</v>
      </c>
      <c r="L2" s="74"/>
      <c r="M2" s="76" t="s">
        <v>89</v>
      </c>
      <c r="N2" s="77"/>
      <c r="O2" s="74" t="s">
        <v>85</v>
      </c>
      <c r="P2" s="75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" si="0">C5+C22</f>
        <v>193</v>
      </c>
      <c r="D4" s="29">
        <f>D5+D22</f>
        <v>3</v>
      </c>
      <c r="E4" s="62">
        <v>109</v>
      </c>
      <c r="F4" s="62">
        <v>3</v>
      </c>
      <c r="G4" s="32">
        <f>G5+G22</f>
        <v>33</v>
      </c>
      <c r="H4" s="32">
        <v>3</v>
      </c>
      <c r="I4" s="52">
        <f>SUM(I5,I22,I29)</f>
        <v>37</v>
      </c>
      <c r="J4" s="52"/>
      <c r="K4" s="29">
        <f>K5+K22</f>
        <v>58</v>
      </c>
      <c r="L4" s="19"/>
      <c r="M4" s="19"/>
      <c r="N4" s="19"/>
      <c r="O4" s="19">
        <f>C4+E4+G4+I4+K4+M4</f>
        <v>430</v>
      </c>
      <c r="P4" s="20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180</v>
      </c>
      <c r="D5" s="29">
        <f>D6+D12+D18</f>
        <v>3</v>
      </c>
      <c r="E5" s="62">
        <v>108</v>
      </c>
      <c r="F5" s="62">
        <v>3</v>
      </c>
      <c r="G5" s="32">
        <f>G6+G12</f>
        <v>29</v>
      </c>
      <c r="H5" s="44"/>
      <c r="I5" s="52">
        <f>SUM(I12,I6)</f>
        <v>25</v>
      </c>
      <c r="J5" s="52"/>
      <c r="K5" s="29">
        <f>K6+K12</f>
        <v>54</v>
      </c>
      <c r="L5" s="19"/>
      <c r="M5" s="19"/>
      <c r="N5" s="19"/>
      <c r="O5" s="19">
        <f t="shared" ref="O5:O45" si="1">C5+E5+G5+I5+K5+M5</f>
        <v>396</v>
      </c>
      <c r="P5" s="20">
        <f t="shared" ref="P5:P45" si="2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177</v>
      </c>
      <c r="D6" s="29"/>
      <c r="E6" s="62">
        <v>107</v>
      </c>
      <c r="F6" s="62">
        <v>0</v>
      </c>
      <c r="G6" s="32">
        <f>G7+G10</f>
        <v>26</v>
      </c>
      <c r="H6" s="44"/>
      <c r="I6" s="52">
        <f>SUM(I7:I11)</f>
        <v>24</v>
      </c>
      <c r="J6" s="52"/>
      <c r="K6" s="29">
        <f>K7</f>
        <v>50</v>
      </c>
      <c r="L6" s="21"/>
      <c r="M6" s="21"/>
      <c r="N6" s="21"/>
      <c r="O6" s="19">
        <f t="shared" si="1"/>
        <v>384</v>
      </c>
      <c r="P6" s="20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163</v>
      </c>
      <c r="D7" s="12"/>
      <c r="E7" s="61">
        <v>53</v>
      </c>
      <c r="F7" s="61">
        <v>0</v>
      </c>
      <c r="G7" s="12">
        <v>26</v>
      </c>
      <c r="H7" s="42"/>
      <c r="I7" s="12">
        <v>14</v>
      </c>
      <c r="J7" s="12"/>
      <c r="K7" s="37">
        <v>50</v>
      </c>
      <c r="L7" s="21"/>
      <c r="M7" s="21"/>
      <c r="N7" s="21"/>
      <c r="O7" s="19">
        <f t="shared" si="1"/>
        <v>306</v>
      </c>
      <c r="P7" s="20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61">
        <v>0</v>
      </c>
      <c r="F8" s="61">
        <v>0</v>
      </c>
      <c r="G8" s="39"/>
      <c r="H8" s="42"/>
      <c r="I8" s="12">
        <v>0</v>
      </c>
      <c r="J8" s="12"/>
      <c r="K8" s="37"/>
      <c r="L8" s="21"/>
      <c r="M8" s="21"/>
      <c r="N8" s="21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14</v>
      </c>
      <c r="D9" s="12"/>
      <c r="E9" s="61">
        <v>13</v>
      </c>
      <c r="F9" s="61">
        <v>0</v>
      </c>
      <c r="G9" s="40"/>
      <c r="H9" s="42"/>
      <c r="I9" s="12">
        <v>1</v>
      </c>
      <c r="J9" s="12"/>
      <c r="K9" s="37"/>
      <c r="L9" s="21"/>
      <c r="M9" s="21"/>
      <c r="N9" s="21"/>
      <c r="O9" s="19">
        <f t="shared" si="1"/>
        <v>28</v>
      </c>
      <c r="P9" s="20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61">
        <v>41</v>
      </c>
      <c r="F10" s="61">
        <v>0</v>
      </c>
      <c r="G10" s="37"/>
      <c r="H10" s="42"/>
      <c r="I10" s="12">
        <v>9</v>
      </c>
      <c r="J10" s="12"/>
      <c r="K10" s="12"/>
      <c r="L10" s="21"/>
      <c r="M10" s="21"/>
      <c r="N10" s="21"/>
      <c r="O10" s="19">
        <f t="shared" si="1"/>
        <v>50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/>
      <c r="D11" s="12"/>
      <c r="E11" s="61">
        <v>0</v>
      </c>
      <c r="F11" s="61">
        <v>0</v>
      </c>
      <c r="G11" s="39"/>
      <c r="H11" s="42"/>
      <c r="I11" s="12">
        <v>0</v>
      </c>
      <c r="J11" s="12"/>
      <c r="K11" s="12"/>
      <c r="L11" s="21"/>
      <c r="M11" s="21"/>
      <c r="N11" s="21"/>
      <c r="O11" s="19">
        <f t="shared" si="1"/>
        <v>0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3</v>
      </c>
      <c r="D12" s="29"/>
      <c r="E12" s="62">
        <v>1</v>
      </c>
      <c r="F12" s="62">
        <v>0</v>
      </c>
      <c r="G12" s="32">
        <f>G14+G17</f>
        <v>3</v>
      </c>
      <c r="H12" s="44"/>
      <c r="I12" s="54">
        <f>SUM(I13:I16)</f>
        <v>1</v>
      </c>
      <c r="J12" s="29"/>
      <c r="K12" s="29">
        <f>SUM(K13:K17)</f>
        <v>4</v>
      </c>
      <c r="L12" s="21"/>
      <c r="M12" s="21"/>
      <c r="N12" s="21"/>
      <c r="O12" s="19">
        <f t="shared" si="1"/>
        <v>12</v>
      </c>
      <c r="P12" s="20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61">
        <v>0</v>
      </c>
      <c r="F13" s="61">
        <v>0</v>
      </c>
      <c r="G13" s="39"/>
      <c r="H13" s="42"/>
      <c r="I13" s="12"/>
      <c r="J13" s="12"/>
      <c r="K13" s="12"/>
      <c r="L13" s="21"/>
      <c r="M13" s="21"/>
      <c r="N13" s="21"/>
      <c r="O13" s="19">
        <f t="shared" si="1"/>
        <v>0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2</v>
      </c>
      <c r="D14" s="12"/>
      <c r="E14" s="61">
        <v>1</v>
      </c>
      <c r="F14" s="61">
        <v>0</v>
      </c>
      <c r="G14" s="12">
        <v>1</v>
      </c>
      <c r="H14" s="42"/>
      <c r="I14" s="12">
        <v>1</v>
      </c>
      <c r="J14" s="12"/>
      <c r="K14" s="12">
        <v>4</v>
      </c>
      <c r="L14" s="21"/>
      <c r="M14" s="21"/>
      <c r="N14" s="21"/>
      <c r="O14" s="19">
        <f t="shared" si="1"/>
        <v>9</v>
      </c>
      <c r="P14" s="20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61">
        <v>0</v>
      </c>
      <c r="F15" s="61">
        <v>0</v>
      </c>
      <c r="G15" s="39"/>
      <c r="H15" s="42"/>
      <c r="I15" s="12">
        <v>0</v>
      </c>
      <c r="J15" s="12"/>
      <c r="K15" s="12"/>
      <c r="L15" s="21"/>
      <c r="M15" s="21"/>
      <c r="N15" s="21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61">
        <v>0</v>
      </c>
      <c r="F16" s="61">
        <v>0</v>
      </c>
      <c r="G16" s="39"/>
      <c r="H16" s="42"/>
      <c r="I16" s="12">
        <v>0</v>
      </c>
      <c r="J16" s="12"/>
      <c r="K16" s="12"/>
      <c r="L16" s="21"/>
      <c r="M16" s="21"/>
      <c r="N16" s="21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1</v>
      </c>
      <c r="D17" s="12"/>
      <c r="E17" s="61">
        <v>0</v>
      </c>
      <c r="F17" s="61">
        <v>0</v>
      </c>
      <c r="G17" s="37">
        <v>2</v>
      </c>
      <c r="H17" s="42"/>
      <c r="I17" s="12">
        <v>0</v>
      </c>
      <c r="J17" s="12"/>
      <c r="K17" s="12"/>
      <c r="L17" s="21"/>
      <c r="M17" s="21"/>
      <c r="N17" s="21"/>
      <c r="O17" s="19">
        <f t="shared" si="1"/>
        <v>3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3</v>
      </c>
      <c r="E18" s="62">
        <v>0</v>
      </c>
      <c r="F18" s="62">
        <v>3</v>
      </c>
      <c r="G18" s="41"/>
      <c r="H18" s="43"/>
      <c r="I18" s="32">
        <v>0</v>
      </c>
      <c r="J18" s="29"/>
      <c r="K18" s="29"/>
      <c r="L18" s="21"/>
      <c r="M18" s="21"/>
      <c r="N18" s="21"/>
      <c r="O18" s="19">
        <f t="shared" si="1"/>
        <v>0</v>
      </c>
      <c r="P18" s="20">
        <f t="shared" si="2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61">
        <v>0</v>
      </c>
      <c r="F19" s="61">
        <v>0</v>
      </c>
      <c r="G19" s="39"/>
      <c r="H19" s="42"/>
      <c r="I19" s="12">
        <v>0</v>
      </c>
      <c r="J19" s="12"/>
      <c r="K19" s="12"/>
      <c r="L19" s="21"/>
      <c r="M19" s="21"/>
      <c r="N19" s="21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3</v>
      </c>
      <c r="E20" s="61">
        <v>0</v>
      </c>
      <c r="F20" s="61">
        <v>3</v>
      </c>
      <c r="G20" s="39"/>
      <c r="H20" s="42"/>
      <c r="I20" s="12">
        <v>0</v>
      </c>
      <c r="J20" s="12"/>
      <c r="K20" s="12"/>
      <c r="L20" s="21"/>
      <c r="M20" s="21"/>
      <c r="N20" s="21"/>
      <c r="O20" s="19">
        <f t="shared" si="1"/>
        <v>0</v>
      </c>
      <c r="P20" s="20">
        <f t="shared" si="2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61">
        <v>0</v>
      </c>
      <c r="F21" s="61">
        <v>0</v>
      </c>
      <c r="G21" s="39"/>
      <c r="H21" s="42"/>
      <c r="I21" s="12">
        <v>0</v>
      </c>
      <c r="J21" s="12"/>
      <c r="K21" s="12"/>
      <c r="L21" s="21"/>
      <c r="M21" s="21"/>
      <c r="N21" s="21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C23+C29+C35</f>
        <v>13</v>
      </c>
      <c r="D22" s="32"/>
      <c r="E22" s="62">
        <v>1</v>
      </c>
      <c r="F22" s="62">
        <v>0</v>
      </c>
      <c r="G22" s="32">
        <f>G23</f>
        <v>4</v>
      </c>
      <c r="H22" s="43"/>
      <c r="I22" s="32">
        <f>SUM(I23,I35)</f>
        <v>3</v>
      </c>
      <c r="J22" s="32"/>
      <c r="K22" s="29">
        <f>K23+K29</f>
        <v>4</v>
      </c>
      <c r="L22" s="19"/>
      <c r="M22" s="19"/>
      <c r="N22" s="19"/>
      <c r="O22" s="19">
        <f t="shared" si="1"/>
        <v>25</v>
      </c>
      <c r="P22" s="20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SUM(C25:C28)</f>
        <v>10</v>
      </c>
      <c r="D23" s="29"/>
      <c r="E23" s="62">
        <v>1</v>
      </c>
      <c r="F23" s="62">
        <v>0</v>
      </c>
      <c r="G23" s="32">
        <f>G25</f>
        <v>4</v>
      </c>
      <c r="H23" s="43"/>
      <c r="I23" s="32">
        <f t="shared" ref="I23" si="3">SUM(I24:I28)</f>
        <v>3</v>
      </c>
      <c r="J23" s="29"/>
      <c r="K23" s="29">
        <f>K25</f>
        <v>4</v>
      </c>
      <c r="L23" s="21"/>
      <c r="M23" s="21"/>
      <c r="N23" s="21"/>
      <c r="O23" s="19">
        <f t="shared" si="1"/>
        <v>22</v>
      </c>
      <c r="P23" s="20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61">
        <v>0</v>
      </c>
      <c r="F24" s="61">
        <v>0</v>
      </c>
      <c r="G24" s="39"/>
      <c r="H24" s="42"/>
      <c r="I24" s="12">
        <v>0</v>
      </c>
      <c r="J24" s="12"/>
      <c r="K24" s="12"/>
      <c r="L24" s="21"/>
      <c r="M24" s="21"/>
      <c r="N24" s="21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10</v>
      </c>
      <c r="D25" s="12"/>
      <c r="E25" s="61">
        <v>1</v>
      </c>
      <c r="F25" s="61">
        <v>0</v>
      </c>
      <c r="G25" s="12">
        <v>4</v>
      </c>
      <c r="H25" s="45"/>
      <c r="I25" s="12">
        <v>3</v>
      </c>
      <c r="J25" s="12"/>
      <c r="K25" s="12">
        <v>4</v>
      </c>
      <c r="L25" s="21"/>
      <c r="M25" s="21"/>
      <c r="N25" s="21"/>
      <c r="O25" s="19">
        <f t="shared" si="1"/>
        <v>22</v>
      </c>
      <c r="P25" s="20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61">
        <v>0</v>
      </c>
      <c r="F26" s="61">
        <v>0</v>
      </c>
      <c r="G26" s="39"/>
      <c r="H26" s="45"/>
      <c r="I26" s="12">
        <v>0</v>
      </c>
      <c r="J26" s="12"/>
      <c r="K26" s="12"/>
      <c r="L26" s="21"/>
      <c r="M26" s="21"/>
      <c r="N26" s="21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61">
        <v>0</v>
      </c>
      <c r="F27" s="61">
        <v>0</v>
      </c>
      <c r="G27" s="39"/>
      <c r="H27" s="42"/>
      <c r="I27" s="12">
        <v>0</v>
      </c>
      <c r="J27" s="12"/>
      <c r="K27" s="12"/>
      <c r="L27" s="21"/>
      <c r="M27" s="21"/>
      <c r="N27" s="21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61">
        <v>0</v>
      </c>
      <c r="F28" s="61">
        <v>0</v>
      </c>
      <c r="G28" s="39"/>
      <c r="H28" s="42"/>
      <c r="I28" s="12">
        <v>0</v>
      </c>
      <c r="J28" s="12"/>
      <c r="K28" s="12"/>
      <c r="L28" s="21"/>
      <c r="M28" s="21"/>
      <c r="N28" s="21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3</v>
      </c>
      <c r="D29" s="29"/>
      <c r="E29" s="62">
        <v>0</v>
      </c>
      <c r="F29" s="62">
        <v>0</v>
      </c>
      <c r="G29" s="41"/>
      <c r="H29" s="43"/>
      <c r="I29" s="32">
        <f>SUM(I30:I34)</f>
        <v>9</v>
      </c>
      <c r="J29" s="29"/>
      <c r="K29" s="29">
        <v>0</v>
      </c>
      <c r="L29" s="21"/>
      <c r="M29" s="21"/>
      <c r="N29" s="21"/>
      <c r="O29" s="19">
        <f t="shared" si="1"/>
        <v>12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61">
        <v>0</v>
      </c>
      <c r="F30" s="61">
        <v>0</v>
      </c>
      <c r="G30" s="39"/>
      <c r="H30" s="42"/>
      <c r="I30" s="12">
        <v>0</v>
      </c>
      <c r="J30" s="12"/>
      <c r="K30" s="12"/>
      <c r="L30" s="21"/>
      <c r="M30" s="21"/>
      <c r="N30" s="21"/>
      <c r="O30" s="19">
        <f t="shared" si="1"/>
        <v>0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3</v>
      </c>
      <c r="D31" s="12"/>
      <c r="E31" s="61">
        <v>0</v>
      </c>
      <c r="F31" s="61">
        <v>0</v>
      </c>
      <c r="G31" s="39"/>
      <c r="H31" s="42"/>
      <c r="I31" s="12">
        <v>9</v>
      </c>
      <c r="J31" s="12"/>
      <c r="K31" s="12"/>
      <c r="L31" s="21"/>
      <c r="M31" s="21"/>
      <c r="N31" s="21"/>
      <c r="O31" s="19">
        <f t="shared" si="1"/>
        <v>12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61">
        <v>0</v>
      </c>
      <c r="F32" s="61">
        <v>0</v>
      </c>
      <c r="G32" s="39"/>
      <c r="H32" s="42"/>
      <c r="I32" s="12">
        <v>0</v>
      </c>
      <c r="J32" s="12"/>
      <c r="K32" s="12"/>
      <c r="L32" s="21"/>
      <c r="M32" s="21"/>
      <c r="N32" s="21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61">
        <v>0</v>
      </c>
      <c r="F33" s="61">
        <v>0</v>
      </c>
      <c r="G33" s="39"/>
      <c r="H33" s="42"/>
      <c r="I33" s="12">
        <v>0</v>
      </c>
      <c r="J33" s="12"/>
      <c r="K33" s="12"/>
      <c r="L33" s="21"/>
      <c r="M33" s="21"/>
      <c r="N33" s="21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/>
      <c r="D34" s="12"/>
      <c r="E34" s="61">
        <v>0</v>
      </c>
      <c r="F34" s="61">
        <v>0</v>
      </c>
      <c r="G34" s="39"/>
      <c r="H34" s="42"/>
      <c r="I34" s="12">
        <v>0</v>
      </c>
      <c r="J34" s="12"/>
      <c r="K34" s="12"/>
      <c r="L34" s="21"/>
      <c r="M34" s="21"/>
      <c r="N34" s="21"/>
      <c r="O34" s="19">
        <f t="shared" si="1"/>
        <v>0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62">
        <v>0</v>
      </c>
      <c r="F35" s="62">
        <v>0</v>
      </c>
      <c r="G35" s="41"/>
      <c r="H35" s="29">
        <v>3</v>
      </c>
      <c r="I35" s="32">
        <v>0</v>
      </c>
      <c r="J35" s="29"/>
      <c r="K35" s="29"/>
      <c r="L35" s="21"/>
      <c r="M35" s="21"/>
      <c r="N35" s="21"/>
      <c r="O35" s="19">
        <f t="shared" si="1"/>
        <v>0</v>
      </c>
      <c r="P35" s="20">
        <f t="shared" si="2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61">
        <v>0</v>
      </c>
      <c r="F36" s="61">
        <v>0</v>
      </c>
      <c r="G36" s="39"/>
      <c r="H36" s="12">
        <v>3</v>
      </c>
      <c r="I36" s="12">
        <v>0</v>
      </c>
      <c r="J36" s="12"/>
      <c r="K36" s="12"/>
      <c r="L36" s="21"/>
      <c r="M36" s="21"/>
      <c r="N36" s="21"/>
      <c r="O36" s="19">
        <f t="shared" si="1"/>
        <v>0</v>
      </c>
      <c r="P36" s="20">
        <f t="shared" si="2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61">
        <v>0</v>
      </c>
      <c r="F37" s="61">
        <v>0</v>
      </c>
      <c r="G37" s="39"/>
      <c r="H37" s="12"/>
      <c r="I37" s="12">
        <v>0</v>
      </c>
      <c r="J37" s="12"/>
      <c r="K37" s="12"/>
      <c r="L37" s="21"/>
      <c r="M37" s="21"/>
      <c r="N37" s="21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61">
        <v>0</v>
      </c>
      <c r="F38" s="61">
        <v>0</v>
      </c>
      <c r="G38" s="39"/>
      <c r="H38" s="12"/>
      <c r="I38" s="12">
        <v>0</v>
      </c>
      <c r="J38" s="12"/>
      <c r="K38" s="12"/>
      <c r="L38" s="21"/>
      <c r="M38" s="21"/>
      <c r="N38" s="21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61">
        <v>0</v>
      </c>
      <c r="F39" s="61">
        <v>0</v>
      </c>
      <c r="G39" s="39"/>
      <c r="H39" s="12"/>
      <c r="I39" s="12">
        <v>0</v>
      </c>
      <c r="J39" s="12"/>
      <c r="K39" s="12"/>
      <c r="L39" s="19"/>
      <c r="M39" s="19"/>
      <c r="N39" s="19"/>
      <c r="O39" s="19">
        <f t="shared" si="1"/>
        <v>0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11</v>
      </c>
      <c r="D40" s="12"/>
      <c r="E40" s="62">
        <v>4</v>
      </c>
      <c r="F40" s="62">
        <v>0</v>
      </c>
      <c r="G40" s="12">
        <v>17</v>
      </c>
      <c r="H40" s="37"/>
      <c r="I40" s="12">
        <v>4</v>
      </c>
      <c r="J40" s="12"/>
      <c r="K40" s="12">
        <v>1</v>
      </c>
      <c r="L40" s="19"/>
      <c r="M40" s="19"/>
      <c r="N40" s="19"/>
      <c r="O40" s="19">
        <f t="shared" si="1"/>
        <v>37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61">
        <v>0</v>
      </c>
      <c r="F41" s="61">
        <v>0</v>
      </c>
      <c r="G41" s="42"/>
      <c r="H41" s="12"/>
      <c r="I41" s="12">
        <v>0</v>
      </c>
      <c r="J41" s="12"/>
      <c r="K41" s="12"/>
      <c r="L41" s="19"/>
      <c r="M41" s="19"/>
      <c r="N41" s="19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61">
        <v>0</v>
      </c>
      <c r="F42" s="61">
        <v>0</v>
      </c>
      <c r="G42" s="42"/>
      <c r="H42" s="12"/>
      <c r="I42" s="12">
        <v>0</v>
      </c>
      <c r="J42" s="12"/>
      <c r="K42" s="12"/>
      <c r="L42" s="19"/>
      <c r="M42" s="19"/>
      <c r="N42" s="19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61">
        <v>0</v>
      </c>
      <c r="F43" s="61">
        <v>0</v>
      </c>
      <c r="G43" s="42"/>
      <c r="H43" s="12"/>
      <c r="I43" s="12">
        <v>0</v>
      </c>
      <c r="J43" s="12"/>
      <c r="K43" s="12"/>
      <c r="L43" s="19"/>
      <c r="M43" s="19"/>
      <c r="N43" s="19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61">
        <v>0</v>
      </c>
      <c r="F44" s="61">
        <v>0</v>
      </c>
      <c r="G44" s="42"/>
      <c r="H44" s="12"/>
      <c r="I44" s="12">
        <v>0</v>
      </c>
      <c r="J44" s="12"/>
      <c r="K44" s="12"/>
      <c r="L44" s="19"/>
      <c r="M44" s="19"/>
      <c r="N44" s="19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C4+C40</f>
        <v>204</v>
      </c>
      <c r="D45" s="29">
        <f>D20</f>
        <v>3</v>
      </c>
      <c r="E45" s="62">
        <v>113</v>
      </c>
      <c r="F45" s="62">
        <v>3</v>
      </c>
      <c r="G45" s="32">
        <f>G40+G4</f>
        <v>50</v>
      </c>
      <c r="H45" s="32">
        <f>H4</f>
        <v>3</v>
      </c>
      <c r="I45" s="55">
        <f>SUM(I4,I40)</f>
        <v>41</v>
      </c>
      <c r="J45" s="29"/>
      <c r="K45" s="32">
        <f>K4+K40</f>
        <v>59</v>
      </c>
      <c r="L45" s="23"/>
      <c r="M45" s="23"/>
      <c r="N45" s="23"/>
      <c r="O45" s="23">
        <f t="shared" si="1"/>
        <v>467</v>
      </c>
      <c r="P45" s="24">
        <f t="shared" si="2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2">
      <c r="A128" s="15"/>
      <c r="B128" s="16"/>
    </row>
    <row r="129" spans="1:2" x14ac:dyDescent="0.2">
      <c r="A129" s="15"/>
      <c r="B129" s="16"/>
    </row>
    <row r="130" spans="1:2" x14ac:dyDescent="0.2">
      <c r="A130" s="15"/>
      <c r="B130" s="16"/>
    </row>
    <row r="131" spans="1:2" x14ac:dyDescent="0.2">
      <c r="A131" s="15"/>
      <c r="B131" s="16"/>
    </row>
    <row r="132" spans="1:2" x14ac:dyDescent="0.2">
      <c r="A132" s="15"/>
      <c r="B132" s="16"/>
    </row>
    <row r="133" spans="1:2" x14ac:dyDescent="0.2">
      <c r="A133" s="15"/>
      <c r="B133" s="16"/>
    </row>
    <row r="134" spans="1:2" x14ac:dyDescent="0.2">
      <c r="A134" s="15"/>
      <c r="B134" s="16"/>
    </row>
    <row r="135" spans="1:2" x14ac:dyDescent="0.2">
      <c r="A135" s="10"/>
      <c r="B135" s="11"/>
    </row>
    <row r="136" spans="1:2" x14ac:dyDescent="0.2">
      <c r="A136" s="10"/>
      <c r="B136" s="11"/>
    </row>
    <row r="137" spans="1:2" x14ac:dyDescent="0.2">
      <c r="A137" s="10"/>
      <c r="B137" s="11"/>
    </row>
    <row r="138" spans="1:2" x14ac:dyDescent="0.2">
      <c r="A138" s="10"/>
      <c r="B138" s="11"/>
    </row>
    <row r="139" spans="1:2" x14ac:dyDescent="0.2">
      <c r="A139" s="10"/>
      <c r="B139" s="11"/>
    </row>
    <row r="140" spans="1:2" x14ac:dyDescent="0.2">
      <c r="A140" s="10"/>
      <c r="B140" s="11"/>
    </row>
    <row r="141" spans="1:2" x14ac:dyDescent="0.2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2026-02-11T08:08:01Z</dcterms:modified>
</cp:coreProperties>
</file>