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somk-my.sharepoint.com/personal/kosta_spaseski_aso_mk/Documents/25Q4_Kosta/Web/"/>
    </mc:Choice>
  </mc:AlternateContent>
  <xr:revisionPtr revIDLastSave="4" documentId="8_{7F91C907-B4FD-406C-853A-F96AAA8AB557}" xr6:coauthVersionLast="47" xr6:coauthVersionMax="47" xr10:uidLastSave="{AF743CF5-8D51-4816-ABD1-50DEA8539EBF}"/>
  <bookViews>
    <workbookView xWindow="-120" yWindow="-120" windowWidth="29040" windowHeight="15720" xr2:uid="{00000000-000D-0000-FFFF-FFFF00000000}"/>
  </bookViews>
  <sheets>
    <sheet name="0" sheetId="11" r:id="rId1"/>
    <sheet name="Table 1" sheetId="1" r:id="rId2"/>
    <sheet name="Table 2" sheetId="2" r:id="rId3"/>
    <sheet name="Table 3" sheetId="3" r:id="rId4"/>
    <sheet name="Table 4" sheetId="4" r:id="rId5"/>
    <sheet name="Table 5" sheetId="5" r:id="rId6"/>
    <sheet name="Table 6" sheetId="6" r:id="rId7"/>
    <sheet name="Table 7" sheetId="7" r:id="rId8"/>
    <sheet name="Table 8" sheetId="8" r:id="rId9"/>
    <sheet name="Table 10 11" sheetId="9" r:id="rId10"/>
    <sheet name="Table 12" sheetId="10" r:id="rId11"/>
  </sheets>
  <externalReferences>
    <externalReference r:id="rId12"/>
    <externalReference r:id="rId13"/>
    <externalReference r:id="rId14"/>
    <externalReference r:id="rId15"/>
    <externalReference r:id="rId16"/>
  </externalReferences>
  <definedNames>
    <definedName name="_xlnm.Print_Area" localSheetId="0">'0'!$A$1:$K$48</definedName>
    <definedName name="_xlnm.Print_Area" localSheetId="9">[4]TechProvisionsGrossNet_EN!$A$3:$L$100</definedName>
    <definedName name="_xlnm.Print_Area" localSheetId="10">[5]SolvencyMargin_EN!$A$5:$X$29</definedName>
    <definedName name="_xlnm.Print_Area" localSheetId="2">[1]PremiumDistributionCompany_EN!$A$2:$K$27</definedName>
    <definedName name="_xlnm.Print_Area" localSheetId="3">[2]PremiumDistributionClass_EN!$A$2:$F$32</definedName>
    <definedName name="_xlnm.Print_Area" localSheetId="8">[3]ExpensesCompany_EN!$A$4:$E$26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46" i="6" l="1"/>
  <c r="Q46" i="6"/>
  <c r="R46" i="6"/>
  <c r="S46" i="6"/>
  <c r="T46" i="6"/>
  <c r="O46" i="6"/>
  <c r="D46" i="6"/>
  <c r="E46" i="6"/>
  <c r="F46" i="6"/>
  <c r="G46" i="6"/>
  <c r="H46" i="6"/>
  <c r="I46" i="6"/>
  <c r="J46" i="6"/>
  <c r="K46" i="6"/>
  <c r="L46" i="6"/>
  <c r="M46" i="6"/>
  <c r="C46" i="6"/>
  <c r="P46" i="5"/>
  <c r="Q46" i="5"/>
  <c r="R46" i="5"/>
  <c r="S46" i="5"/>
  <c r="T46" i="5"/>
  <c r="O46" i="5"/>
  <c r="D46" i="5"/>
  <c r="E46" i="5"/>
  <c r="F46" i="5"/>
  <c r="G46" i="5"/>
  <c r="H46" i="5"/>
  <c r="I46" i="5"/>
  <c r="J46" i="5"/>
  <c r="K46" i="5"/>
  <c r="L46" i="5"/>
  <c r="M46" i="5"/>
  <c r="C46" i="5"/>
  <c r="P46" i="4"/>
  <c r="Q46" i="4"/>
  <c r="R46" i="4"/>
  <c r="S46" i="4"/>
  <c r="T46" i="4"/>
  <c r="O46" i="4"/>
  <c r="D46" i="4"/>
  <c r="E46" i="4"/>
  <c r="F46" i="4"/>
  <c r="G46" i="4"/>
  <c r="H46" i="4"/>
  <c r="I46" i="4"/>
  <c r="J46" i="4"/>
  <c r="K46" i="4"/>
  <c r="L46" i="4"/>
  <c r="M46" i="4"/>
  <c r="C46" i="4"/>
  <c r="P46" i="1"/>
  <c r="Q46" i="1"/>
  <c r="R46" i="1"/>
  <c r="S46" i="1"/>
  <c r="T46" i="1"/>
  <c r="O46" i="1"/>
  <c r="D46" i="1"/>
  <c r="E46" i="1"/>
  <c r="F46" i="1"/>
  <c r="G46" i="1"/>
  <c r="H46" i="1"/>
  <c r="I46" i="1"/>
  <c r="J46" i="1"/>
  <c r="K46" i="1"/>
  <c r="L46" i="1"/>
  <c r="M46" i="1"/>
  <c r="C46" i="1"/>
  <c r="T6" i="10"/>
  <c r="M6" i="10"/>
  <c r="U6" i="10" s="1"/>
  <c r="T5" i="10"/>
  <c r="M5" i="10"/>
  <c r="U5" i="10" s="1"/>
  <c r="B54" i="9"/>
  <c r="L53" i="9"/>
  <c r="B53" i="9"/>
  <c r="L52" i="9"/>
  <c r="B52" i="9"/>
  <c r="L51" i="9"/>
  <c r="B51" i="9"/>
  <c r="L50" i="9"/>
  <c r="B50" i="9"/>
  <c r="L49" i="9"/>
  <c r="B49" i="9"/>
  <c r="L48" i="9"/>
  <c r="B48" i="9"/>
  <c r="K47" i="9"/>
  <c r="J47" i="9"/>
  <c r="I47" i="9"/>
  <c r="H47" i="9"/>
  <c r="G47" i="9"/>
  <c r="F47" i="9"/>
  <c r="E47" i="9"/>
  <c r="D47" i="9"/>
  <c r="C47" i="9"/>
  <c r="B47" i="9"/>
  <c r="L46" i="9"/>
  <c r="B46" i="9"/>
  <c r="L45" i="9"/>
  <c r="B45" i="9"/>
  <c r="L44" i="9"/>
  <c r="B44" i="9"/>
  <c r="L43" i="9"/>
  <c r="B43" i="9"/>
  <c r="L42" i="9"/>
  <c r="B42" i="9"/>
  <c r="L41" i="9"/>
  <c r="B41" i="9"/>
  <c r="L40" i="9"/>
  <c r="B40" i="9"/>
  <c r="L39" i="9"/>
  <c r="B39" i="9"/>
  <c r="L38" i="9"/>
  <c r="B38" i="9"/>
  <c r="L37" i="9"/>
  <c r="B37" i="9"/>
  <c r="L36" i="9"/>
  <c r="B36" i="9"/>
  <c r="K35" i="9"/>
  <c r="K54" i="9" s="1"/>
  <c r="J35" i="9"/>
  <c r="J54" i="9" s="1"/>
  <c r="I35" i="9"/>
  <c r="I54" i="9" s="1"/>
  <c r="H35" i="9"/>
  <c r="H54" i="9" s="1"/>
  <c r="G35" i="9"/>
  <c r="G54" i="9" s="1"/>
  <c r="F35" i="9"/>
  <c r="F54" i="9" s="1"/>
  <c r="E35" i="9"/>
  <c r="E54" i="9" s="1"/>
  <c r="D35" i="9"/>
  <c r="C35" i="9"/>
  <c r="B35" i="9"/>
  <c r="B26" i="9"/>
  <c r="L25" i="9"/>
  <c r="B25" i="9"/>
  <c r="L24" i="9"/>
  <c r="B24" i="9"/>
  <c r="L23" i="9"/>
  <c r="B23" i="9"/>
  <c r="L22" i="9"/>
  <c r="B22" i="9"/>
  <c r="L21" i="9"/>
  <c r="B21" i="9"/>
  <c r="L20" i="9"/>
  <c r="B20" i="9"/>
  <c r="K19" i="9"/>
  <c r="J19" i="9"/>
  <c r="I19" i="9"/>
  <c r="H19" i="9"/>
  <c r="G19" i="9"/>
  <c r="F19" i="9"/>
  <c r="E19" i="9"/>
  <c r="D19" i="9"/>
  <c r="C19" i="9"/>
  <c r="B19" i="9"/>
  <c r="L18" i="9"/>
  <c r="B18" i="9"/>
  <c r="L17" i="9"/>
  <c r="B17" i="9"/>
  <c r="L16" i="9"/>
  <c r="B16" i="9"/>
  <c r="L15" i="9"/>
  <c r="B15" i="9"/>
  <c r="L14" i="9"/>
  <c r="B14" i="9"/>
  <c r="L13" i="9"/>
  <c r="B13" i="9"/>
  <c r="L12" i="9"/>
  <c r="B12" i="9"/>
  <c r="L11" i="9"/>
  <c r="B11" i="9"/>
  <c r="L10" i="9"/>
  <c r="B10" i="9"/>
  <c r="L9" i="9"/>
  <c r="B9" i="9"/>
  <c r="L8" i="9"/>
  <c r="B8" i="9"/>
  <c r="K7" i="9"/>
  <c r="K26" i="9" s="1"/>
  <c r="J7" i="9"/>
  <c r="J26" i="9" s="1"/>
  <c r="I7" i="9"/>
  <c r="I26" i="9" s="1"/>
  <c r="H7" i="9"/>
  <c r="H26" i="9" s="1"/>
  <c r="G7" i="9"/>
  <c r="F7" i="9"/>
  <c r="E7" i="9"/>
  <c r="E26" i="9" s="1"/>
  <c r="D7" i="9"/>
  <c r="C7" i="9"/>
  <c r="B7" i="9"/>
  <c r="D25" i="8"/>
  <c r="B25" i="8"/>
  <c r="B24" i="8"/>
  <c r="B23" i="8"/>
  <c r="B22" i="8"/>
  <c r="B21" i="8"/>
  <c r="B20" i="8"/>
  <c r="B19" i="8"/>
  <c r="E18" i="8"/>
  <c r="D18" i="8"/>
  <c r="C18" i="8"/>
  <c r="B18" i="8"/>
  <c r="B17" i="8"/>
  <c r="B16" i="8"/>
  <c r="B15" i="8"/>
  <c r="B14" i="8"/>
  <c r="B13" i="8"/>
  <c r="B12" i="8"/>
  <c r="B11" i="8"/>
  <c r="B10" i="8"/>
  <c r="B9" i="8"/>
  <c r="B8" i="8"/>
  <c r="B7" i="8"/>
  <c r="E6" i="8"/>
  <c r="E25" i="8" s="1"/>
  <c r="D6" i="8"/>
  <c r="C6" i="8"/>
  <c r="B6" i="8"/>
  <c r="I24" i="7"/>
  <c r="H24" i="7"/>
  <c r="G24" i="7"/>
  <c r="F24" i="7"/>
  <c r="E24" i="7"/>
  <c r="D24" i="7"/>
  <c r="C24" i="7"/>
  <c r="I23" i="7"/>
  <c r="I22" i="7"/>
  <c r="I21" i="7"/>
  <c r="I20" i="7"/>
  <c r="I19" i="7"/>
  <c r="I18" i="7"/>
  <c r="B18" i="7"/>
  <c r="B23" i="7" s="1"/>
  <c r="H17" i="7"/>
  <c r="G17" i="7"/>
  <c r="G25" i="7" s="1"/>
  <c r="F17" i="7"/>
  <c r="F25" i="7" s="1"/>
  <c r="E17" i="7"/>
  <c r="E25" i="7" s="1"/>
  <c r="D17" i="7"/>
  <c r="D25" i="7" s="1"/>
  <c r="C17" i="7"/>
  <c r="I17" i="7" s="1"/>
  <c r="I16" i="7"/>
  <c r="B16" i="7"/>
  <c r="I15" i="7"/>
  <c r="B15" i="7"/>
  <c r="I14" i="7"/>
  <c r="B14" i="7"/>
  <c r="I13" i="7"/>
  <c r="B13" i="7"/>
  <c r="I12" i="7"/>
  <c r="B12" i="7"/>
  <c r="I11" i="7"/>
  <c r="B11" i="7"/>
  <c r="I10" i="7"/>
  <c r="B10" i="7"/>
  <c r="I9" i="7"/>
  <c r="B9" i="7"/>
  <c r="I8" i="7"/>
  <c r="B8" i="7"/>
  <c r="I7" i="7"/>
  <c r="B7" i="7"/>
  <c r="I6" i="7"/>
  <c r="B6" i="7"/>
  <c r="T45" i="6"/>
  <c r="S45" i="6"/>
  <c r="R45" i="6"/>
  <c r="Q45" i="6"/>
  <c r="P45" i="6"/>
  <c r="O45" i="6"/>
  <c r="M45" i="6"/>
  <c r="L45" i="6"/>
  <c r="K45" i="6"/>
  <c r="J45" i="6"/>
  <c r="I45" i="6"/>
  <c r="H45" i="6"/>
  <c r="G45" i="6"/>
  <c r="F45" i="6"/>
  <c r="E45" i="6"/>
  <c r="D45" i="6"/>
  <c r="C45" i="6"/>
  <c r="T42" i="6"/>
  <c r="S42" i="6"/>
  <c r="R42" i="6"/>
  <c r="Q42" i="6"/>
  <c r="P42" i="6"/>
  <c r="O42" i="6"/>
  <c r="M42" i="6"/>
  <c r="L42" i="6"/>
  <c r="K42" i="6"/>
  <c r="J42" i="6"/>
  <c r="I42" i="6"/>
  <c r="H42" i="6"/>
  <c r="G42" i="6"/>
  <c r="F42" i="6"/>
  <c r="E42" i="6"/>
  <c r="D42" i="6"/>
  <c r="C42" i="6"/>
  <c r="U41" i="6"/>
  <c r="N41" i="6"/>
  <c r="V41" i="6" s="1"/>
  <c r="U40" i="6"/>
  <c r="N40" i="6"/>
  <c r="V40" i="6" s="1"/>
  <c r="U39" i="6"/>
  <c r="N39" i="6"/>
  <c r="V39" i="6" s="1"/>
  <c r="U38" i="6"/>
  <c r="N38" i="6"/>
  <c r="V38" i="6" s="1"/>
  <c r="V37" i="6"/>
  <c r="U37" i="6"/>
  <c r="N37" i="6"/>
  <c r="U36" i="6"/>
  <c r="N36" i="6"/>
  <c r="V36" i="6" s="1"/>
  <c r="U35" i="6"/>
  <c r="N35" i="6"/>
  <c r="V35" i="6" s="1"/>
  <c r="U34" i="6"/>
  <c r="N34" i="6"/>
  <c r="V34" i="6" s="1"/>
  <c r="U33" i="6"/>
  <c r="N33" i="6"/>
  <c r="V33" i="6" s="1"/>
  <c r="U32" i="6"/>
  <c r="N32" i="6"/>
  <c r="V32" i="6" s="1"/>
  <c r="U31" i="6"/>
  <c r="N31" i="6"/>
  <c r="U30" i="6"/>
  <c r="N30" i="6"/>
  <c r="V30" i="6" s="1"/>
  <c r="U29" i="6"/>
  <c r="N29" i="6"/>
  <c r="V29" i="6" s="1"/>
  <c r="U28" i="6"/>
  <c r="N28" i="6"/>
  <c r="V28" i="6" s="1"/>
  <c r="U27" i="6"/>
  <c r="N27" i="6"/>
  <c r="V27" i="6" s="1"/>
  <c r="U26" i="6"/>
  <c r="N26" i="6"/>
  <c r="U25" i="6"/>
  <c r="N25" i="6"/>
  <c r="U24" i="6"/>
  <c r="N24" i="6"/>
  <c r="U23" i="6"/>
  <c r="N23" i="6"/>
  <c r="V23" i="6" s="1"/>
  <c r="U22" i="6"/>
  <c r="N22" i="6"/>
  <c r="V22" i="6" s="1"/>
  <c r="U21" i="6"/>
  <c r="N21" i="6"/>
  <c r="V21" i="6" s="1"/>
  <c r="U20" i="6"/>
  <c r="V20" i="6" s="1"/>
  <c r="N20" i="6"/>
  <c r="U19" i="6"/>
  <c r="N19" i="6"/>
  <c r="V19" i="6" s="1"/>
  <c r="U18" i="6"/>
  <c r="N18" i="6"/>
  <c r="U17" i="6"/>
  <c r="N17" i="6"/>
  <c r="V17" i="6" s="1"/>
  <c r="U16" i="6"/>
  <c r="N16" i="6"/>
  <c r="V16" i="6" s="1"/>
  <c r="U15" i="6"/>
  <c r="N15" i="6"/>
  <c r="V15" i="6" s="1"/>
  <c r="V14" i="6"/>
  <c r="U14" i="6"/>
  <c r="N14" i="6"/>
  <c r="U13" i="6"/>
  <c r="N13" i="6"/>
  <c r="V13" i="6" s="1"/>
  <c r="U12" i="6"/>
  <c r="N12" i="6"/>
  <c r="V12" i="6" s="1"/>
  <c r="U11" i="6"/>
  <c r="N11" i="6"/>
  <c r="V11" i="6" s="1"/>
  <c r="U10" i="6"/>
  <c r="N10" i="6"/>
  <c r="V10" i="6" s="1"/>
  <c r="U9" i="6"/>
  <c r="N9" i="6"/>
  <c r="V9" i="6" s="1"/>
  <c r="U8" i="6"/>
  <c r="N8" i="6"/>
  <c r="U7" i="6"/>
  <c r="N7" i="6"/>
  <c r="V7" i="6" s="1"/>
  <c r="U6" i="6"/>
  <c r="N6" i="6"/>
  <c r="T45" i="5"/>
  <c r="S45" i="5"/>
  <c r="R45" i="5"/>
  <c r="Q45" i="5"/>
  <c r="P45" i="5"/>
  <c r="O45" i="5"/>
  <c r="M45" i="5"/>
  <c r="L45" i="5"/>
  <c r="K45" i="5"/>
  <c r="J45" i="5"/>
  <c r="I45" i="5"/>
  <c r="H45" i="5"/>
  <c r="G45" i="5"/>
  <c r="F45" i="5"/>
  <c r="E45" i="5"/>
  <c r="D45" i="5"/>
  <c r="C45" i="5"/>
  <c r="T41" i="5"/>
  <c r="S41" i="5"/>
  <c r="R41" i="5"/>
  <c r="Q41" i="5"/>
  <c r="P41" i="5"/>
  <c r="O41" i="5"/>
  <c r="M41" i="5"/>
  <c r="L41" i="5"/>
  <c r="K41" i="5"/>
  <c r="J41" i="5"/>
  <c r="I41" i="5"/>
  <c r="H41" i="5"/>
  <c r="G41" i="5"/>
  <c r="G42" i="5" s="1"/>
  <c r="F41" i="5"/>
  <c r="E41" i="5"/>
  <c r="D41" i="5"/>
  <c r="C41" i="5"/>
  <c r="N41" i="5" s="1"/>
  <c r="U40" i="5"/>
  <c r="V40" i="5" s="1"/>
  <c r="N40" i="5"/>
  <c r="U39" i="5"/>
  <c r="N39" i="5"/>
  <c r="U38" i="5"/>
  <c r="N38" i="5"/>
  <c r="V38" i="5" s="1"/>
  <c r="U37" i="5"/>
  <c r="N37" i="5"/>
  <c r="V37" i="5" s="1"/>
  <c r="U36" i="5"/>
  <c r="N36" i="5"/>
  <c r="V36" i="5" s="1"/>
  <c r="U35" i="5"/>
  <c r="N35" i="5"/>
  <c r="V35" i="5" s="1"/>
  <c r="U34" i="5"/>
  <c r="N34" i="5"/>
  <c r="U33" i="5"/>
  <c r="N33" i="5"/>
  <c r="V33" i="5" s="1"/>
  <c r="U32" i="5"/>
  <c r="N32" i="5"/>
  <c r="V32" i="5" s="1"/>
  <c r="U31" i="5"/>
  <c r="N31" i="5"/>
  <c r="V31" i="5" s="1"/>
  <c r="T30" i="5"/>
  <c r="S30" i="5"/>
  <c r="R30" i="5"/>
  <c r="Q30" i="5"/>
  <c r="P30" i="5"/>
  <c r="P42" i="5" s="1"/>
  <c r="O30" i="5"/>
  <c r="U30" i="5" s="1"/>
  <c r="M30" i="5"/>
  <c r="L30" i="5"/>
  <c r="K30" i="5"/>
  <c r="J30" i="5"/>
  <c r="J42" i="5" s="1"/>
  <c r="I30" i="5"/>
  <c r="I42" i="5" s="1"/>
  <c r="H30" i="5"/>
  <c r="H42" i="5" s="1"/>
  <c r="G30" i="5"/>
  <c r="F30" i="5"/>
  <c r="E30" i="5"/>
  <c r="D30" i="5"/>
  <c r="C30" i="5"/>
  <c r="U29" i="5"/>
  <c r="N29" i="5"/>
  <c r="V29" i="5" s="1"/>
  <c r="U28" i="5"/>
  <c r="N28" i="5"/>
  <c r="U27" i="5"/>
  <c r="N27" i="5"/>
  <c r="V27" i="5" s="1"/>
  <c r="U26" i="5"/>
  <c r="N26" i="5"/>
  <c r="V26" i="5" s="1"/>
  <c r="U25" i="5"/>
  <c r="N25" i="5"/>
  <c r="V25" i="5" s="1"/>
  <c r="U24" i="5"/>
  <c r="N24" i="5"/>
  <c r="V24" i="5" s="1"/>
  <c r="U23" i="5"/>
  <c r="N23" i="5"/>
  <c r="V23" i="5" s="1"/>
  <c r="U22" i="5"/>
  <c r="N22" i="5"/>
  <c r="U21" i="5"/>
  <c r="N21" i="5"/>
  <c r="V21" i="5" s="1"/>
  <c r="U20" i="5"/>
  <c r="N20" i="5"/>
  <c r="V20" i="5" s="1"/>
  <c r="U19" i="5"/>
  <c r="N19" i="5"/>
  <c r="V19" i="5" s="1"/>
  <c r="U18" i="5"/>
  <c r="N18" i="5"/>
  <c r="U17" i="5"/>
  <c r="N17" i="5"/>
  <c r="V17" i="5" s="1"/>
  <c r="U16" i="5"/>
  <c r="N16" i="5"/>
  <c r="V16" i="5" s="1"/>
  <c r="U15" i="5"/>
  <c r="N15" i="5"/>
  <c r="U14" i="5"/>
  <c r="N14" i="5"/>
  <c r="V14" i="5" s="1"/>
  <c r="U13" i="5"/>
  <c r="V13" i="5" s="1"/>
  <c r="N13" i="5"/>
  <c r="U12" i="5"/>
  <c r="N12" i="5"/>
  <c r="V12" i="5" s="1"/>
  <c r="U11" i="5"/>
  <c r="N11" i="5"/>
  <c r="V11" i="5" s="1"/>
  <c r="U10" i="5"/>
  <c r="N10" i="5"/>
  <c r="V10" i="5" s="1"/>
  <c r="U9" i="5"/>
  <c r="N9" i="5"/>
  <c r="U8" i="5"/>
  <c r="N8" i="5"/>
  <c r="V8" i="5" s="1"/>
  <c r="U7" i="5"/>
  <c r="N7" i="5"/>
  <c r="V7" i="5" s="1"/>
  <c r="U6" i="5"/>
  <c r="N6" i="5"/>
  <c r="V6" i="5" s="1"/>
  <c r="T45" i="4"/>
  <c r="S45" i="4"/>
  <c r="R45" i="4"/>
  <c r="Q45" i="4"/>
  <c r="P45" i="4"/>
  <c r="O45" i="4"/>
  <c r="M45" i="4"/>
  <c r="L45" i="4"/>
  <c r="K45" i="4"/>
  <c r="J45" i="4"/>
  <c r="I45" i="4"/>
  <c r="H45" i="4"/>
  <c r="G45" i="4"/>
  <c r="F45" i="4"/>
  <c r="E45" i="4"/>
  <c r="D45" i="4"/>
  <c r="C45" i="4"/>
  <c r="T42" i="4"/>
  <c r="S42" i="4"/>
  <c r="R42" i="4"/>
  <c r="Q42" i="4"/>
  <c r="P42" i="4"/>
  <c r="O42" i="4"/>
  <c r="M42" i="4"/>
  <c r="L42" i="4"/>
  <c r="K42" i="4"/>
  <c r="J42" i="4"/>
  <c r="I42" i="4"/>
  <c r="H42" i="4"/>
  <c r="G42" i="4"/>
  <c r="F42" i="4"/>
  <c r="E42" i="4"/>
  <c r="D42" i="4"/>
  <c r="C42" i="4"/>
  <c r="U41" i="4"/>
  <c r="N41" i="4"/>
  <c r="N42" i="4" s="1"/>
  <c r="U40" i="4"/>
  <c r="N40" i="4"/>
  <c r="V40" i="4" s="1"/>
  <c r="U39" i="4"/>
  <c r="N39" i="4"/>
  <c r="V39" i="4" s="1"/>
  <c r="U38" i="4"/>
  <c r="N38" i="4"/>
  <c r="V38" i="4" s="1"/>
  <c r="U37" i="4"/>
  <c r="N37" i="4"/>
  <c r="V37" i="4" s="1"/>
  <c r="U36" i="4"/>
  <c r="N36" i="4"/>
  <c r="V36" i="4" s="1"/>
  <c r="U35" i="4"/>
  <c r="N35" i="4"/>
  <c r="V35" i="4" s="1"/>
  <c r="U34" i="4"/>
  <c r="N34" i="4"/>
  <c r="V34" i="4" s="1"/>
  <c r="U33" i="4"/>
  <c r="N33" i="4"/>
  <c r="V33" i="4" s="1"/>
  <c r="U32" i="4"/>
  <c r="N32" i="4"/>
  <c r="V32" i="4" s="1"/>
  <c r="U31" i="4"/>
  <c r="V31" i="4" s="1"/>
  <c r="N31" i="4"/>
  <c r="U30" i="4"/>
  <c r="V30" i="4" s="1"/>
  <c r="N30" i="4"/>
  <c r="U29" i="4"/>
  <c r="V29" i="4" s="1"/>
  <c r="N29" i="4"/>
  <c r="U28" i="4"/>
  <c r="N28" i="4"/>
  <c r="V28" i="4" s="1"/>
  <c r="U27" i="4"/>
  <c r="N27" i="4"/>
  <c r="V27" i="4" s="1"/>
  <c r="U26" i="4"/>
  <c r="N26" i="4"/>
  <c r="V26" i="4" s="1"/>
  <c r="U25" i="4"/>
  <c r="N25" i="4"/>
  <c r="V25" i="4" s="1"/>
  <c r="V24" i="4"/>
  <c r="U24" i="4"/>
  <c r="N24" i="4"/>
  <c r="U23" i="4"/>
  <c r="N23" i="4"/>
  <c r="V23" i="4" s="1"/>
  <c r="U22" i="4"/>
  <c r="N22" i="4"/>
  <c r="V22" i="4" s="1"/>
  <c r="U21" i="4"/>
  <c r="N21" i="4"/>
  <c r="V21" i="4" s="1"/>
  <c r="U20" i="4"/>
  <c r="N20" i="4"/>
  <c r="V20" i="4" s="1"/>
  <c r="U19" i="4"/>
  <c r="N19" i="4"/>
  <c r="V19" i="4" s="1"/>
  <c r="U18" i="4"/>
  <c r="N18" i="4"/>
  <c r="U17" i="4"/>
  <c r="V17" i="4" s="1"/>
  <c r="N17" i="4"/>
  <c r="U16" i="4"/>
  <c r="N16" i="4"/>
  <c r="U15" i="4"/>
  <c r="N15" i="4"/>
  <c r="U14" i="4"/>
  <c r="N14" i="4"/>
  <c r="V14" i="4" s="1"/>
  <c r="U13" i="4"/>
  <c r="N13" i="4"/>
  <c r="V13" i="4" s="1"/>
  <c r="U12" i="4"/>
  <c r="N12" i="4"/>
  <c r="V12" i="4" s="1"/>
  <c r="U11" i="4"/>
  <c r="N11" i="4"/>
  <c r="V11" i="4" s="1"/>
  <c r="U10" i="4"/>
  <c r="N10" i="4"/>
  <c r="V10" i="4" s="1"/>
  <c r="U9" i="4"/>
  <c r="N9" i="4"/>
  <c r="V9" i="4" s="1"/>
  <c r="U8" i="4"/>
  <c r="N8" i="4"/>
  <c r="V8" i="4" s="1"/>
  <c r="U7" i="4"/>
  <c r="N7" i="4"/>
  <c r="V7" i="4" s="1"/>
  <c r="U6" i="4"/>
  <c r="N6" i="4"/>
  <c r="V6" i="4" s="1"/>
  <c r="E31" i="3"/>
  <c r="D31" i="3"/>
  <c r="C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F8" i="3"/>
  <c r="F7" i="3"/>
  <c r="F6" i="3"/>
  <c r="F31" i="3" s="1"/>
  <c r="B25" i="2"/>
  <c r="F24" i="2"/>
  <c r="B24" i="2"/>
  <c r="F23" i="2"/>
  <c r="B23" i="2"/>
  <c r="F22" i="2"/>
  <c r="B22" i="2"/>
  <c r="F21" i="2"/>
  <c r="B21" i="2"/>
  <c r="F20" i="2"/>
  <c r="B20" i="2"/>
  <c r="F19" i="2"/>
  <c r="B19" i="2"/>
  <c r="E18" i="2"/>
  <c r="D18" i="2"/>
  <c r="C18" i="2"/>
  <c r="B18" i="2"/>
  <c r="F17" i="2"/>
  <c r="B17" i="2"/>
  <c r="F16" i="2"/>
  <c r="B16" i="2"/>
  <c r="F15" i="2"/>
  <c r="B15" i="2"/>
  <c r="F14" i="2"/>
  <c r="B14" i="2"/>
  <c r="F13" i="2"/>
  <c r="B13" i="2"/>
  <c r="F12" i="2"/>
  <c r="B12" i="2"/>
  <c r="F11" i="2"/>
  <c r="B11" i="2"/>
  <c r="F10" i="2"/>
  <c r="B10" i="2"/>
  <c r="F9" i="2"/>
  <c r="B9" i="2"/>
  <c r="F8" i="2"/>
  <c r="B8" i="2"/>
  <c r="F7" i="2"/>
  <c r="B7" i="2"/>
  <c r="E6" i="2"/>
  <c r="E25" i="2" s="1"/>
  <c r="D6" i="2"/>
  <c r="C6" i="2"/>
  <c r="B6" i="2"/>
  <c r="T45" i="1"/>
  <c r="S45" i="1"/>
  <c r="R45" i="1"/>
  <c r="Q45" i="1"/>
  <c r="P45" i="1"/>
  <c r="O45" i="1"/>
  <c r="M45" i="1"/>
  <c r="L45" i="1"/>
  <c r="K45" i="1"/>
  <c r="J45" i="1"/>
  <c r="I45" i="1"/>
  <c r="H45" i="1"/>
  <c r="G45" i="1"/>
  <c r="F45" i="1"/>
  <c r="E45" i="1"/>
  <c r="D45" i="1"/>
  <c r="C45" i="1"/>
  <c r="T41" i="1"/>
  <c r="S41" i="1"/>
  <c r="R41" i="1"/>
  <c r="Q41" i="1"/>
  <c r="P41" i="1"/>
  <c r="P42" i="1" s="1"/>
  <c r="O41" i="1"/>
  <c r="U41" i="1" s="1"/>
  <c r="M41" i="1"/>
  <c r="L41" i="1"/>
  <c r="K41" i="1"/>
  <c r="J41" i="1"/>
  <c r="I41" i="1"/>
  <c r="H41" i="1"/>
  <c r="G41" i="1"/>
  <c r="F41" i="1"/>
  <c r="F42" i="1" s="1"/>
  <c r="E41" i="1"/>
  <c r="D41" i="1"/>
  <c r="C41" i="1"/>
  <c r="C42" i="1" s="1"/>
  <c r="U40" i="1"/>
  <c r="N40" i="1"/>
  <c r="V39" i="1"/>
  <c r="U39" i="1"/>
  <c r="N39" i="1"/>
  <c r="U38" i="1"/>
  <c r="N38" i="1"/>
  <c r="V38" i="1" s="1"/>
  <c r="U37" i="1"/>
  <c r="N37" i="1"/>
  <c r="V37" i="1" s="1"/>
  <c r="U36" i="1"/>
  <c r="N36" i="1"/>
  <c r="V36" i="1" s="1"/>
  <c r="U35" i="1"/>
  <c r="N35" i="1"/>
  <c r="U34" i="1"/>
  <c r="N34" i="1"/>
  <c r="V34" i="1" s="1"/>
  <c r="U33" i="1"/>
  <c r="N33" i="1"/>
  <c r="V33" i="1" s="1"/>
  <c r="U32" i="1"/>
  <c r="N32" i="1"/>
  <c r="V32" i="1" s="1"/>
  <c r="U31" i="1"/>
  <c r="N31" i="1"/>
  <c r="V31" i="1" s="1"/>
  <c r="T30" i="1"/>
  <c r="T42" i="1" s="1"/>
  <c r="S30" i="1"/>
  <c r="S42" i="1" s="1"/>
  <c r="R30" i="1"/>
  <c r="Q30" i="1"/>
  <c r="P30" i="1"/>
  <c r="O30" i="1"/>
  <c r="M30" i="1"/>
  <c r="L30" i="1"/>
  <c r="L42" i="1" s="1"/>
  <c r="K30" i="1"/>
  <c r="K42" i="1" s="1"/>
  <c r="J30" i="1"/>
  <c r="I30" i="1"/>
  <c r="H30" i="1"/>
  <c r="G30" i="1"/>
  <c r="F30" i="1"/>
  <c r="E30" i="1"/>
  <c r="D30" i="1"/>
  <c r="C30" i="1"/>
  <c r="U29" i="1"/>
  <c r="N29" i="1"/>
  <c r="V29" i="1" s="1"/>
  <c r="U28" i="1"/>
  <c r="N28" i="1"/>
  <c r="U27" i="1"/>
  <c r="N27" i="1"/>
  <c r="V27" i="1" s="1"/>
  <c r="U26" i="1"/>
  <c r="N26" i="1"/>
  <c r="V26" i="1" s="1"/>
  <c r="U25" i="1"/>
  <c r="N25" i="1"/>
  <c r="V25" i="1" s="1"/>
  <c r="U24" i="1"/>
  <c r="N24" i="1"/>
  <c r="V24" i="1" s="1"/>
  <c r="U23" i="1"/>
  <c r="N23" i="1"/>
  <c r="V23" i="1" s="1"/>
  <c r="U22" i="1"/>
  <c r="N22" i="1"/>
  <c r="U21" i="1"/>
  <c r="V21" i="1" s="1"/>
  <c r="N21" i="1"/>
  <c r="U20" i="1"/>
  <c r="N20" i="1"/>
  <c r="U19" i="1"/>
  <c r="N19" i="1"/>
  <c r="V19" i="1" s="1"/>
  <c r="U18" i="1"/>
  <c r="N18" i="1"/>
  <c r="V18" i="1" s="1"/>
  <c r="U17" i="1"/>
  <c r="N17" i="1"/>
  <c r="V17" i="1" s="1"/>
  <c r="U16" i="1"/>
  <c r="N16" i="1"/>
  <c r="V16" i="1" s="1"/>
  <c r="V15" i="1"/>
  <c r="U15" i="1"/>
  <c r="N15" i="1"/>
  <c r="U14" i="1"/>
  <c r="N14" i="1"/>
  <c r="V14" i="1" s="1"/>
  <c r="U13" i="1"/>
  <c r="N13" i="1"/>
  <c r="V13" i="1" s="1"/>
  <c r="U12" i="1"/>
  <c r="N12" i="1"/>
  <c r="V12" i="1" s="1"/>
  <c r="U11" i="1"/>
  <c r="N11" i="1"/>
  <c r="V11" i="1" s="1"/>
  <c r="U10" i="1"/>
  <c r="N10" i="1"/>
  <c r="V10" i="1" s="1"/>
  <c r="U9" i="1"/>
  <c r="N9" i="1"/>
  <c r="V9" i="1" s="1"/>
  <c r="U8" i="1"/>
  <c r="V8" i="1" s="1"/>
  <c r="N8" i="1"/>
  <c r="U7" i="1"/>
  <c r="N7" i="1"/>
  <c r="U6" i="1"/>
  <c r="N6" i="1"/>
  <c r="C54" i="9" l="1"/>
  <c r="C26" i="9"/>
  <c r="D26" i="9"/>
  <c r="L7" i="9"/>
  <c r="F26" i="9"/>
  <c r="L35" i="9"/>
  <c r="G26" i="9"/>
  <c r="D54" i="9"/>
  <c r="C25" i="8"/>
  <c r="C25" i="7"/>
  <c r="I25" i="7" s="1"/>
  <c r="B19" i="7"/>
  <c r="B20" i="7" s="1"/>
  <c r="B21" i="7" s="1"/>
  <c r="B22" i="7" s="1"/>
  <c r="H25" i="7"/>
  <c r="V6" i="6"/>
  <c r="V18" i="6"/>
  <c r="V24" i="6"/>
  <c r="U42" i="6"/>
  <c r="V25" i="6"/>
  <c r="V31" i="6"/>
  <c r="V8" i="6"/>
  <c r="V26" i="6"/>
  <c r="Q42" i="5"/>
  <c r="C42" i="5"/>
  <c r="R42" i="5"/>
  <c r="D42" i="5"/>
  <c r="S42" i="5"/>
  <c r="V18" i="5"/>
  <c r="E42" i="5"/>
  <c r="T42" i="5"/>
  <c r="F42" i="5"/>
  <c r="K42" i="5"/>
  <c r="V39" i="5"/>
  <c r="V9" i="5"/>
  <c r="V15" i="5"/>
  <c r="L42" i="5"/>
  <c r="O42" i="5"/>
  <c r="V22" i="5"/>
  <c r="V28" i="5"/>
  <c r="M42" i="5"/>
  <c r="V34" i="5"/>
  <c r="V16" i="4"/>
  <c r="V15" i="4"/>
  <c r="V18" i="4"/>
  <c r="F6" i="2"/>
  <c r="C25" i="2"/>
  <c r="F18" i="2"/>
  <c r="D25" i="2"/>
  <c r="O42" i="1"/>
  <c r="V22" i="1"/>
  <c r="V35" i="1"/>
  <c r="Q42" i="1"/>
  <c r="R42" i="1"/>
  <c r="D42" i="1"/>
  <c r="H42" i="1"/>
  <c r="V40" i="1"/>
  <c r="N30" i="1"/>
  <c r="N42" i="1" s="1"/>
  <c r="U30" i="1"/>
  <c r="U42" i="1" s="1"/>
  <c r="V7" i="1"/>
  <c r="J42" i="1"/>
  <c r="E42" i="1"/>
  <c r="G42" i="1"/>
  <c r="V20" i="1"/>
  <c r="N41" i="1"/>
  <c r="V41" i="1" s="1"/>
  <c r="V6" i="1"/>
  <c r="I42" i="1"/>
  <c r="V28" i="1"/>
  <c r="M42" i="1"/>
  <c r="L54" i="9"/>
  <c r="L26" i="9"/>
  <c r="N42" i="6"/>
  <c r="N30" i="5"/>
  <c r="V41" i="4"/>
  <c r="U41" i="5"/>
  <c r="U42" i="5" s="1"/>
  <c r="U42" i="4"/>
  <c r="V42" i="6"/>
  <c r="L47" i="9"/>
  <c r="L19" i="9"/>
  <c r="V42" i="4" l="1"/>
  <c r="F25" i="2"/>
  <c r="V30" i="1"/>
  <c r="V41" i="5"/>
  <c r="V42" i="1"/>
  <c r="V30" i="5"/>
  <c r="N42" i="5"/>
  <c r="V42" i="5" l="1"/>
</calcChain>
</file>

<file path=xl/sharedStrings.xml><?xml version="1.0" encoding="utf-8"?>
<sst xmlns="http://schemas.openxmlformats.org/spreadsheetml/2006/main" count="617" uniqueCount="157">
  <si>
    <t>Table: Gross Written Premium (000mkd) / 2025Q4</t>
  </si>
  <si>
    <t xml:space="preserve">Line of business </t>
  </si>
  <si>
    <t>MAKEDONIJA Insurance s.c. Skopje - Vienna Insurance Group</t>
  </si>
  <si>
    <t>STOCK COMPANY FOR INSURANCE TRIGLAV</t>
  </si>
  <si>
    <t>SAVA Insurance, a.d. Skopje</t>
  </si>
  <si>
    <t>EUROINS INSURANCE S.C. Skopje</t>
  </si>
  <si>
    <t>EUROLINK Insurance Inc. Skopje</t>
  </si>
  <si>
    <t>GRAWE Non-life</t>
  </si>
  <si>
    <t>SIGAL</t>
  </si>
  <si>
    <t>Insurance Policy</t>
  </si>
  <si>
    <t>INSURANCE COMPANY HALK OSIGURUVANJE A.D. SKOPJE</t>
  </si>
  <si>
    <t>CROATIA INSURANCE - NON LIFE</t>
  </si>
  <si>
    <t>ZOIL MAKEDONIJA, Bitola</t>
  </si>
  <si>
    <t>TOTAL NONLIFE</t>
  </si>
  <si>
    <t>CROATIA INSURANCE - LIFE</t>
  </si>
  <si>
    <t>GRAWE</t>
  </si>
  <si>
    <t>WINNER LIFE</t>
  </si>
  <si>
    <t>SIGAL LIFE</t>
  </si>
  <si>
    <t>TRIGLAV LIFE</t>
  </si>
  <si>
    <t>PRVA LIFE JSC Skopje</t>
  </si>
  <si>
    <t>TOTAL LIFE</t>
  </si>
  <si>
    <t>TOTAL</t>
  </si>
  <si>
    <t>01. Accident</t>
  </si>
  <si>
    <t>01</t>
  </si>
  <si>
    <t>02. Health</t>
  </si>
  <si>
    <t>02</t>
  </si>
  <si>
    <t>03. Motor vehicles (casco)</t>
  </si>
  <si>
    <t>03</t>
  </si>
  <si>
    <t>04. Railway vehicles (casco)</t>
  </si>
  <si>
    <t>04</t>
  </si>
  <si>
    <t>05. Aircrafts (casco)</t>
  </si>
  <si>
    <t>05</t>
  </si>
  <si>
    <t>06. Vessels (casco)</t>
  </si>
  <si>
    <t>06</t>
  </si>
  <si>
    <t>07. Cargo</t>
  </si>
  <si>
    <t>07</t>
  </si>
  <si>
    <t>08. Property, fire and nat.forces</t>
  </si>
  <si>
    <t>08</t>
  </si>
  <si>
    <t>09. Property, other</t>
  </si>
  <si>
    <t>09</t>
  </si>
  <si>
    <t>89. Property (total)</t>
  </si>
  <si>
    <t>89</t>
  </si>
  <si>
    <t>8901. Property (natural persons)</t>
  </si>
  <si>
    <t>8901</t>
  </si>
  <si>
    <t>8902. Property (legal entities)</t>
  </si>
  <si>
    <t>8902</t>
  </si>
  <si>
    <t>10. MTPL (total)</t>
  </si>
  <si>
    <t>10</t>
  </si>
  <si>
    <t>1001. CMTPL</t>
  </si>
  <si>
    <t>1001</t>
  </si>
  <si>
    <t>1002. Green card (GC)</t>
  </si>
  <si>
    <t>1002</t>
  </si>
  <si>
    <t>1003. Border insurance (BI)</t>
  </si>
  <si>
    <t>1003</t>
  </si>
  <si>
    <t>11. Aircraft's liability</t>
  </si>
  <si>
    <t>11</t>
  </si>
  <si>
    <t>12. Vessel's liability</t>
  </si>
  <si>
    <t>12</t>
  </si>
  <si>
    <t>13. General liability</t>
  </si>
  <si>
    <t>13</t>
  </si>
  <si>
    <t>14. Credit</t>
  </si>
  <si>
    <t>14</t>
  </si>
  <si>
    <t>15. Suretyship</t>
  </si>
  <si>
    <t>15</t>
  </si>
  <si>
    <t>16. Financial losses</t>
  </si>
  <si>
    <t>16</t>
  </si>
  <si>
    <t>17. Legal expenses</t>
  </si>
  <si>
    <t>17</t>
  </si>
  <si>
    <t>18. Tourists assistance</t>
  </si>
  <si>
    <t>18</t>
  </si>
  <si>
    <t>0001</t>
  </si>
  <si>
    <t>19. Life assurance</t>
  </si>
  <si>
    <t>19</t>
  </si>
  <si>
    <t>19xx01. Basic</t>
  </si>
  <si>
    <t>19xx01</t>
  </si>
  <si>
    <t>19xx02. Supplementary</t>
  </si>
  <si>
    <t>19xx02</t>
  </si>
  <si>
    <t>19xx03. Annuities</t>
  </si>
  <si>
    <t>19xx03</t>
  </si>
  <si>
    <t>20. Marriage and birth</t>
  </si>
  <si>
    <t>20</t>
  </si>
  <si>
    <t>21. Unit- linked</t>
  </si>
  <si>
    <t>21</t>
  </si>
  <si>
    <t>22. Tontine</t>
  </si>
  <si>
    <t>22</t>
  </si>
  <si>
    <t>23. Capital redemtion</t>
  </si>
  <si>
    <t>23</t>
  </si>
  <si>
    <r>
      <t>24. Pensions from 2</t>
    </r>
    <r>
      <rPr>
        <vertAlign val="superscript"/>
        <sz val="10"/>
        <rFont val="Aptos Narrow"/>
        <family val="2"/>
        <scheme val="minor"/>
      </rPr>
      <t>nd</t>
    </r>
    <r>
      <rPr>
        <sz val="10"/>
        <rFont val="Aptos Narrow"/>
        <family val="2"/>
        <scheme val="minor"/>
      </rPr>
      <t xml:space="preserve"> pillar</t>
    </r>
  </si>
  <si>
    <t>24</t>
  </si>
  <si>
    <r>
      <t>25. Pensions from 3</t>
    </r>
    <r>
      <rPr>
        <vertAlign val="superscript"/>
        <sz val="10"/>
        <rFont val="Aptos Narrow"/>
        <family val="2"/>
        <scheme val="minor"/>
      </rPr>
      <t>rd</t>
    </r>
    <r>
      <rPr>
        <sz val="10"/>
        <rFont val="Aptos Narrow"/>
        <family val="2"/>
        <scheme val="minor"/>
      </rPr>
      <t xml:space="preserve"> pillar</t>
    </r>
  </si>
  <si>
    <t>25</t>
  </si>
  <si>
    <t>0002</t>
  </si>
  <si>
    <t>0000</t>
  </si>
  <si>
    <t>Market concentration</t>
  </si>
  <si>
    <t>Table: Premium structure, by insurance undertakings / 2025Q4</t>
  </si>
  <si>
    <r>
      <t xml:space="preserve">000 </t>
    </r>
    <r>
      <rPr>
        <sz val="8"/>
        <rFont val="Aptos Narrow"/>
        <family val="2"/>
        <scheme val="minor"/>
      </rPr>
      <t>MKD</t>
    </r>
  </si>
  <si>
    <t>Insurance Undertaking</t>
  </si>
  <si>
    <t>No.</t>
  </si>
  <si>
    <t>Gross written premium</t>
  </si>
  <si>
    <t>Reinsurance and/or coinsurance share</t>
  </si>
  <si>
    <t>Technical premium</t>
  </si>
  <si>
    <t>Share for insurance operations</t>
  </si>
  <si>
    <t>Total (nonlife)</t>
  </si>
  <si>
    <t>Total (life)</t>
  </si>
  <si>
    <t>Total</t>
  </si>
  <si>
    <t>Table: Premium structure, by lines of business / 2025Q4</t>
  </si>
  <si>
    <t>08.  Property, fire and nat.forces</t>
  </si>
  <si>
    <t>09.  Property, other</t>
  </si>
  <si>
    <t>11.Aircraft's liability</t>
  </si>
  <si>
    <t>18.Tourists assistance</t>
  </si>
  <si>
    <t>24. Pensions from 2nd pillar</t>
  </si>
  <si>
    <t>25. Pensions from 3rd pillar</t>
  </si>
  <si>
    <t>Table: Number of contracts conluded / 2025Q4</t>
  </si>
  <si>
    <t>Table: Gross claims paid (liquidated) (000mkd) / 2025Q4</t>
  </si>
  <si>
    <t>Table: Number of claims liquidated / 2025Q4</t>
  </si>
  <si>
    <t>Table: Claim structutre by insz / 2025Q4</t>
  </si>
  <si>
    <t>Insurance undertaking</t>
  </si>
  <si>
    <t>Number of unsettled claims at the beginning of the period</t>
  </si>
  <si>
    <t>Number of reported and reopened claims</t>
  </si>
  <si>
    <t>Number of liquidated claims</t>
  </si>
  <si>
    <t>Number of rejected claims</t>
  </si>
  <si>
    <t>Number of unsettled claims at the end of the period</t>
  </si>
  <si>
    <t>Number of claims in litigation (part of the previous column)</t>
  </si>
  <si>
    <t>Claims settlement frequency</t>
  </si>
  <si>
    <t>5</t>
  </si>
  <si>
    <t>6</t>
  </si>
  <si>
    <t>7</t>
  </si>
  <si>
    <t>Table: Expenses / 2025Q4</t>
  </si>
  <si>
    <r>
      <t xml:space="preserve">000 </t>
    </r>
    <r>
      <rPr>
        <sz val="8"/>
        <color theme="1"/>
        <rFont val="Aptos Narrow"/>
        <family val="2"/>
        <scheme val="minor"/>
      </rPr>
      <t>MKD</t>
    </r>
  </si>
  <si>
    <t>Administrative expenses</t>
  </si>
  <si>
    <t>Comissions to intermediaries</t>
  </si>
  <si>
    <t>Other expenses related to insurance</t>
  </si>
  <si>
    <t>Table: Gross technical provisions / 2025Q4</t>
  </si>
  <si>
    <t>Unеxpired risk reserve</t>
  </si>
  <si>
    <t>Bonuses and rebates provisions</t>
  </si>
  <si>
    <t>Claims provisions</t>
  </si>
  <si>
    <t>Equilization provision</t>
  </si>
  <si>
    <t>Mathematical provision</t>
  </si>
  <si>
    <t>Special provision</t>
  </si>
  <si>
    <t>Other technical provisions</t>
  </si>
  <si>
    <t>Reported claims provisions</t>
  </si>
  <si>
    <t>IBNR</t>
  </si>
  <si>
    <t>Total claims provisions</t>
  </si>
  <si>
    <t>Table: Net technical provisions / 2025Q4</t>
  </si>
  <si>
    <t>Table: Capital and Solvency Margin / 2025Q4</t>
  </si>
  <si>
    <r>
      <t xml:space="preserve">000 </t>
    </r>
    <r>
      <rPr>
        <sz val="9"/>
        <color theme="1"/>
        <rFont val="Aptos Narrow"/>
        <family val="2"/>
        <scheme val="minor"/>
      </rPr>
      <t>MKD</t>
    </r>
  </si>
  <si>
    <t>NONLIFE
TOTAL</t>
  </si>
  <si>
    <t>LIFE
TOTAL</t>
  </si>
  <si>
    <t>Total capital</t>
  </si>
  <si>
    <t>Solvency margin</t>
  </si>
  <si>
    <t>INSURANCE</t>
  </si>
  <si>
    <t>SUPERVISION</t>
  </si>
  <si>
    <t>AGENCY</t>
  </si>
  <si>
    <t>R e p u b l i c  o f  N o r t h  M a c e d o n i a</t>
  </si>
  <si>
    <t xml:space="preserve">REPORT                                                                                                                                                   on business performance  of the insurance undertakings                                                              for the period 1.1-31.12.2025                                                                                                                           </t>
  </si>
  <si>
    <t>Remark: The data is obtained from the insurance undertakings through regularly reporting according to the article 104 from the Insurance Supervision Law (“Official Gazette of the Republic of Macedonia” no. 27/02, 84/02, 98/02, 33/04, 88/05, 79/07, 8/08, 88/08, 56/09, 67/10, 44/11, 188/13, 43/14, 112/14, 153/15, 192/15, 23/16, 83/18, 198/18 and “Official Gazette of the Republic of North Macedonia” no. 101/19 and 31/20). The management is responsible for fair presentation and accurate data. 
Exchange rate on 31.12.2025: 1 EUR =  61.4950 MKD</t>
  </si>
  <si>
    <t>Skopje,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</si>
</sst>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9" x14ac:knownFonts="1">
    <font>
      <sz val="11"/>
      <name val="Calibri"/>
    </font>
    <font>
      <sz val="11"/>
      <color theme="1"/>
      <name val="Aptos Narrow"/>
      <family val="2"/>
      <charset val="204"/>
      <scheme val="minor"/>
    </font>
    <font>
      <sz val="10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ptos Narrow"/>
      <family val="2"/>
      <scheme val="minor"/>
    </font>
    <font>
      <b/>
      <sz val="1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i/>
      <sz val="9"/>
      <name val="Aptos Narrow"/>
      <family val="2"/>
      <scheme val="minor"/>
    </font>
    <font>
      <b/>
      <i/>
      <sz val="9"/>
      <name val="Aptos Narrow"/>
      <family val="2"/>
      <scheme val="minor"/>
    </font>
    <font>
      <b/>
      <i/>
      <sz val="11"/>
      <name val="Aptos Narrow"/>
      <family val="2"/>
      <scheme val="minor"/>
    </font>
    <font>
      <b/>
      <sz val="11"/>
      <name val="Aptos Narrow"/>
      <family val="2"/>
      <scheme val="minor"/>
    </font>
    <font>
      <b/>
      <i/>
      <sz val="11"/>
      <color theme="0"/>
      <name val="Aptos Narrow"/>
      <family val="2"/>
      <scheme val="minor"/>
    </font>
    <font>
      <b/>
      <sz val="8"/>
      <color theme="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8"/>
      <name val="Aptos Narrow"/>
      <family val="2"/>
      <scheme val="minor"/>
    </font>
    <font>
      <b/>
      <sz val="12"/>
      <name val="Aptos Narrow"/>
      <family val="2"/>
      <scheme val="minor"/>
    </font>
    <font>
      <sz val="1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vertAlign val="superscript"/>
      <sz val="10"/>
      <name val="Aptos Narrow"/>
      <family val="2"/>
      <scheme val="minor"/>
    </font>
    <font>
      <sz val="8"/>
      <name val="Aptos Narrow"/>
      <family val="2"/>
      <scheme val="minor"/>
    </font>
    <font>
      <sz val="16"/>
      <color theme="0" tint="-0.49995422223578601"/>
      <name val="Aptos Narrow"/>
      <family val="2"/>
      <charset val="204"/>
      <scheme val="minor"/>
    </font>
    <font>
      <b/>
      <sz val="16"/>
      <color theme="0" tint="-0.49995422223578601"/>
      <name val="Aptos Narrow"/>
      <family val="2"/>
      <charset val="204"/>
      <scheme val="minor"/>
    </font>
    <font>
      <sz val="16"/>
      <color rgb="FFFF0000"/>
      <name val="Aptos Narrow"/>
      <family val="2"/>
      <charset val="204"/>
      <scheme val="minor"/>
    </font>
    <font>
      <b/>
      <i/>
      <sz val="20"/>
      <color theme="0" tint="-0.49995422223578601"/>
      <name val="Aptos Narrow"/>
      <family val="2"/>
      <charset val="204"/>
      <scheme val="minor"/>
    </font>
    <font>
      <b/>
      <sz val="18"/>
      <name val="Aptos Narrow"/>
      <family val="2"/>
      <charset val="204"/>
      <scheme val="minor"/>
    </font>
    <font>
      <sz val="11"/>
      <color theme="1"/>
      <name val="Tahoma"/>
      <family val="2"/>
      <charset val="204"/>
    </font>
    <font>
      <sz val="16"/>
      <name val="Aptos Narrow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4.9958800012207406E-2"/>
        <bgColor indexed="64"/>
      </patternFill>
    </fill>
  </fills>
  <borders count="68">
    <border>
      <left/>
      <right/>
      <top/>
      <bottom/>
      <diagonal/>
    </border>
    <border>
      <left style="dashed">
        <color auto="1"/>
      </left>
      <right style="dashed">
        <color auto="1"/>
      </right>
      <top style="medium">
        <color auto="1"/>
      </top>
      <bottom style="dashed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dashed">
        <color auto="1"/>
      </bottom>
      <diagonal/>
    </border>
    <border>
      <left/>
      <right style="medium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dashed">
        <color auto="1"/>
      </top>
      <bottom style="thin">
        <color auto="1"/>
      </bottom>
      <diagonal/>
    </border>
    <border>
      <left/>
      <right style="medium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thin">
        <color indexed="64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 style="thin">
        <color indexed="64"/>
      </left>
      <right style="thin">
        <color indexed="64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/>
      <right style="medium">
        <color auto="1"/>
      </right>
      <top/>
      <bottom style="dashed">
        <color auto="1"/>
      </bottom>
      <diagonal/>
    </border>
    <border>
      <left style="thin">
        <color indexed="64"/>
      </left>
      <right style="thin">
        <color indexed="64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thin">
        <color indexed="64"/>
      </right>
      <top style="dashed">
        <color auto="1"/>
      </top>
      <bottom/>
      <diagonal/>
    </border>
    <border>
      <left style="thin">
        <color indexed="64"/>
      </left>
      <right style="thin">
        <color indexed="64"/>
      </right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/>
      <diagonal/>
    </border>
    <border>
      <left/>
      <right style="medium">
        <color auto="1"/>
      </right>
      <top style="dashed">
        <color auto="1"/>
      </top>
      <bottom/>
      <diagonal/>
    </border>
    <border>
      <left style="medium">
        <color auto="1"/>
      </left>
      <right style="dashed">
        <color auto="1"/>
      </right>
      <top style="thin">
        <color indexed="64"/>
      </top>
      <bottom style="thin">
        <color indexed="64"/>
      </bottom>
      <diagonal/>
    </border>
    <border>
      <left style="dashed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auto="1"/>
      </left>
      <right style="dashed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thin">
        <color indexed="64"/>
      </right>
      <top/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thin">
        <color indexed="64"/>
      </bottom>
      <diagonal/>
    </border>
    <border>
      <left style="dashed">
        <color auto="1"/>
      </left>
      <right style="thin">
        <color indexed="64"/>
      </right>
      <top style="dashed">
        <color auto="1"/>
      </top>
      <bottom style="thin">
        <color indexed="64"/>
      </bottom>
      <diagonal/>
    </border>
    <border>
      <left style="medium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thin">
        <color indexed="64"/>
      </right>
      <top/>
      <bottom style="medium">
        <color auto="1"/>
      </bottom>
      <diagonal/>
    </border>
    <border>
      <left style="dashed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dashed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170">
    <xf numFmtId="0" fontId="0" fillId="0" borderId="0" xfId="0"/>
    <xf numFmtId="0" fontId="3" fillId="0" borderId="0" xfId="1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vertical="center"/>
    </xf>
    <xf numFmtId="49" fontId="4" fillId="3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Border="1" applyAlignment="1">
      <alignment horizontal="right" vertical="center"/>
    </xf>
    <xf numFmtId="3" fontId="5" fillId="4" borderId="11" xfId="0" applyNumberFormat="1" applyFont="1" applyFill="1" applyBorder="1" applyAlignment="1">
      <alignment horizontal="right" vertical="center"/>
    </xf>
    <xf numFmtId="3" fontId="4" fillId="0" borderId="12" xfId="0" applyNumberFormat="1" applyFont="1" applyBorder="1" applyAlignment="1">
      <alignment horizontal="right" vertical="center"/>
    </xf>
    <xf numFmtId="3" fontId="5" fillId="2" borderId="13" xfId="0" applyNumberFormat="1" applyFont="1" applyFill="1" applyBorder="1" applyAlignment="1">
      <alignment horizontal="right" vertical="center"/>
    </xf>
    <xf numFmtId="3" fontId="5" fillId="4" borderId="14" xfId="0" applyNumberFormat="1" applyFont="1" applyFill="1" applyBorder="1" applyAlignment="1">
      <alignment horizontal="right" vertical="center"/>
    </xf>
    <xf numFmtId="3" fontId="4" fillId="0" borderId="15" xfId="0" applyNumberFormat="1" applyFont="1" applyBorder="1" applyAlignment="1">
      <alignment horizontal="right" vertical="center"/>
    </xf>
    <xf numFmtId="3" fontId="4" fillId="0" borderId="5" xfId="0" applyNumberFormat="1" applyFont="1" applyBorder="1" applyAlignment="1">
      <alignment horizontal="right" vertical="center"/>
    </xf>
    <xf numFmtId="3" fontId="5" fillId="2" borderId="16" xfId="0" applyNumberFormat="1" applyFont="1" applyFill="1" applyBorder="1" applyAlignment="1">
      <alignment horizontal="right" vertical="center"/>
    </xf>
    <xf numFmtId="0" fontId="7" fillId="0" borderId="4" xfId="0" applyFont="1" applyBorder="1" applyAlignment="1">
      <alignment horizontal="left" vertical="center"/>
    </xf>
    <xf numFmtId="49" fontId="7" fillId="3" borderId="9" xfId="0" applyNumberFormat="1" applyFont="1" applyFill="1" applyBorder="1" applyAlignment="1">
      <alignment horizontal="center" vertical="center"/>
    </xf>
    <xf numFmtId="3" fontId="7" fillId="0" borderId="10" xfId="0" applyNumberFormat="1" applyFont="1" applyBorder="1" applyAlignment="1">
      <alignment horizontal="right" vertical="center"/>
    </xf>
    <xf numFmtId="3" fontId="8" fillId="4" borderId="14" xfId="0" applyNumberFormat="1" applyFont="1" applyFill="1" applyBorder="1" applyAlignment="1">
      <alignment horizontal="right" vertical="center"/>
    </xf>
    <xf numFmtId="3" fontId="7" fillId="0" borderId="15" xfId="0" applyNumberFormat="1" applyFont="1" applyBorder="1" applyAlignment="1">
      <alignment horizontal="right" vertical="center"/>
    </xf>
    <xf numFmtId="3" fontId="7" fillId="0" borderId="5" xfId="0" applyNumberFormat="1" applyFont="1" applyBorder="1" applyAlignment="1">
      <alignment horizontal="right" vertical="center"/>
    </xf>
    <xf numFmtId="3" fontId="8" fillId="2" borderId="16" xfId="0" applyNumberFormat="1" applyFont="1" applyFill="1" applyBorder="1" applyAlignment="1">
      <alignment horizontal="right" vertical="center"/>
    </xf>
    <xf numFmtId="0" fontId="7" fillId="0" borderId="4" xfId="0" applyFont="1" applyBorder="1" applyAlignment="1">
      <alignment horizontal="left" vertical="center" wrapText="1"/>
    </xf>
    <xf numFmtId="49" fontId="7" fillId="3" borderId="9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49" fontId="4" fillId="3" borderId="9" xfId="0" applyNumberFormat="1" applyFont="1" applyFill="1" applyBorder="1" applyAlignment="1">
      <alignment horizontal="center" vertical="center" wrapText="1"/>
    </xf>
    <xf numFmtId="0" fontId="4" fillId="0" borderId="17" xfId="0" applyFont="1" applyBorder="1" applyAlignment="1">
      <alignment vertical="center" wrapText="1"/>
    </xf>
    <xf numFmtId="49" fontId="4" fillId="3" borderId="18" xfId="0" applyNumberFormat="1" applyFont="1" applyFill="1" applyBorder="1" applyAlignment="1">
      <alignment horizontal="center" vertical="center" wrapText="1"/>
    </xf>
    <xf numFmtId="3" fontId="5" fillId="4" borderId="19" xfId="0" applyNumberFormat="1" applyFont="1" applyFill="1" applyBorder="1" applyAlignment="1">
      <alignment horizontal="right" vertical="center"/>
    </xf>
    <xf numFmtId="3" fontId="4" fillId="0" borderId="20" xfId="0" applyNumberFormat="1" applyFont="1" applyBorder="1" applyAlignment="1">
      <alignment horizontal="right" vertical="center"/>
    </xf>
    <xf numFmtId="3" fontId="4" fillId="0" borderId="21" xfId="0" applyNumberFormat="1" applyFont="1" applyBorder="1" applyAlignment="1">
      <alignment horizontal="right" vertical="center"/>
    </xf>
    <xf numFmtId="3" fontId="5" fillId="2" borderId="22" xfId="0" applyNumberFormat="1" applyFont="1" applyFill="1" applyBorder="1" applyAlignment="1">
      <alignment horizontal="right" vertical="center"/>
    </xf>
    <xf numFmtId="0" fontId="5" fillId="4" borderId="23" xfId="0" applyFont="1" applyFill="1" applyBorder="1" applyAlignment="1">
      <alignment vertical="center" wrapText="1"/>
    </xf>
    <xf numFmtId="49" fontId="5" fillId="4" borderId="24" xfId="0" applyNumberFormat="1" applyFont="1" applyFill="1" applyBorder="1" applyAlignment="1">
      <alignment horizontal="center" vertical="center" wrapText="1"/>
    </xf>
    <xf numFmtId="3" fontId="5" fillId="4" borderId="25" xfId="0" applyNumberFormat="1" applyFont="1" applyFill="1" applyBorder="1" applyAlignment="1">
      <alignment horizontal="right" vertical="center"/>
    </xf>
    <xf numFmtId="3" fontId="5" fillId="4" borderId="26" xfId="0" applyNumberFormat="1" applyFont="1" applyFill="1" applyBorder="1" applyAlignment="1">
      <alignment horizontal="right" vertical="center"/>
    </xf>
    <xf numFmtId="3" fontId="5" fillId="2" borderId="27" xfId="0" applyNumberFormat="1" applyFont="1" applyFill="1" applyBorder="1" applyAlignment="1">
      <alignment horizontal="right" vertical="center"/>
    </xf>
    <xf numFmtId="0" fontId="4" fillId="0" borderId="28" xfId="0" applyFont="1" applyBorder="1" applyAlignment="1">
      <alignment vertical="center" wrapText="1"/>
    </xf>
    <xf numFmtId="49" fontId="4" fillId="3" borderId="29" xfId="0" applyNumberFormat="1" applyFont="1" applyFill="1" applyBorder="1" applyAlignment="1">
      <alignment horizontal="center" vertical="center" wrapText="1"/>
    </xf>
    <xf numFmtId="49" fontId="7" fillId="3" borderId="9" xfId="0" quotePrefix="1" applyNumberFormat="1" applyFont="1" applyFill="1" applyBorder="1" applyAlignment="1">
      <alignment horizontal="center" vertical="center" wrapText="1"/>
    </xf>
    <xf numFmtId="49" fontId="4" fillId="3" borderId="9" xfId="0" quotePrefix="1" applyNumberFormat="1" applyFont="1" applyFill="1" applyBorder="1" applyAlignment="1">
      <alignment horizontal="center" vertical="center" wrapText="1"/>
    </xf>
    <xf numFmtId="0" fontId="5" fillId="4" borderId="30" xfId="0" applyFont="1" applyFill="1" applyBorder="1" applyAlignment="1">
      <alignment vertical="center"/>
    </xf>
    <xf numFmtId="49" fontId="5" fillId="4" borderId="31" xfId="0" applyNumberFormat="1" applyFont="1" applyFill="1" applyBorder="1" applyAlignment="1">
      <alignment horizontal="center" vertical="center"/>
    </xf>
    <xf numFmtId="0" fontId="5" fillId="2" borderId="32" xfId="0" applyFont="1" applyFill="1" applyBorder="1" applyAlignment="1">
      <alignment vertical="center"/>
    </xf>
    <xf numFmtId="49" fontId="5" fillId="2" borderId="33" xfId="0" applyNumberFormat="1" applyFont="1" applyFill="1" applyBorder="1" applyAlignment="1">
      <alignment horizontal="center" vertical="center"/>
    </xf>
    <xf numFmtId="3" fontId="5" fillId="2" borderId="34" xfId="0" applyNumberFormat="1" applyFont="1" applyFill="1" applyBorder="1" applyAlignment="1">
      <alignment horizontal="right" vertical="center"/>
    </xf>
    <xf numFmtId="3" fontId="5" fillId="2" borderId="35" xfId="0" applyNumberFormat="1" applyFont="1" applyFill="1" applyBorder="1" applyAlignment="1">
      <alignment horizontal="right" vertical="center"/>
    </xf>
    <xf numFmtId="0" fontId="6" fillId="2" borderId="38" xfId="0" applyFont="1" applyFill="1" applyBorder="1" applyAlignment="1">
      <alignment horizontal="center" vertical="center" wrapText="1"/>
    </xf>
    <xf numFmtId="0" fontId="2" fillId="0" borderId="39" xfId="0" applyFont="1" applyBorder="1" applyAlignment="1">
      <alignment vertical="center"/>
    </xf>
    <xf numFmtId="0" fontId="2" fillId="0" borderId="40" xfId="0" applyFont="1" applyBorder="1" applyAlignment="1">
      <alignment vertical="center"/>
    </xf>
    <xf numFmtId="10" fontId="2" fillId="0" borderId="43" xfId="0" applyNumberFormat="1" applyFont="1" applyBorder="1" applyAlignment="1">
      <alignment vertical="center"/>
    </xf>
    <xf numFmtId="3" fontId="2" fillId="0" borderId="39" xfId="0" applyNumberFormat="1" applyFont="1" applyBorder="1" applyAlignment="1">
      <alignment vertical="center"/>
    </xf>
    <xf numFmtId="0" fontId="3" fillId="0" borderId="0" xfId="1" applyAlignment="1">
      <alignment vertical="center"/>
    </xf>
    <xf numFmtId="0" fontId="3" fillId="0" borderId="0" xfId="1" applyAlignment="1">
      <alignment vertical="center" wrapText="1"/>
    </xf>
    <xf numFmtId="3" fontId="9" fillId="0" borderId="0" xfId="1" applyNumberFormat="1" applyFont="1" applyAlignment="1">
      <alignment vertical="center" wrapText="1"/>
    </xf>
    <xf numFmtId="3" fontId="10" fillId="0" borderId="0" xfId="1" applyNumberFormat="1" applyFont="1" applyAlignment="1">
      <alignment vertical="center"/>
    </xf>
    <xf numFmtId="3" fontId="12" fillId="0" borderId="0" xfId="1" applyNumberFormat="1" applyFont="1" applyAlignment="1">
      <alignment vertical="center" wrapText="1"/>
    </xf>
    <xf numFmtId="3" fontId="13" fillId="0" borderId="0" xfId="1" applyNumberFormat="1" applyFont="1" applyAlignment="1">
      <alignment horizontal="center" vertical="center" wrapText="1"/>
    </xf>
    <xf numFmtId="3" fontId="4" fillId="0" borderId="0" xfId="1" quotePrefix="1" applyNumberFormat="1" applyFont="1" applyAlignment="1">
      <alignment horizontal="right" vertical="top" wrapText="1"/>
    </xf>
    <xf numFmtId="0" fontId="14" fillId="2" borderId="44" xfId="0" applyFont="1" applyFill="1" applyBorder="1" applyAlignment="1">
      <alignment horizontal="center" vertical="center" wrapText="1"/>
    </xf>
    <xf numFmtId="0" fontId="14" fillId="2" borderId="45" xfId="0" applyFont="1" applyFill="1" applyBorder="1" applyAlignment="1">
      <alignment horizontal="center" vertical="center" wrapText="1"/>
    </xf>
    <xf numFmtId="0" fontId="14" fillId="2" borderId="46" xfId="0" applyFont="1" applyFill="1" applyBorder="1" applyAlignment="1">
      <alignment horizontal="center" vertical="center" wrapText="1"/>
    </xf>
    <xf numFmtId="3" fontId="9" fillId="5" borderId="47" xfId="1" applyNumberFormat="1" applyFont="1" applyFill="1" applyBorder="1" applyAlignment="1">
      <alignment horizontal="center" vertical="center"/>
    </xf>
    <xf numFmtId="3" fontId="15" fillId="5" borderId="26" xfId="1" applyNumberFormat="1" applyFont="1" applyFill="1" applyBorder="1" applyAlignment="1">
      <alignment vertical="center" wrapText="1"/>
    </xf>
    <xf numFmtId="3" fontId="5" fillId="5" borderId="26" xfId="1" applyNumberFormat="1" applyFont="1" applyFill="1" applyBorder="1" applyAlignment="1">
      <alignment horizontal="center" wrapText="1"/>
    </xf>
    <xf numFmtId="3" fontId="5" fillId="5" borderId="48" xfId="1" applyNumberFormat="1" applyFont="1" applyFill="1" applyBorder="1" applyAlignment="1">
      <alignment horizontal="center" wrapText="1"/>
    </xf>
    <xf numFmtId="0" fontId="16" fillId="4" borderId="47" xfId="1" applyFont="1" applyFill="1" applyBorder="1" applyAlignment="1">
      <alignment horizontal="left" vertical="center"/>
    </xf>
    <xf numFmtId="3" fontId="5" fillId="5" borderId="26" xfId="1" applyNumberFormat="1" applyFont="1" applyFill="1" applyBorder="1" applyAlignment="1">
      <alignment horizontal="center" vertical="center" wrapText="1"/>
    </xf>
    <xf numFmtId="3" fontId="5" fillId="4" borderId="26" xfId="1" applyNumberFormat="1" applyFont="1" applyFill="1" applyBorder="1" applyAlignment="1">
      <alignment vertical="center" wrapText="1"/>
    </xf>
    <xf numFmtId="3" fontId="5" fillId="4" borderId="48" xfId="1" applyNumberFormat="1" applyFont="1" applyFill="1" applyBorder="1" applyAlignment="1">
      <alignment vertical="center" wrapText="1"/>
    </xf>
    <xf numFmtId="0" fontId="17" fillId="0" borderId="47" xfId="1" applyFont="1" applyBorder="1" applyAlignment="1">
      <alignment horizontal="left" vertical="center"/>
    </xf>
    <xf numFmtId="3" fontId="4" fillId="0" borderId="26" xfId="1" applyNumberFormat="1" applyFont="1" applyBorder="1" applyAlignment="1">
      <alignment vertical="center" wrapText="1"/>
    </xf>
    <xf numFmtId="3" fontId="4" fillId="0" borderId="48" xfId="1" applyNumberFormat="1" applyFont="1" applyBorder="1" applyAlignment="1">
      <alignment vertical="center" wrapText="1"/>
    </xf>
    <xf numFmtId="3" fontId="5" fillId="5" borderId="43" xfId="1" applyNumberFormat="1" applyFont="1" applyFill="1" applyBorder="1" applyAlignment="1">
      <alignment horizontal="center" vertical="center" wrapText="1"/>
    </xf>
    <xf numFmtId="3" fontId="5" fillId="4" borderId="43" xfId="1" applyNumberFormat="1" applyFont="1" applyFill="1" applyBorder="1" applyAlignment="1">
      <alignment vertical="center" wrapText="1"/>
    </xf>
    <xf numFmtId="3" fontId="5" fillId="4" borderId="49" xfId="1" applyNumberFormat="1" applyFont="1" applyFill="1" applyBorder="1" applyAlignment="1">
      <alignment vertical="center" wrapText="1"/>
    </xf>
    <xf numFmtId="0" fontId="2" fillId="0" borderId="0" xfId="0" applyFont="1" applyAlignment="1">
      <alignment horizontal="left" vertical="top" wrapText="1"/>
    </xf>
    <xf numFmtId="3" fontId="9" fillId="0" borderId="0" xfId="1" applyNumberFormat="1" applyFont="1" applyAlignment="1">
      <alignment vertical="center"/>
    </xf>
    <xf numFmtId="3" fontId="11" fillId="0" borderId="0" xfId="1" applyNumberFormat="1" applyFont="1" applyAlignment="1">
      <alignment horizontal="center" vertical="center" wrapText="1"/>
    </xf>
    <xf numFmtId="3" fontId="2" fillId="0" borderId="47" xfId="1" applyNumberFormat="1" applyFont="1" applyBorder="1" applyAlignment="1">
      <alignment horizontal="left" vertical="center" wrapText="1"/>
    </xf>
    <xf numFmtId="3" fontId="2" fillId="0" borderId="26" xfId="1" applyNumberFormat="1" applyFont="1" applyBorder="1" applyAlignment="1">
      <alignment vertical="center" wrapText="1"/>
    </xf>
    <xf numFmtId="3" fontId="2" fillId="0" borderId="48" xfId="1" applyNumberFormat="1" applyFont="1" applyBorder="1" applyAlignment="1">
      <alignment vertical="center" wrapText="1"/>
    </xf>
    <xf numFmtId="0" fontId="16" fillId="4" borderId="50" xfId="1" applyFont="1" applyFill="1" applyBorder="1" applyAlignment="1">
      <alignment horizontal="left" vertical="center"/>
    </xf>
    <xf numFmtId="0" fontId="18" fillId="0" borderId="0" xfId="0" applyFont="1" applyAlignment="1">
      <alignment wrapText="1"/>
    </xf>
    <xf numFmtId="0" fontId="19" fillId="0" borderId="0" xfId="0" applyFont="1"/>
    <xf numFmtId="0" fontId="19" fillId="0" borderId="0" xfId="0" applyFont="1" applyAlignment="1">
      <alignment horizontal="center"/>
    </xf>
    <xf numFmtId="0" fontId="19" fillId="0" borderId="0" xfId="0" applyFont="1" applyAlignment="1">
      <alignment wrapText="1"/>
    </xf>
    <xf numFmtId="49" fontId="19" fillId="0" borderId="0" xfId="0" applyNumberFormat="1" applyFont="1" applyAlignment="1">
      <alignment wrapText="1"/>
    </xf>
    <xf numFmtId="164" fontId="4" fillId="0" borderId="48" xfId="1" applyNumberFormat="1" applyFont="1" applyBorder="1" applyAlignment="1">
      <alignment vertical="center" wrapText="1"/>
    </xf>
    <xf numFmtId="164" fontId="5" fillId="4" borderId="48" xfId="1" applyNumberFormat="1" applyFont="1" applyFill="1" applyBorder="1" applyAlignment="1">
      <alignment vertical="center" wrapText="1"/>
    </xf>
    <xf numFmtId="164" fontId="5" fillId="4" borderId="49" xfId="1" applyNumberFormat="1" applyFont="1" applyFill="1" applyBorder="1" applyAlignment="1">
      <alignment vertical="center" wrapText="1"/>
    </xf>
    <xf numFmtId="0" fontId="14" fillId="2" borderId="51" xfId="0" applyFont="1" applyFill="1" applyBorder="1" applyAlignment="1">
      <alignment horizontal="center" vertical="center" wrapText="1"/>
    </xf>
    <xf numFmtId="0" fontId="14" fillId="2" borderId="52" xfId="0" applyFont="1" applyFill="1" applyBorder="1" applyAlignment="1">
      <alignment horizontal="center" vertical="center" wrapText="1"/>
    </xf>
    <xf numFmtId="0" fontId="14" fillId="2" borderId="53" xfId="0" applyFont="1" applyFill="1" applyBorder="1" applyAlignment="1">
      <alignment horizontal="center" vertical="center" wrapText="1"/>
    </xf>
    <xf numFmtId="0" fontId="14" fillId="2" borderId="55" xfId="0" applyFont="1" applyFill="1" applyBorder="1" applyAlignment="1">
      <alignment horizontal="center" vertical="center" wrapText="1"/>
    </xf>
    <xf numFmtId="0" fontId="14" fillId="6" borderId="26" xfId="0" applyFont="1" applyFill="1" applyBorder="1" applyAlignment="1">
      <alignment horizontal="center" vertical="center" wrapText="1"/>
    </xf>
    <xf numFmtId="0" fontId="14" fillId="2" borderId="26" xfId="0" applyFont="1" applyFill="1" applyBorder="1" applyAlignment="1">
      <alignment horizontal="center" vertical="center" wrapText="1"/>
    </xf>
    <xf numFmtId="3" fontId="5" fillId="6" borderId="26" xfId="1" applyNumberFormat="1" applyFont="1" applyFill="1" applyBorder="1" applyAlignment="1">
      <alignment vertical="center" wrapText="1"/>
    </xf>
    <xf numFmtId="3" fontId="5" fillId="2" borderId="48" xfId="1" applyNumberFormat="1" applyFont="1" applyFill="1" applyBorder="1" applyAlignment="1">
      <alignment vertical="center" wrapText="1"/>
    </xf>
    <xf numFmtId="3" fontId="4" fillId="2" borderId="48" xfId="1" applyNumberFormat="1" applyFont="1" applyFill="1" applyBorder="1" applyAlignment="1">
      <alignment vertical="center" wrapText="1"/>
    </xf>
    <xf numFmtId="3" fontId="5" fillId="6" borderId="43" xfId="1" applyNumberFormat="1" applyFont="1" applyFill="1" applyBorder="1" applyAlignment="1">
      <alignment vertical="center" wrapText="1"/>
    </xf>
    <xf numFmtId="3" fontId="5" fillId="2" borderId="49" xfId="1" applyNumberFormat="1" applyFont="1" applyFill="1" applyBorder="1" applyAlignment="1">
      <alignment vertical="center" wrapText="1"/>
    </xf>
    <xf numFmtId="0" fontId="3" fillId="0" borderId="0" xfId="0" quotePrefix="1" applyFont="1" applyAlignment="1">
      <alignment horizontal="right"/>
    </xf>
    <xf numFmtId="0" fontId="16" fillId="4" borderId="47" xfId="1" applyFont="1" applyFill="1" applyBorder="1" applyAlignment="1">
      <alignment horizontal="left" vertical="center" wrapText="1"/>
    </xf>
    <xf numFmtId="0" fontId="16" fillId="4" borderId="50" xfId="1" applyFont="1" applyFill="1" applyBorder="1" applyAlignment="1">
      <alignment horizontal="left" vertical="center" wrapText="1"/>
    </xf>
    <xf numFmtId="3" fontId="4" fillId="0" borderId="43" xfId="1" applyNumberFormat="1" applyFont="1" applyBorder="1" applyAlignment="1">
      <alignment vertical="center" wrapText="1"/>
    </xf>
    <xf numFmtId="0" fontId="5" fillId="2" borderId="41" xfId="0" applyFont="1" applyFill="1" applyBorder="1" applyAlignment="1">
      <alignment horizontal="left" vertical="center" wrapText="1"/>
    </xf>
    <xf numFmtId="0" fontId="5" fillId="2" borderId="42" xfId="0" applyFont="1" applyFill="1" applyBorder="1" applyAlignment="1">
      <alignment horizontal="left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14" fillId="2" borderId="52" xfId="0" applyFont="1" applyFill="1" applyBorder="1" applyAlignment="1">
      <alignment horizontal="center" vertical="center" wrapText="1"/>
    </xf>
    <xf numFmtId="0" fontId="14" fillId="2" borderId="57" xfId="0" applyFont="1" applyFill="1" applyBorder="1" applyAlignment="1">
      <alignment horizontal="center" vertical="center" wrapText="1"/>
    </xf>
    <xf numFmtId="0" fontId="14" fillId="2" borderId="51" xfId="0" applyFont="1" applyFill="1" applyBorder="1" applyAlignment="1">
      <alignment horizontal="center" vertical="center" wrapText="1"/>
    </xf>
    <xf numFmtId="0" fontId="14" fillId="2" borderId="56" xfId="0" applyFont="1" applyFill="1" applyBorder="1" applyAlignment="1">
      <alignment horizontal="center" vertical="center" wrapText="1"/>
    </xf>
    <xf numFmtId="0" fontId="14" fillId="2" borderId="53" xfId="0" applyFont="1" applyFill="1" applyBorder="1" applyAlignment="1">
      <alignment horizontal="center" vertical="center" wrapText="1"/>
    </xf>
    <xf numFmtId="0" fontId="14" fillId="2" borderId="54" xfId="0" applyFont="1" applyFill="1" applyBorder="1" applyAlignment="1">
      <alignment horizontal="center" vertical="center" wrapText="1"/>
    </xf>
    <xf numFmtId="0" fontId="14" fillId="2" borderId="37" xfId="0" applyFont="1" applyFill="1" applyBorder="1" applyAlignment="1">
      <alignment horizontal="center" vertical="center" wrapText="1"/>
    </xf>
    <xf numFmtId="0" fontId="14" fillId="2" borderId="55" xfId="0" applyFont="1" applyFill="1" applyBorder="1" applyAlignment="1">
      <alignment horizontal="center" vertical="center" wrapText="1"/>
    </xf>
    <xf numFmtId="0" fontId="14" fillId="2" borderId="58" xfId="0" applyFont="1" applyFill="1" applyBorder="1" applyAlignment="1">
      <alignment horizontal="center" vertical="center" wrapText="1"/>
    </xf>
    <xf numFmtId="10" fontId="2" fillId="0" borderId="59" xfId="0" applyNumberFormat="1" applyFont="1" applyBorder="1" applyAlignment="1">
      <alignment vertical="center"/>
    </xf>
    <xf numFmtId="10" fontId="2" fillId="0" borderId="42" xfId="0" applyNumberFormat="1" applyFont="1" applyBorder="1" applyAlignment="1">
      <alignment vertical="center"/>
    </xf>
    <xf numFmtId="10" fontId="2" fillId="0" borderId="39" xfId="0" applyNumberFormat="1" applyFont="1" applyBorder="1" applyAlignment="1">
      <alignment vertical="center"/>
    </xf>
    <xf numFmtId="3" fontId="4" fillId="0" borderId="0" xfId="1" quotePrefix="1" applyNumberFormat="1" applyFont="1" applyAlignment="1">
      <alignment horizontal="right" vertical="center" wrapText="1"/>
    </xf>
    <xf numFmtId="3" fontId="5" fillId="5" borderId="48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3" fontId="10" fillId="0" borderId="0" xfId="1" applyNumberFormat="1" applyFont="1" applyAlignment="1">
      <alignment vertical="center" wrapText="1"/>
    </xf>
    <xf numFmtId="3" fontId="9" fillId="5" borderId="47" xfId="1" applyNumberFormat="1" applyFont="1" applyFill="1" applyBorder="1" applyAlignment="1">
      <alignment horizontal="center" vertical="center" wrapText="1"/>
    </xf>
    <xf numFmtId="0" fontId="17" fillId="0" borderId="47" xfId="1" applyFont="1" applyBorder="1" applyAlignment="1">
      <alignment horizontal="left" vertical="center" wrapText="1"/>
    </xf>
    <xf numFmtId="3" fontId="10" fillId="0" borderId="0" xfId="1" applyNumberFormat="1" applyFont="1" applyAlignment="1">
      <alignment horizontal="left" vertical="center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quotePrefix="1" applyFont="1" applyAlignment="1">
      <alignment horizontal="right" vertical="center" wrapText="1"/>
    </xf>
    <xf numFmtId="3" fontId="5" fillId="6" borderId="26" xfId="1" applyNumberFormat="1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vertical="center" wrapText="1"/>
    </xf>
    <xf numFmtId="0" fontId="1" fillId="7" borderId="60" xfId="2" applyFill="1" applyBorder="1"/>
    <xf numFmtId="0" fontId="1" fillId="7" borderId="61" xfId="2" applyFill="1" applyBorder="1"/>
    <xf numFmtId="0" fontId="1" fillId="7" borderId="62" xfId="2" applyFill="1" applyBorder="1"/>
    <xf numFmtId="0" fontId="1" fillId="0" borderId="0" xfId="2"/>
    <xf numFmtId="0" fontId="1" fillId="7" borderId="63" xfId="2" applyFill="1" applyBorder="1"/>
    <xf numFmtId="0" fontId="1" fillId="7" borderId="0" xfId="2" applyFill="1"/>
    <xf numFmtId="0" fontId="1" fillId="7" borderId="64" xfId="2" applyFill="1" applyBorder="1"/>
    <xf numFmtId="0" fontId="22" fillId="7" borderId="0" xfId="2" applyFont="1" applyFill="1"/>
    <xf numFmtId="0" fontId="23" fillId="7" borderId="0" xfId="2" applyFont="1" applyFill="1"/>
    <xf numFmtId="0" fontId="24" fillId="7" borderId="63" xfId="2" applyFont="1" applyFill="1" applyBorder="1" applyAlignment="1">
      <alignment horizontal="center" vertical="center" wrapText="1"/>
    </xf>
    <xf numFmtId="0" fontId="24" fillId="7" borderId="0" xfId="2" applyFont="1" applyFill="1" applyAlignment="1">
      <alignment horizontal="center" vertical="center" wrapText="1"/>
    </xf>
    <xf numFmtId="0" fontId="24" fillId="7" borderId="64" xfId="2" applyFont="1" applyFill="1" applyBorder="1" applyAlignment="1">
      <alignment horizontal="center" vertical="center" wrapText="1"/>
    </xf>
    <xf numFmtId="0" fontId="25" fillId="7" borderId="63" xfId="2" applyFont="1" applyFill="1" applyBorder="1" applyAlignment="1">
      <alignment vertical="center" wrapText="1"/>
    </xf>
    <xf numFmtId="0" fontId="25" fillId="7" borderId="0" xfId="2" applyFont="1" applyFill="1" applyAlignment="1">
      <alignment vertical="center" wrapText="1"/>
    </xf>
    <xf numFmtId="0" fontId="25" fillId="7" borderId="64" xfId="2" applyFont="1" applyFill="1" applyBorder="1" applyAlignment="1">
      <alignment vertical="center" wrapText="1"/>
    </xf>
    <xf numFmtId="0" fontId="26" fillId="7" borderId="63" xfId="2" applyFont="1" applyFill="1" applyBorder="1" applyAlignment="1">
      <alignment horizontal="center" vertical="center" wrapText="1"/>
    </xf>
    <xf numFmtId="0" fontId="26" fillId="7" borderId="0" xfId="2" applyFont="1" applyFill="1" applyAlignment="1">
      <alignment horizontal="center" vertical="center" wrapText="1"/>
    </xf>
    <xf numFmtId="0" fontId="26" fillId="7" borderId="64" xfId="2" applyFont="1" applyFill="1" applyBorder="1" applyAlignment="1">
      <alignment horizontal="center" vertical="center" wrapText="1"/>
    </xf>
    <xf numFmtId="0" fontId="27" fillId="7" borderId="0" xfId="2" applyFont="1" applyFill="1" applyAlignment="1">
      <alignment horizontal="center"/>
    </xf>
    <xf numFmtId="0" fontId="28" fillId="7" borderId="0" xfId="2" applyFont="1" applyFill="1" applyAlignment="1">
      <alignment horizontal="center"/>
    </xf>
    <xf numFmtId="0" fontId="1" fillId="7" borderId="65" xfId="2" applyFill="1" applyBorder="1"/>
    <xf numFmtId="0" fontId="1" fillId="7" borderId="66" xfId="2" applyFill="1" applyBorder="1"/>
    <xf numFmtId="0" fontId="1" fillId="7" borderId="67" xfId="2" applyFill="1" applyBorder="1"/>
    <xf numFmtId="0" fontId="1" fillId="0" borderId="0" xfId="2" applyAlignment="1">
      <alignment horizontal="justify" vertical="top" wrapText="1"/>
    </xf>
  </cellXfs>
  <cellStyles count="3">
    <cellStyle name="Normal" xfId="0" builtinId="0"/>
    <cellStyle name="Normal 2" xfId="2" xr:uid="{6AE4D9B2-BC84-4A53-B6A9-0ACC075F3649}"/>
    <cellStyle name="Normal 5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5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4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lang="mk-MK" i="0">
                <a:solidFill>
                  <a:schemeClr val="tx1">
                    <a:lumMod val="50000"/>
                    <a:lumOff val="50000"/>
                  </a:schemeClr>
                </a:solidFill>
              </a:defRPr>
            </a:pPr>
            <a:r>
              <a:rPr lang="en-US" sz="1400" i="0">
                <a:solidFill>
                  <a:schemeClr val="tx1">
                    <a:lumMod val="50000"/>
                    <a:lumOff val="50000"/>
                  </a:schemeClr>
                </a:solidFill>
              </a:rPr>
              <a:t>Capital and Solvency Margin (000 mkd) - Non life</a:t>
            </a:r>
          </a:p>
        </c:rich>
      </c:tx>
      <c:layout>
        <c:manualLayout>
          <c:xMode val="edge"/>
          <c:yMode val="edge"/>
          <c:x val="0.31732049934763962"/>
          <c:y val="2.9882508642826749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 12'!$B$4:$L$4</c:f>
              <c:strCache>
                <c:ptCount val="11"/>
                <c:pt idx="0">
                  <c:v>MAKEDONIJA Insurance s.c. Skopje - Vienna Insurance Group</c:v>
                </c:pt>
                <c:pt idx="1">
                  <c:v>STOCK COMPANY FOR INSURANCE TRIGLAV</c:v>
                </c:pt>
                <c:pt idx="2">
                  <c:v>SAVA Insurance, a.d. Skopje</c:v>
                </c:pt>
                <c:pt idx="3">
                  <c:v>EUROINS INSURANCE S.C. Skopje</c:v>
                </c:pt>
                <c:pt idx="4">
                  <c:v>EUROLINK Insurance Inc. Skopje</c:v>
                </c:pt>
                <c:pt idx="5">
                  <c:v>GRAWE Non-life</c:v>
                </c:pt>
                <c:pt idx="6">
                  <c:v>SIGAL</c:v>
                </c:pt>
                <c:pt idx="7">
                  <c:v>Insurance Policy</c:v>
                </c:pt>
                <c:pt idx="8">
                  <c:v>INSURANCE COMPANY HALK OSIGURUVANJE A.D. SKOPJE</c:v>
                </c:pt>
                <c:pt idx="9">
                  <c:v>CROATIA INSURANCE - NON LIFE</c:v>
                </c:pt>
                <c:pt idx="10">
                  <c:v>ZOIL MAKEDONIJA, Bitola</c:v>
                </c:pt>
              </c:strCache>
            </c:strRef>
          </c:cat>
          <c:val>
            <c:numRef>
              <c:f>'Table 12'!$B$5:$L$5</c:f>
              <c:numCache>
                <c:formatCode>#,##0</c:formatCode>
                <c:ptCount val="11"/>
                <c:pt idx="0">
                  <c:v>1688006</c:v>
                </c:pt>
                <c:pt idx="1">
                  <c:v>908460</c:v>
                </c:pt>
                <c:pt idx="2">
                  <c:v>496655</c:v>
                </c:pt>
                <c:pt idx="3">
                  <c:v>386576</c:v>
                </c:pt>
                <c:pt idx="4">
                  <c:v>760486</c:v>
                </c:pt>
                <c:pt idx="5">
                  <c:v>313137</c:v>
                </c:pt>
                <c:pt idx="6">
                  <c:v>459053</c:v>
                </c:pt>
                <c:pt idx="7">
                  <c:v>624374</c:v>
                </c:pt>
                <c:pt idx="8">
                  <c:v>414009</c:v>
                </c:pt>
                <c:pt idx="9">
                  <c:v>402728</c:v>
                </c:pt>
                <c:pt idx="10">
                  <c:v>153717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Table 12!$A$10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D81F-43BA-A936-0102EDF2F7E1}"/>
            </c:ext>
          </c:extLst>
        </c:ser>
        <c:ser>
          <c:idx val="1"/>
          <c:order val="1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 12'!$B$4:$L$4</c:f>
              <c:strCache>
                <c:ptCount val="11"/>
                <c:pt idx="0">
                  <c:v>MAKEDONIJA Insurance s.c. Skopje - Vienna Insurance Group</c:v>
                </c:pt>
                <c:pt idx="1">
                  <c:v>STOCK COMPANY FOR INSURANCE TRIGLAV</c:v>
                </c:pt>
                <c:pt idx="2">
                  <c:v>SAVA Insurance, a.d. Skopje</c:v>
                </c:pt>
                <c:pt idx="3">
                  <c:v>EUROINS INSURANCE S.C. Skopje</c:v>
                </c:pt>
                <c:pt idx="4">
                  <c:v>EUROLINK Insurance Inc. Skopje</c:v>
                </c:pt>
                <c:pt idx="5">
                  <c:v>GRAWE Non-life</c:v>
                </c:pt>
                <c:pt idx="6">
                  <c:v>SIGAL</c:v>
                </c:pt>
                <c:pt idx="7">
                  <c:v>Insurance Policy</c:v>
                </c:pt>
                <c:pt idx="8">
                  <c:v>INSURANCE COMPANY HALK OSIGURUVANJE A.D. SKOPJE</c:v>
                </c:pt>
                <c:pt idx="9">
                  <c:v>CROATIA INSURANCE - NON LIFE</c:v>
                </c:pt>
                <c:pt idx="10">
                  <c:v>ZOIL MAKEDONIJA, Bitola</c:v>
                </c:pt>
              </c:strCache>
            </c:strRef>
          </c:cat>
          <c:val>
            <c:numRef>
              <c:f>'Table 12'!$B$6:$L$6</c:f>
              <c:numCache>
                <c:formatCode>#,##0</c:formatCode>
                <c:ptCount val="11"/>
                <c:pt idx="0">
                  <c:v>249029</c:v>
                </c:pt>
                <c:pt idx="1">
                  <c:v>201778</c:v>
                </c:pt>
                <c:pt idx="2">
                  <c:v>187622</c:v>
                </c:pt>
                <c:pt idx="3">
                  <c:v>129625</c:v>
                </c:pt>
                <c:pt idx="4">
                  <c:v>327096</c:v>
                </c:pt>
                <c:pt idx="5">
                  <c:v>132180</c:v>
                </c:pt>
                <c:pt idx="6">
                  <c:v>290300</c:v>
                </c:pt>
                <c:pt idx="7">
                  <c:v>151677</c:v>
                </c:pt>
                <c:pt idx="8">
                  <c:v>198058</c:v>
                </c:pt>
                <c:pt idx="9">
                  <c:v>229454</c:v>
                </c:pt>
                <c:pt idx="10">
                  <c:v>4571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Table 12!$A$11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D81F-43BA-A936-0102EDF2F7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7261952"/>
        <c:axId val="107263104"/>
      </c:barChart>
      <c:catAx>
        <c:axId val="107261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7263104"/>
        <c:crosses val="autoZero"/>
        <c:auto val="0"/>
        <c:lblAlgn val="ctr"/>
        <c:lblOffset val="100"/>
        <c:noMultiLvlLbl val="0"/>
      </c:catAx>
      <c:valAx>
        <c:axId val="107263104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lang="mk-MK"/>
            </a:pPr>
            <a:endParaRPr lang="en-US"/>
          </a:p>
        </c:txPr>
        <c:crossAx val="1072619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</c:legend>
    <c:plotVisOnly val="1"/>
    <c:dispBlanksAs val="gap"/>
    <c:showDLblsOverMax val="0"/>
  </c:chart>
  <c:spPr>
    <a:ln w="12700" cmpd="sng">
      <a:solidFill>
        <a:schemeClr val="tx1">
          <a:lumMod val="15000"/>
          <a:lumOff val="85000"/>
        </a:schemeClr>
      </a:solidFill>
    </a:ln>
    <a:scene3d>
      <a:camera prst="orthographicFront"/>
      <a:lightRig rig="threePt" dir="t"/>
    </a:scene3d>
    <a:sp3d prstMaterial="dkEdge"/>
  </c:spPr>
  <c:printSettings>
    <c:headerFooter/>
    <c:pageMargins b="0.75000000000000933" l="0.70000000000000062" r="0.70000000000000062" t="0.75000000000000933" header="0.30000000000000032" footer="0.30000000000000032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lang="mk-MK" i="0">
                <a:solidFill>
                  <a:schemeClr val="tx1">
                    <a:lumMod val="50000"/>
                    <a:lumOff val="50000"/>
                  </a:schemeClr>
                </a:solidFill>
              </a:defRPr>
            </a:pPr>
            <a:r>
              <a:rPr lang="en-US" sz="1400" i="0">
                <a:solidFill>
                  <a:schemeClr val="tx1">
                    <a:lumMod val="50000"/>
                    <a:lumOff val="50000"/>
                  </a:schemeClr>
                </a:solidFill>
              </a:rPr>
              <a:t>Capital and Solvency Margin (000 mkd) - Life</a:t>
            </a:r>
          </a:p>
        </c:rich>
      </c:tx>
      <c:layout>
        <c:manualLayout>
          <c:xMode val="edge"/>
          <c:yMode val="edge"/>
          <c:x val="0.31732049934763962"/>
          <c:y val="2.9882508642826749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 12'!$N$4:$S$4</c:f>
              <c:strCache>
                <c:ptCount val="6"/>
                <c:pt idx="0">
                  <c:v>CROATIA INSURANCE - LIFE</c:v>
                </c:pt>
                <c:pt idx="1">
                  <c:v>GRAWE</c:v>
                </c:pt>
                <c:pt idx="2">
                  <c:v>WINNER LIFE</c:v>
                </c:pt>
                <c:pt idx="3">
                  <c:v>SIGAL LIFE</c:v>
                </c:pt>
                <c:pt idx="4">
                  <c:v>TRIGLAV LIFE</c:v>
                </c:pt>
                <c:pt idx="5">
                  <c:v>PRVA LIFE JSC Skopje</c:v>
                </c:pt>
              </c:strCache>
            </c:strRef>
          </c:cat>
          <c:val>
            <c:numRef>
              <c:f>'Table 12'!$N$5:$S$5</c:f>
              <c:numCache>
                <c:formatCode>#,##0</c:formatCode>
                <c:ptCount val="6"/>
                <c:pt idx="0">
                  <c:v>678139</c:v>
                </c:pt>
                <c:pt idx="1">
                  <c:v>812742</c:v>
                </c:pt>
                <c:pt idx="2">
                  <c:v>364519</c:v>
                </c:pt>
                <c:pt idx="3">
                  <c:v>313921</c:v>
                </c:pt>
                <c:pt idx="4">
                  <c:v>356555</c:v>
                </c:pt>
                <c:pt idx="5">
                  <c:v>215235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Table 12!$A$10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DA52-4E1C-81CC-C85B722AEE9E}"/>
            </c:ext>
          </c:extLst>
        </c:ser>
        <c:ser>
          <c:idx val="1"/>
          <c:order val="1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 12'!$N$4:$S$4</c:f>
              <c:strCache>
                <c:ptCount val="6"/>
                <c:pt idx="0">
                  <c:v>CROATIA INSURANCE - LIFE</c:v>
                </c:pt>
                <c:pt idx="1">
                  <c:v>GRAWE</c:v>
                </c:pt>
                <c:pt idx="2">
                  <c:v>WINNER LIFE</c:v>
                </c:pt>
                <c:pt idx="3">
                  <c:v>SIGAL LIFE</c:v>
                </c:pt>
                <c:pt idx="4">
                  <c:v>TRIGLAV LIFE</c:v>
                </c:pt>
                <c:pt idx="5">
                  <c:v>PRVA LIFE JSC Skopje</c:v>
                </c:pt>
              </c:strCache>
            </c:strRef>
          </c:cat>
          <c:val>
            <c:numRef>
              <c:f>'Table 12'!$N$6:$S$6</c:f>
              <c:numCache>
                <c:formatCode>#,##0</c:formatCode>
                <c:ptCount val="6"/>
                <c:pt idx="0">
                  <c:v>263447</c:v>
                </c:pt>
                <c:pt idx="1">
                  <c:v>168653</c:v>
                </c:pt>
                <c:pt idx="2">
                  <c:v>112742</c:v>
                </c:pt>
                <c:pt idx="3">
                  <c:v>96192</c:v>
                </c:pt>
                <c:pt idx="4">
                  <c:v>90496</c:v>
                </c:pt>
                <c:pt idx="5">
                  <c:v>5668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Table 12!$A$11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DA52-4E1C-81CC-C85B722AEE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7261952"/>
        <c:axId val="107263104"/>
      </c:barChart>
      <c:catAx>
        <c:axId val="107261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7263104"/>
        <c:crosses val="autoZero"/>
        <c:auto val="0"/>
        <c:lblAlgn val="ctr"/>
        <c:lblOffset val="100"/>
        <c:noMultiLvlLbl val="0"/>
      </c:catAx>
      <c:valAx>
        <c:axId val="107263104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lang="mk-MK"/>
            </a:pPr>
            <a:endParaRPr lang="en-US"/>
          </a:p>
        </c:txPr>
        <c:crossAx val="1072619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</c:legend>
    <c:plotVisOnly val="1"/>
    <c:dispBlanksAs val="gap"/>
    <c:showDLblsOverMax val="0"/>
  </c:chart>
  <c:spPr>
    <a:ln w="12700" cmpd="sng">
      <a:solidFill>
        <a:schemeClr val="tx1">
          <a:lumMod val="15000"/>
          <a:lumOff val="85000"/>
        </a:schemeClr>
      </a:solidFill>
    </a:ln>
    <a:scene3d>
      <a:camera prst="orthographicFront"/>
      <a:lightRig rig="threePt" dir="t"/>
    </a:scene3d>
    <a:sp3d prstMaterial="dkEdge"/>
  </c:spPr>
  <c:printSettings>
    <c:headerFooter/>
    <c:pageMargins b="0.75000000000000933" l="0.70000000000000062" r="0.70000000000000062" t="0.75000000000000933" header="0.30000000000000032" footer="0.30000000000000032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507441</xdr:colOff>
      <xdr:row>20</xdr:row>
      <xdr:rowOff>136071</xdr:rowOff>
    </xdr:from>
    <xdr:to>
      <xdr:col>8</xdr:col>
      <xdr:colOff>71437</xdr:colOff>
      <xdr:row>33</xdr:row>
      <xdr:rowOff>166687</xdr:rowOff>
    </xdr:to>
    <xdr:pic>
      <xdr:nvPicPr>
        <xdr:cNvPr id="2" name="Picture 1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76763E7C-AE60-4709-A699-702B723E7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1726641" y="4336596"/>
          <a:ext cx="3221596" cy="25071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428625</xdr:colOff>
      <xdr:row>1</xdr:row>
      <xdr:rowOff>66675</xdr:rowOff>
    </xdr:from>
    <xdr:ext cx="1419225" cy="1419225"/>
    <xdr:pic>
      <xdr:nvPicPr>
        <xdr:cNvPr id="3" name="Picture 1" descr="logo">
          <a:extLst>
            <a:ext uri="{FF2B5EF4-FFF2-40B4-BE49-F238E27FC236}">
              <a16:creationId xmlns:a16="http://schemas.microsoft.com/office/drawing/2014/main" id="{99C0C167-BA87-4BB5-8250-658C76977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 bwMode="auto">
        <a:xfrm>
          <a:off x="1647825" y="266700"/>
          <a:ext cx="1419225" cy="1419225"/>
        </a:xfrm>
        <a:prstGeom prst="rect">
          <a:avLst/>
        </a:prstGeom>
        <a:noFill/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10</xdr:row>
      <xdr:rowOff>28574</xdr:rowOff>
    </xdr:from>
    <xdr:to>
      <xdr:col>21</xdr:col>
      <xdr:colOff>0</xdr:colOff>
      <xdr:row>29</xdr:row>
      <xdr:rowOff>167393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47625</xdr:colOff>
      <xdr:row>32</xdr:row>
      <xdr:rowOff>180975</xdr:rowOff>
    </xdr:from>
    <xdr:to>
      <xdr:col>21</xdr:col>
      <xdr:colOff>9525</xdr:colOff>
      <xdr:row>52</xdr:row>
      <xdr:rowOff>129294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miumDistributionCompany_EN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miumDistributionClass_EN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ExpensesCompany_EN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chProvisionsGrossNet_EN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SolvencyMargin_EN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miumDistributionCompany_EN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miumDistributionClass_EN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pensesCompany_EN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chProvisionsGrossNet_EN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olvencyMargin_EN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BCC84-DB0C-434F-B0ED-045689EBF45E}">
  <sheetPr>
    <pageSetUpPr fitToPage="1"/>
  </sheetPr>
  <dimension ref="A1:K48"/>
  <sheetViews>
    <sheetView showGridLines="0" tabSelected="1" zoomScale="70" zoomScaleNormal="70" workbookViewId="0">
      <selection activeCell="D41" sqref="D41"/>
    </sheetView>
  </sheetViews>
  <sheetFormatPr defaultRowHeight="15" x14ac:dyDescent="0.25"/>
  <cols>
    <col min="1" max="16384" width="9.140625" style="149"/>
  </cols>
  <sheetData>
    <row r="1" spans="1:11" ht="15.75" thickTop="1" x14ac:dyDescent="0.25">
      <c r="A1" s="146"/>
      <c r="B1" s="147"/>
      <c r="C1" s="147"/>
      <c r="D1" s="147"/>
      <c r="E1" s="147"/>
      <c r="F1" s="147"/>
      <c r="G1" s="147"/>
      <c r="H1" s="147"/>
      <c r="I1" s="147"/>
      <c r="J1" s="147"/>
      <c r="K1" s="148"/>
    </row>
    <row r="2" spans="1:11" x14ac:dyDescent="0.25">
      <c r="A2" s="150"/>
      <c r="B2" s="151"/>
      <c r="C2" s="151"/>
      <c r="D2" s="151"/>
      <c r="E2" s="151"/>
      <c r="F2" s="151"/>
      <c r="G2" s="151"/>
      <c r="H2" s="151"/>
      <c r="I2" s="151"/>
      <c r="J2" s="151"/>
      <c r="K2" s="152"/>
    </row>
    <row r="3" spans="1:11" x14ac:dyDescent="0.25">
      <c r="A3" s="150"/>
      <c r="B3" s="151"/>
      <c r="C3" s="151"/>
      <c r="D3" s="151"/>
      <c r="E3" s="151"/>
      <c r="F3" s="151"/>
      <c r="G3" s="151"/>
      <c r="H3" s="151"/>
      <c r="I3" s="151"/>
      <c r="J3" s="151"/>
      <c r="K3" s="152"/>
    </row>
    <row r="4" spans="1:11" ht="21" customHeight="1" x14ac:dyDescent="0.35">
      <c r="A4" s="150"/>
      <c r="B4" s="151"/>
      <c r="C4" s="151"/>
      <c r="D4" s="151"/>
      <c r="E4" s="151"/>
      <c r="F4" s="153" t="s">
        <v>150</v>
      </c>
      <c r="G4" s="153"/>
      <c r="H4" s="151"/>
      <c r="I4" s="151"/>
      <c r="J4" s="151"/>
      <c r="K4" s="152"/>
    </row>
    <row r="5" spans="1:11" ht="21" customHeight="1" x14ac:dyDescent="0.35">
      <c r="A5" s="150"/>
      <c r="B5" s="151"/>
      <c r="C5" s="151"/>
      <c r="D5" s="151"/>
      <c r="E5" s="151"/>
      <c r="F5" s="153" t="s">
        <v>151</v>
      </c>
      <c r="G5" s="153"/>
      <c r="H5" s="151"/>
      <c r="I5" s="151"/>
      <c r="J5" s="151"/>
      <c r="K5" s="152"/>
    </row>
    <row r="6" spans="1:11" ht="21" customHeight="1" x14ac:dyDescent="0.35">
      <c r="A6" s="150"/>
      <c r="B6" s="151"/>
      <c r="C6" s="151"/>
      <c r="D6" s="151"/>
      <c r="E6" s="151"/>
      <c r="F6" s="153" t="s">
        <v>152</v>
      </c>
      <c r="G6" s="153"/>
      <c r="H6" s="151"/>
      <c r="I6" s="151"/>
      <c r="J6" s="151"/>
      <c r="K6" s="152"/>
    </row>
    <row r="7" spans="1:11" ht="21" x14ac:dyDescent="0.35">
      <c r="A7" s="150"/>
      <c r="B7" s="151"/>
      <c r="C7" s="151"/>
      <c r="D7" s="151"/>
      <c r="E7" s="151"/>
      <c r="F7" s="153"/>
      <c r="G7" s="153"/>
      <c r="H7" s="151"/>
      <c r="I7" s="151"/>
      <c r="J7" s="151"/>
      <c r="K7" s="152"/>
    </row>
    <row r="8" spans="1:11" ht="21" x14ac:dyDescent="0.35">
      <c r="A8" s="150"/>
      <c r="B8" s="151"/>
      <c r="C8" s="151"/>
      <c r="D8" s="151"/>
      <c r="E8" s="151"/>
      <c r="F8" s="154"/>
      <c r="G8" s="154"/>
      <c r="H8" s="151"/>
      <c r="I8" s="151"/>
      <c r="J8" s="151"/>
      <c r="K8" s="152"/>
    </row>
    <row r="9" spans="1:11" ht="15" customHeight="1" x14ac:dyDescent="0.25">
      <c r="A9" s="155" t="s">
        <v>153</v>
      </c>
      <c r="B9" s="156"/>
      <c r="C9" s="156"/>
      <c r="D9" s="156"/>
      <c r="E9" s="156"/>
      <c r="F9" s="156"/>
      <c r="G9" s="156"/>
      <c r="H9" s="156"/>
      <c r="I9" s="156"/>
      <c r="J9" s="156"/>
      <c r="K9" s="157"/>
    </row>
    <row r="10" spans="1:11" ht="15" customHeight="1" x14ac:dyDescent="0.25">
      <c r="A10" s="155"/>
      <c r="B10" s="156"/>
      <c r="C10" s="156"/>
      <c r="D10" s="156"/>
      <c r="E10" s="156"/>
      <c r="F10" s="156"/>
      <c r="G10" s="156"/>
      <c r="H10" s="156"/>
      <c r="I10" s="156"/>
      <c r="J10" s="156"/>
      <c r="K10" s="157"/>
    </row>
    <row r="11" spans="1:11" ht="15" customHeight="1" x14ac:dyDescent="0.25">
      <c r="A11" s="158"/>
      <c r="B11" s="159"/>
      <c r="C11" s="159"/>
      <c r="D11" s="159"/>
      <c r="E11" s="159"/>
      <c r="F11" s="159"/>
      <c r="G11" s="159"/>
      <c r="H11" s="159"/>
      <c r="I11" s="159"/>
      <c r="J11" s="159"/>
      <c r="K11" s="160"/>
    </row>
    <row r="12" spans="1:11" ht="15" customHeight="1" x14ac:dyDescent="0.25">
      <c r="A12" s="158"/>
      <c r="B12" s="159"/>
      <c r="C12" s="159"/>
      <c r="D12" s="159"/>
      <c r="E12" s="159"/>
      <c r="F12" s="159"/>
      <c r="G12" s="159"/>
      <c r="H12" s="159"/>
      <c r="I12" s="159"/>
      <c r="J12" s="159"/>
      <c r="K12" s="160"/>
    </row>
    <row r="13" spans="1:11" ht="15" customHeight="1" x14ac:dyDescent="0.25">
      <c r="A13" s="158"/>
      <c r="B13" s="159"/>
      <c r="C13" s="159"/>
      <c r="D13" s="159"/>
      <c r="E13" s="159"/>
      <c r="F13" s="159"/>
      <c r="G13" s="159"/>
      <c r="H13" s="159"/>
      <c r="I13" s="159"/>
      <c r="J13" s="159"/>
      <c r="K13" s="160"/>
    </row>
    <row r="14" spans="1:11" ht="15" customHeight="1" x14ac:dyDescent="0.25">
      <c r="A14" s="158"/>
      <c r="B14" s="159"/>
      <c r="C14" s="159"/>
      <c r="D14" s="159"/>
      <c r="E14" s="159"/>
      <c r="F14" s="159"/>
      <c r="G14" s="159"/>
      <c r="H14" s="159"/>
      <c r="I14" s="159"/>
      <c r="J14" s="159"/>
      <c r="K14" s="160"/>
    </row>
    <row r="15" spans="1:11" ht="15" customHeight="1" x14ac:dyDescent="0.25">
      <c r="A15" s="161" t="s">
        <v>154</v>
      </c>
      <c r="B15" s="162"/>
      <c r="C15" s="162"/>
      <c r="D15" s="162"/>
      <c r="E15" s="162"/>
      <c r="F15" s="162"/>
      <c r="G15" s="162"/>
      <c r="H15" s="162"/>
      <c r="I15" s="162"/>
      <c r="J15" s="162"/>
      <c r="K15" s="163"/>
    </row>
    <row r="16" spans="1:11" ht="15" customHeight="1" x14ac:dyDescent="0.25">
      <c r="A16" s="161"/>
      <c r="B16" s="162"/>
      <c r="C16" s="162"/>
      <c r="D16" s="162"/>
      <c r="E16" s="162"/>
      <c r="F16" s="162"/>
      <c r="G16" s="162"/>
      <c r="H16" s="162"/>
      <c r="I16" s="162"/>
      <c r="J16" s="162"/>
      <c r="K16" s="163"/>
    </row>
    <row r="17" spans="1:11" ht="15" customHeight="1" x14ac:dyDescent="0.25">
      <c r="A17" s="161"/>
      <c r="B17" s="162"/>
      <c r="C17" s="162"/>
      <c r="D17" s="162"/>
      <c r="E17" s="162"/>
      <c r="F17" s="162"/>
      <c r="G17" s="162"/>
      <c r="H17" s="162"/>
      <c r="I17" s="162"/>
      <c r="J17" s="162"/>
      <c r="K17" s="163"/>
    </row>
    <row r="18" spans="1:11" ht="15" customHeight="1" x14ac:dyDescent="0.25">
      <c r="A18" s="161"/>
      <c r="B18" s="162"/>
      <c r="C18" s="162"/>
      <c r="D18" s="162"/>
      <c r="E18" s="162"/>
      <c r="F18" s="162"/>
      <c r="G18" s="162"/>
      <c r="H18" s="162"/>
      <c r="I18" s="162"/>
      <c r="J18" s="162"/>
      <c r="K18" s="163"/>
    </row>
    <row r="19" spans="1:11" ht="15" customHeight="1" x14ac:dyDescent="0.25">
      <c r="A19" s="161"/>
      <c r="B19" s="162"/>
      <c r="C19" s="162"/>
      <c r="D19" s="162"/>
      <c r="E19" s="162"/>
      <c r="F19" s="162"/>
      <c r="G19" s="162"/>
      <c r="H19" s="162"/>
      <c r="I19" s="162"/>
      <c r="J19" s="162"/>
      <c r="K19" s="163"/>
    </row>
    <row r="20" spans="1:11" ht="15" customHeight="1" x14ac:dyDescent="0.25">
      <c r="A20" s="161"/>
      <c r="B20" s="162"/>
      <c r="C20" s="162"/>
      <c r="D20" s="162"/>
      <c r="E20" s="162"/>
      <c r="F20" s="162"/>
      <c r="G20" s="162"/>
      <c r="H20" s="162"/>
      <c r="I20" s="162"/>
      <c r="J20" s="162"/>
      <c r="K20" s="163"/>
    </row>
    <row r="21" spans="1:11" ht="15" customHeight="1" x14ac:dyDescent="0.25">
      <c r="A21" s="161"/>
      <c r="B21" s="162"/>
      <c r="C21" s="162"/>
      <c r="D21" s="162"/>
      <c r="E21" s="162"/>
      <c r="F21" s="162"/>
      <c r="G21" s="162"/>
      <c r="H21" s="162"/>
      <c r="I21" s="162"/>
      <c r="J21" s="162"/>
      <c r="K21" s="163"/>
    </row>
    <row r="22" spans="1:11" ht="15" customHeight="1" x14ac:dyDescent="0.25">
      <c r="A22" s="150"/>
      <c r="B22" s="151"/>
      <c r="C22" s="151"/>
      <c r="D22" s="151"/>
      <c r="E22" s="151"/>
      <c r="F22" s="151"/>
      <c r="G22" s="151"/>
      <c r="H22" s="151"/>
      <c r="I22" s="151"/>
      <c r="J22" s="151"/>
      <c r="K22" s="152"/>
    </row>
    <row r="23" spans="1:11" x14ac:dyDescent="0.25">
      <c r="A23" s="150"/>
      <c r="B23" s="151"/>
      <c r="C23" s="151"/>
      <c r="D23" s="151"/>
      <c r="E23" s="151"/>
      <c r="F23" s="151"/>
      <c r="G23" s="151"/>
      <c r="H23" s="151"/>
      <c r="I23" s="151"/>
      <c r="J23" s="151"/>
      <c r="K23" s="152"/>
    </row>
    <row r="24" spans="1:11" x14ac:dyDescent="0.25">
      <c r="A24" s="150"/>
      <c r="B24" s="151"/>
      <c r="C24" s="151"/>
      <c r="D24" s="151"/>
      <c r="E24" s="151"/>
      <c r="F24" s="151"/>
      <c r="G24" s="151"/>
      <c r="H24" s="151"/>
      <c r="I24" s="151"/>
      <c r="J24" s="151"/>
      <c r="K24" s="152"/>
    </row>
    <row r="25" spans="1:11" x14ac:dyDescent="0.25">
      <c r="A25" s="150"/>
      <c r="B25" s="151"/>
      <c r="C25" s="151"/>
      <c r="D25" s="151"/>
      <c r="E25" s="151"/>
      <c r="F25" s="151"/>
      <c r="G25" s="151"/>
      <c r="H25" s="151"/>
      <c r="I25" s="151"/>
      <c r="J25" s="151"/>
      <c r="K25" s="152"/>
    </row>
    <row r="26" spans="1:11" x14ac:dyDescent="0.25">
      <c r="A26" s="150"/>
      <c r="B26" s="151"/>
      <c r="C26" s="151"/>
      <c r="D26" s="151"/>
      <c r="E26" s="151"/>
      <c r="F26" s="151"/>
      <c r="G26" s="151"/>
      <c r="H26" s="151"/>
      <c r="I26" s="151"/>
      <c r="J26" s="151"/>
      <c r="K26" s="152"/>
    </row>
    <row r="27" spans="1:11" x14ac:dyDescent="0.25">
      <c r="A27" s="150"/>
      <c r="B27" s="151"/>
      <c r="C27" s="151"/>
      <c r="D27" s="151"/>
      <c r="E27" s="151"/>
      <c r="F27" s="151"/>
      <c r="G27" s="151"/>
      <c r="H27" s="151"/>
      <c r="I27" s="151"/>
      <c r="J27" s="151"/>
      <c r="K27" s="152"/>
    </row>
    <row r="28" spans="1:11" x14ac:dyDescent="0.25">
      <c r="A28" s="150"/>
      <c r="B28" s="151"/>
      <c r="C28" s="151"/>
      <c r="D28" s="151"/>
      <c r="E28" s="151"/>
      <c r="F28" s="151"/>
      <c r="G28" s="151"/>
      <c r="H28" s="151"/>
      <c r="I28" s="151"/>
      <c r="J28" s="151"/>
      <c r="K28" s="152"/>
    </row>
    <row r="29" spans="1:11" x14ac:dyDescent="0.25">
      <c r="A29" s="150"/>
      <c r="B29" s="151"/>
      <c r="C29" s="151"/>
      <c r="D29" s="151"/>
      <c r="E29" s="151"/>
      <c r="F29" s="151"/>
      <c r="G29" s="164"/>
      <c r="H29" s="151"/>
      <c r="I29" s="151"/>
      <c r="J29" s="151"/>
      <c r="K29" s="152"/>
    </row>
    <row r="30" spans="1:11" x14ac:dyDescent="0.25">
      <c r="A30" s="150"/>
      <c r="B30" s="151"/>
      <c r="C30" s="151"/>
      <c r="D30" s="151"/>
      <c r="E30" s="151"/>
      <c r="F30" s="151"/>
      <c r="G30" s="151"/>
      <c r="H30" s="151"/>
      <c r="I30" s="151"/>
      <c r="J30" s="151"/>
      <c r="K30" s="152"/>
    </row>
    <row r="31" spans="1:11" x14ac:dyDescent="0.25">
      <c r="A31" s="150"/>
      <c r="B31" s="151"/>
      <c r="C31" s="151"/>
      <c r="D31" s="151"/>
      <c r="E31" s="151"/>
      <c r="F31" s="151"/>
      <c r="G31" s="151"/>
      <c r="H31" s="151"/>
      <c r="I31" s="151"/>
      <c r="J31" s="151"/>
      <c r="K31" s="152"/>
    </row>
    <row r="32" spans="1:11" x14ac:dyDescent="0.25">
      <c r="A32" s="150"/>
      <c r="B32" s="151"/>
      <c r="C32" s="151"/>
      <c r="D32" s="151"/>
      <c r="E32" s="151"/>
      <c r="F32" s="151"/>
      <c r="G32" s="151"/>
      <c r="H32" s="151"/>
      <c r="I32" s="151"/>
      <c r="J32" s="151"/>
      <c r="K32" s="152"/>
    </row>
    <row r="33" spans="1:11" x14ac:dyDescent="0.25">
      <c r="A33" s="150"/>
      <c r="B33" s="151"/>
      <c r="C33" s="151"/>
      <c r="D33" s="151"/>
      <c r="E33" s="151"/>
      <c r="F33" s="151"/>
      <c r="G33" s="151"/>
      <c r="H33" s="151"/>
      <c r="I33" s="151"/>
      <c r="J33" s="151"/>
      <c r="K33" s="152"/>
    </row>
    <row r="34" spans="1:11" x14ac:dyDescent="0.25">
      <c r="A34" s="150"/>
      <c r="B34" s="151"/>
      <c r="C34" s="151"/>
      <c r="D34" s="151"/>
      <c r="E34" s="151"/>
      <c r="F34" s="151"/>
      <c r="G34" s="151"/>
      <c r="H34" s="151"/>
      <c r="I34" s="151"/>
      <c r="J34" s="151"/>
      <c r="K34" s="152"/>
    </row>
    <row r="35" spans="1:11" x14ac:dyDescent="0.25">
      <c r="A35" s="150"/>
      <c r="B35" s="151"/>
      <c r="C35" s="151"/>
      <c r="D35" s="151"/>
      <c r="E35" s="151"/>
      <c r="F35" s="151"/>
      <c r="G35" s="151"/>
      <c r="H35" s="151"/>
      <c r="I35" s="151"/>
      <c r="J35" s="151"/>
      <c r="K35" s="152"/>
    </row>
    <row r="36" spans="1:11" x14ac:dyDescent="0.25">
      <c r="A36" s="150"/>
      <c r="B36" s="151"/>
      <c r="C36" s="151"/>
      <c r="D36" s="151"/>
      <c r="E36" s="151"/>
      <c r="F36" s="151"/>
      <c r="G36" s="151"/>
      <c r="H36" s="151"/>
      <c r="I36" s="151"/>
      <c r="J36" s="151"/>
      <c r="K36" s="152"/>
    </row>
    <row r="37" spans="1:11" x14ac:dyDescent="0.25">
      <c r="A37" s="150"/>
      <c r="B37" s="151"/>
      <c r="C37" s="151"/>
      <c r="D37" s="151"/>
      <c r="E37" s="151"/>
      <c r="F37" s="151"/>
      <c r="G37" s="151"/>
      <c r="H37" s="151"/>
      <c r="I37" s="151"/>
      <c r="J37" s="151"/>
      <c r="K37" s="152"/>
    </row>
    <row r="38" spans="1:11" x14ac:dyDescent="0.25">
      <c r="A38" s="150"/>
      <c r="B38" s="151"/>
      <c r="C38" s="151"/>
      <c r="D38" s="151"/>
      <c r="E38" s="151"/>
      <c r="F38" s="151"/>
      <c r="G38" s="151"/>
      <c r="H38" s="151"/>
      <c r="I38" s="151"/>
      <c r="J38" s="151"/>
      <c r="K38" s="152"/>
    </row>
    <row r="39" spans="1:11" x14ac:dyDescent="0.25">
      <c r="A39" s="150"/>
      <c r="B39" s="151"/>
      <c r="C39" s="151"/>
      <c r="D39" s="151"/>
      <c r="E39" s="151"/>
      <c r="F39" s="151"/>
      <c r="G39" s="151"/>
      <c r="H39" s="151"/>
      <c r="I39" s="151"/>
      <c r="J39" s="151"/>
      <c r="K39" s="152"/>
    </row>
    <row r="40" spans="1:11" ht="18.75" customHeight="1" x14ac:dyDescent="0.35">
      <c r="A40" s="150"/>
      <c r="B40" s="151"/>
      <c r="C40" s="151"/>
      <c r="D40" s="165" t="s">
        <v>156</v>
      </c>
      <c r="E40" s="165"/>
      <c r="F40" s="165"/>
      <c r="G40" s="165"/>
      <c r="H40" s="165"/>
      <c r="I40" s="151"/>
      <c r="J40" s="151"/>
      <c r="K40" s="152"/>
    </row>
    <row r="41" spans="1:11" x14ac:dyDescent="0.25">
      <c r="A41" s="150"/>
      <c r="B41" s="151"/>
      <c r="C41" s="151"/>
      <c r="D41" s="151"/>
      <c r="E41" s="151"/>
      <c r="F41" s="151"/>
      <c r="G41" s="151"/>
      <c r="H41" s="151"/>
      <c r="I41" s="151"/>
      <c r="J41" s="151"/>
      <c r="K41" s="152"/>
    </row>
    <row r="42" spans="1:11" x14ac:dyDescent="0.25">
      <c r="A42" s="150"/>
      <c r="B42" s="151"/>
      <c r="C42" s="151"/>
      <c r="D42" s="151"/>
      <c r="E42" s="151"/>
      <c r="F42" s="151"/>
      <c r="G42" s="151"/>
      <c r="H42" s="151"/>
      <c r="I42" s="151"/>
      <c r="J42" s="151"/>
      <c r="K42" s="152"/>
    </row>
    <row r="43" spans="1:11" x14ac:dyDescent="0.25">
      <c r="A43" s="150"/>
      <c r="B43" s="151"/>
      <c r="C43" s="151"/>
      <c r="D43" s="151"/>
      <c r="E43" s="151"/>
      <c r="F43" s="151"/>
      <c r="G43" s="151"/>
      <c r="H43" s="151"/>
      <c r="I43" s="151"/>
      <c r="J43" s="151"/>
      <c r="K43" s="152"/>
    </row>
    <row r="44" spans="1:11" ht="15.75" thickBot="1" x14ac:dyDescent="0.3">
      <c r="A44" s="166"/>
      <c r="B44" s="167"/>
      <c r="C44" s="167"/>
      <c r="D44" s="167"/>
      <c r="E44" s="167"/>
      <c r="F44" s="167"/>
      <c r="G44" s="167"/>
      <c r="H44" s="167"/>
      <c r="I44" s="167"/>
      <c r="J44" s="167"/>
      <c r="K44" s="168"/>
    </row>
    <row r="45" spans="1:11" ht="15" customHeight="1" thickTop="1" x14ac:dyDescent="0.25">
      <c r="A45" s="169" t="s">
        <v>155</v>
      </c>
      <c r="B45" s="169"/>
      <c r="C45" s="169"/>
      <c r="D45" s="169"/>
      <c r="E45" s="169"/>
      <c r="F45" s="169"/>
      <c r="G45" s="169"/>
      <c r="H45" s="169"/>
      <c r="I45" s="169"/>
      <c r="J45" s="169"/>
      <c r="K45" s="169"/>
    </row>
    <row r="46" spans="1:11" x14ac:dyDescent="0.25">
      <c r="A46" s="169"/>
      <c r="B46" s="169"/>
      <c r="C46" s="169"/>
      <c r="D46" s="169"/>
      <c r="E46" s="169"/>
      <c r="F46" s="169"/>
      <c r="G46" s="169"/>
      <c r="H46" s="169"/>
      <c r="I46" s="169"/>
      <c r="J46" s="169"/>
      <c r="K46" s="169"/>
    </row>
    <row r="47" spans="1:11" x14ac:dyDescent="0.25">
      <c r="A47" s="169"/>
      <c r="B47" s="169"/>
      <c r="C47" s="169"/>
      <c r="D47" s="169"/>
      <c r="E47" s="169"/>
      <c r="F47" s="169"/>
      <c r="G47" s="169"/>
      <c r="H47" s="169"/>
      <c r="I47" s="169"/>
      <c r="J47" s="169"/>
      <c r="K47" s="169"/>
    </row>
    <row r="48" spans="1:11" ht="45" customHeight="1" x14ac:dyDescent="0.25">
      <c r="A48" s="169"/>
      <c r="B48" s="169"/>
      <c r="C48" s="169"/>
      <c r="D48" s="169"/>
      <c r="E48" s="169"/>
      <c r="F48" s="169"/>
      <c r="G48" s="169"/>
      <c r="H48" s="169"/>
      <c r="I48" s="169"/>
      <c r="J48" s="169"/>
      <c r="K48" s="169"/>
    </row>
  </sheetData>
  <mergeCells count="4">
    <mergeCell ref="A9:K10"/>
    <mergeCell ref="A15:K21"/>
    <mergeCell ref="D40:H40"/>
    <mergeCell ref="A45:K48"/>
  </mergeCells>
  <printOptions horizontalCentered="1" verticalCentered="1"/>
  <pageMargins left="0.62992125984251968" right="0.62992125984251968" top="0" bottom="0" header="0.31496062992125984" footer="0.31496062992125984"/>
  <pageSetup paperSize="9" scale="8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95A6F-0DE5-4188-B584-D6715CFADFE8}">
  <dimension ref="A1:W59"/>
  <sheetViews>
    <sheetView showGridLines="0" zoomScale="80" zoomScaleNormal="80" workbookViewId="0">
      <selection activeCell="P54" sqref="P54"/>
    </sheetView>
  </sheetViews>
  <sheetFormatPr defaultColWidth="9.140625" defaultRowHeight="15" x14ac:dyDescent="0.25"/>
  <cols>
    <col min="1" max="1" width="49.42578125" style="2" customWidth="1"/>
    <col min="2" max="2" width="7.42578125" style="3" customWidth="1"/>
    <col min="3" max="3" width="14.28515625" style="4" customWidth="1"/>
    <col min="4" max="12" width="14.28515625" style="5" customWidth="1"/>
    <col min="13" max="15" width="14.28515625" style="2" customWidth="1"/>
    <col min="16" max="19" width="14.28515625" style="5" customWidth="1"/>
    <col min="20" max="22" width="14.28515625" style="2" customWidth="1"/>
    <col min="23" max="23" width="9.140625" style="2" customWidth="1"/>
    <col min="24" max="16384" width="9.140625" style="2"/>
  </cols>
  <sheetData>
    <row r="1" spans="1:23" s="5" customFormat="1" ht="14.25" customHeight="1" x14ac:dyDescent="0.25">
      <c r="A1" s="6"/>
    </row>
    <row r="2" spans="1:23" s="4" customFormat="1" ht="14.25" customHeight="1" x14ac:dyDescent="0.25">
      <c r="A2" s="7" t="s">
        <v>0</v>
      </c>
      <c r="B2" s="3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s="4" customFormat="1" ht="14.25" customHeight="1" x14ac:dyDescent="0.25">
      <c r="A3" s="2"/>
      <c r="B3" s="3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s="4" customFormat="1" ht="39.6" customHeight="1" x14ac:dyDescent="0.25">
      <c r="A4" s="8" t="s">
        <v>1</v>
      </c>
      <c r="B4" s="9"/>
      <c r="C4" s="9" t="s">
        <v>2</v>
      </c>
      <c r="D4" s="9" t="s">
        <v>3</v>
      </c>
      <c r="E4" s="9" t="s">
        <v>4</v>
      </c>
      <c r="F4" s="9" t="s">
        <v>5</v>
      </c>
      <c r="G4" s="9" t="s">
        <v>6</v>
      </c>
      <c r="H4" s="9" t="s">
        <v>7</v>
      </c>
      <c r="I4" s="9" t="s">
        <v>8</v>
      </c>
      <c r="J4" s="9" t="s">
        <v>9</v>
      </c>
      <c r="K4" s="9" t="s">
        <v>10</v>
      </c>
      <c r="L4" s="9" t="s">
        <v>11</v>
      </c>
      <c r="M4" s="9" t="s">
        <v>12</v>
      </c>
      <c r="N4" s="10" t="s">
        <v>13</v>
      </c>
      <c r="O4" s="9" t="s">
        <v>14</v>
      </c>
      <c r="P4" s="9" t="s">
        <v>15</v>
      </c>
      <c r="Q4" s="9" t="s">
        <v>16</v>
      </c>
      <c r="R4" s="9" t="s">
        <v>17</v>
      </c>
      <c r="S4" s="9" t="s">
        <v>18</v>
      </c>
      <c r="T4" s="9" t="s">
        <v>19</v>
      </c>
      <c r="U4" s="10" t="s">
        <v>20</v>
      </c>
      <c r="V4" s="11" t="s">
        <v>21</v>
      </c>
    </row>
    <row r="5" spans="1:23" s="5" customFormat="1" ht="14.25" customHeight="1" x14ac:dyDescent="0.25">
      <c r="A5" s="12"/>
      <c r="B5" s="13"/>
      <c r="C5" s="14">
        <v>1</v>
      </c>
      <c r="D5" s="14">
        <v>2</v>
      </c>
      <c r="E5" s="14">
        <v>3</v>
      </c>
      <c r="F5" s="14">
        <v>4</v>
      </c>
      <c r="G5" s="14">
        <v>6</v>
      </c>
      <c r="H5" s="14">
        <v>7</v>
      </c>
      <c r="I5" s="14">
        <v>8</v>
      </c>
      <c r="J5" s="14">
        <v>9</v>
      </c>
      <c r="K5" s="14">
        <v>10</v>
      </c>
      <c r="L5" s="14">
        <v>11</v>
      </c>
      <c r="M5" s="14">
        <v>12</v>
      </c>
      <c r="N5" s="15">
        <v>100</v>
      </c>
      <c r="O5" s="14">
        <v>101</v>
      </c>
      <c r="P5" s="14">
        <v>102</v>
      </c>
      <c r="Q5" s="14">
        <v>103</v>
      </c>
      <c r="R5" s="14">
        <v>104</v>
      </c>
      <c r="S5" s="14">
        <v>105</v>
      </c>
      <c r="T5" s="14">
        <v>106</v>
      </c>
      <c r="U5" s="15">
        <v>200</v>
      </c>
      <c r="V5" s="16">
        <v>300</v>
      </c>
    </row>
    <row r="6" spans="1:23" s="5" customFormat="1" ht="14.25" customHeight="1" x14ac:dyDescent="0.25">
      <c r="A6" s="17" t="s">
        <v>22</v>
      </c>
      <c r="B6" s="18" t="s">
        <v>23</v>
      </c>
      <c r="C6" s="19">
        <v>144256</v>
      </c>
      <c r="D6" s="19">
        <v>126537</v>
      </c>
      <c r="E6" s="19">
        <v>86520</v>
      </c>
      <c r="F6" s="19">
        <v>47381</v>
      </c>
      <c r="G6" s="19">
        <v>103878</v>
      </c>
      <c r="H6" s="19">
        <v>33914</v>
      </c>
      <c r="I6" s="19">
        <v>68077</v>
      </c>
      <c r="J6" s="19">
        <v>48014</v>
      </c>
      <c r="K6" s="19">
        <v>84682</v>
      </c>
      <c r="L6" s="19">
        <v>159205</v>
      </c>
      <c r="M6" s="19">
        <v>1111</v>
      </c>
      <c r="N6" s="20">
        <f>SUM(C6:M6)</f>
        <v>903575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21">
        <v>0</v>
      </c>
      <c r="U6" s="20">
        <f t="shared" ref="U6:U41" si="0">SUM(O6:T6)</f>
        <v>0</v>
      </c>
      <c r="V6" s="22">
        <f t="shared" ref="V6:V41" si="1">N6+U6</f>
        <v>903575</v>
      </c>
    </row>
    <row r="7" spans="1:23" s="5" customFormat="1" ht="14.25" customHeight="1" x14ac:dyDescent="0.25">
      <c r="A7" s="17" t="s">
        <v>24</v>
      </c>
      <c r="B7" s="18" t="s">
        <v>25</v>
      </c>
      <c r="C7" s="19">
        <v>255724</v>
      </c>
      <c r="D7" s="19">
        <v>248844</v>
      </c>
      <c r="E7" s="19">
        <v>145901</v>
      </c>
      <c r="F7" s="19">
        <v>17108</v>
      </c>
      <c r="G7" s="19">
        <v>222869</v>
      </c>
      <c r="H7" s="19">
        <v>0</v>
      </c>
      <c r="I7" s="19">
        <v>166081</v>
      </c>
      <c r="J7" s="19">
        <v>0</v>
      </c>
      <c r="K7" s="19">
        <v>152565</v>
      </c>
      <c r="L7" s="19">
        <v>265752</v>
      </c>
      <c r="M7" s="19">
        <v>0</v>
      </c>
      <c r="N7" s="23">
        <f>SUM(C7:M7)</f>
        <v>1474844</v>
      </c>
      <c r="O7" s="24">
        <v>0</v>
      </c>
      <c r="P7" s="24">
        <v>0</v>
      </c>
      <c r="Q7" s="24">
        <v>0</v>
      </c>
      <c r="R7" s="24">
        <v>0</v>
      </c>
      <c r="S7" s="24">
        <v>0</v>
      </c>
      <c r="T7" s="25">
        <v>0</v>
      </c>
      <c r="U7" s="23">
        <f t="shared" si="0"/>
        <v>0</v>
      </c>
      <c r="V7" s="26">
        <f t="shared" si="1"/>
        <v>1474844</v>
      </c>
    </row>
    <row r="8" spans="1:23" s="5" customFormat="1" ht="14.25" customHeight="1" x14ac:dyDescent="0.25">
      <c r="A8" s="17" t="s">
        <v>26</v>
      </c>
      <c r="B8" s="18" t="s">
        <v>27</v>
      </c>
      <c r="C8" s="19">
        <v>197679</v>
      </c>
      <c r="D8" s="19">
        <v>197872</v>
      </c>
      <c r="E8" s="19">
        <v>273746</v>
      </c>
      <c r="F8" s="19">
        <v>89796</v>
      </c>
      <c r="G8" s="19">
        <v>159676</v>
      </c>
      <c r="H8" s="19">
        <v>25943</v>
      </c>
      <c r="I8" s="19">
        <v>133620</v>
      </c>
      <c r="J8" s="19">
        <v>142471</v>
      </c>
      <c r="K8" s="19">
        <v>148222</v>
      </c>
      <c r="L8" s="19">
        <v>139316</v>
      </c>
      <c r="M8" s="19">
        <v>4121</v>
      </c>
      <c r="N8" s="23">
        <f>SUM(C8:M8)</f>
        <v>1512462</v>
      </c>
      <c r="O8" s="24">
        <v>0</v>
      </c>
      <c r="P8" s="24">
        <v>0</v>
      </c>
      <c r="Q8" s="24">
        <v>0</v>
      </c>
      <c r="R8" s="24">
        <v>0</v>
      </c>
      <c r="S8" s="24">
        <v>0</v>
      </c>
      <c r="T8" s="25">
        <v>0</v>
      </c>
      <c r="U8" s="23">
        <f t="shared" si="0"/>
        <v>0</v>
      </c>
      <c r="V8" s="26">
        <f t="shared" si="1"/>
        <v>1512462</v>
      </c>
    </row>
    <row r="9" spans="1:23" s="5" customFormat="1" ht="14.25" customHeight="1" x14ac:dyDescent="0.25">
      <c r="A9" s="17" t="s">
        <v>28</v>
      </c>
      <c r="B9" s="18" t="s">
        <v>29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23">
        <f>SUM(C9:M9)</f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5">
        <v>0</v>
      </c>
      <c r="U9" s="23">
        <f t="shared" si="0"/>
        <v>0</v>
      </c>
      <c r="V9" s="26">
        <f t="shared" si="1"/>
        <v>0</v>
      </c>
    </row>
    <row r="10" spans="1:23" s="5" customFormat="1" ht="14.25" customHeight="1" x14ac:dyDescent="0.25">
      <c r="A10" s="17" t="s">
        <v>30</v>
      </c>
      <c r="B10" s="18" t="s">
        <v>31</v>
      </c>
      <c r="C10" s="19">
        <v>0</v>
      </c>
      <c r="D10" s="19">
        <v>0</v>
      </c>
      <c r="E10" s="19">
        <v>0</v>
      </c>
      <c r="F10" s="19">
        <v>0</v>
      </c>
      <c r="G10" s="19">
        <v>76232</v>
      </c>
      <c r="H10" s="19">
        <v>0</v>
      </c>
      <c r="I10" s="19">
        <v>4698</v>
      </c>
      <c r="J10" s="19">
        <v>857</v>
      </c>
      <c r="K10" s="19">
        <v>0</v>
      </c>
      <c r="L10" s="19">
        <v>16678</v>
      </c>
      <c r="M10" s="19">
        <v>0</v>
      </c>
      <c r="N10" s="23">
        <f>SUM(C10:M10)</f>
        <v>98465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5">
        <v>0</v>
      </c>
      <c r="U10" s="23">
        <f t="shared" si="0"/>
        <v>0</v>
      </c>
      <c r="V10" s="26">
        <f t="shared" si="1"/>
        <v>98465</v>
      </c>
    </row>
    <row r="11" spans="1:23" s="5" customFormat="1" ht="14.25" customHeight="1" x14ac:dyDescent="0.25">
      <c r="A11" s="17" t="s">
        <v>32</v>
      </c>
      <c r="B11" s="18" t="s">
        <v>33</v>
      </c>
      <c r="C11" s="19">
        <v>302</v>
      </c>
      <c r="D11" s="19">
        <v>185</v>
      </c>
      <c r="E11" s="19">
        <v>1088</v>
      </c>
      <c r="F11" s="19">
        <v>39</v>
      </c>
      <c r="G11" s="19">
        <v>31</v>
      </c>
      <c r="H11" s="19">
        <v>0</v>
      </c>
      <c r="I11" s="19">
        <v>66</v>
      </c>
      <c r="J11" s="19">
        <v>330</v>
      </c>
      <c r="K11" s="19">
        <v>167</v>
      </c>
      <c r="L11" s="19">
        <v>0</v>
      </c>
      <c r="M11" s="19">
        <v>0</v>
      </c>
      <c r="N11" s="23">
        <f>SUM(C11:M11)</f>
        <v>2208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5">
        <v>0</v>
      </c>
      <c r="U11" s="23">
        <f t="shared" si="0"/>
        <v>0</v>
      </c>
      <c r="V11" s="26">
        <f t="shared" si="1"/>
        <v>2208</v>
      </c>
    </row>
    <row r="12" spans="1:23" s="5" customFormat="1" ht="14.25" customHeight="1" x14ac:dyDescent="0.25">
      <c r="A12" s="17" t="s">
        <v>34</v>
      </c>
      <c r="B12" s="18" t="s">
        <v>35</v>
      </c>
      <c r="C12" s="19">
        <v>30459</v>
      </c>
      <c r="D12" s="19">
        <v>26714</v>
      </c>
      <c r="E12" s="19">
        <v>5366</v>
      </c>
      <c r="F12" s="19">
        <v>18644</v>
      </c>
      <c r="G12" s="19">
        <v>5995</v>
      </c>
      <c r="H12" s="19">
        <v>0</v>
      </c>
      <c r="I12" s="19">
        <v>14488</v>
      </c>
      <c r="J12" s="19">
        <v>3271</v>
      </c>
      <c r="K12" s="19">
        <v>6290</v>
      </c>
      <c r="L12" s="19">
        <v>5009</v>
      </c>
      <c r="M12" s="19">
        <v>0</v>
      </c>
      <c r="N12" s="23">
        <f>SUM(C12:M12)</f>
        <v>116236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5">
        <v>0</v>
      </c>
      <c r="U12" s="23">
        <f t="shared" si="0"/>
        <v>0</v>
      </c>
      <c r="V12" s="26">
        <f t="shared" si="1"/>
        <v>116236</v>
      </c>
    </row>
    <row r="13" spans="1:23" s="5" customFormat="1" ht="14.25" customHeight="1" x14ac:dyDescent="0.25">
      <c r="A13" s="17" t="s">
        <v>36</v>
      </c>
      <c r="B13" s="18" t="s">
        <v>37</v>
      </c>
      <c r="C13" s="19">
        <v>242982</v>
      </c>
      <c r="D13" s="19">
        <v>123781</v>
      </c>
      <c r="E13" s="19">
        <v>110380</v>
      </c>
      <c r="F13" s="19">
        <v>59530</v>
      </c>
      <c r="G13" s="19">
        <v>540034</v>
      </c>
      <c r="H13" s="19">
        <v>4272</v>
      </c>
      <c r="I13" s="19">
        <v>63265</v>
      </c>
      <c r="J13" s="19">
        <v>72896</v>
      </c>
      <c r="K13" s="19">
        <v>91422</v>
      </c>
      <c r="L13" s="19">
        <v>78756</v>
      </c>
      <c r="M13" s="19">
        <v>136</v>
      </c>
      <c r="N13" s="23">
        <f>SUM(C13:M13)</f>
        <v>1387454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5">
        <v>0</v>
      </c>
      <c r="U13" s="23">
        <f t="shared" si="0"/>
        <v>0</v>
      </c>
      <c r="V13" s="26">
        <f t="shared" si="1"/>
        <v>1387454</v>
      </c>
    </row>
    <row r="14" spans="1:23" s="5" customFormat="1" ht="14.25" customHeight="1" x14ac:dyDescent="0.25">
      <c r="A14" s="17" t="s">
        <v>38</v>
      </c>
      <c r="B14" s="18" t="s">
        <v>39</v>
      </c>
      <c r="C14" s="19">
        <v>416954</v>
      </c>
      <c r="D14" s="19">
        <v>241534</v>
      </c>
      <c r="E14" s="19">
        <v>191343</v>
      </c>
      <c r="F14" s="19">
        <v>71086</v>
      </c>
      <c r="G14" s="19">
        <v>309830</v>
      </c>
      <c r="H14" s="19">
        <v>2257</v>
      </c>
      <c r="I14" s="19">
        <v>206762</v>
      </c>
      <c r="J14" s="19">
        <v>36555</v>
      </c>
      <c r="K14" s="19">
        <v>110032</v>
      </c>
      <c r="L14" s="19">
        <v>109554</v>
      </c>
      <c r="M14" s="19">
        <v>90</v>
      </c>
      <c r="N14" s="23">
        <f>SUM(C14:M14)</f>
        <v>1695997</v>
      </c>
      <c r="O14" s="24">
        <v>0</v>
      </c>
      <c r="P14" s="24">
        <v>0</v>
      </c>
      <c r="Q14" s="24">
        <v>0</v>
      </c>
      <c r="R14" s="24">
        <v>0</v>
      </c>
      <c r="S14" s="24">
        <v>0</v>
      </c>
      <c r="T14" s="25">
        <v>0</v>
      </c>
      <c r="U14" s="23">
        <f t="shared" si="0"/>
        <v>0</v>
      </c>
      <c r="V14" s="26">
        <f t="shared" si="1"/>
        <v>1695997</v>
      </c>
    </row>
    <row r="15" spans="1:23" s="5" customFormat="1" ht="14.25" customHeight="1" x14ac:dyDescent="0.25">
      <c r="A15" s="17" t="s">
        <v>40</v>
      </c>
      <c r="B15" s="18" t="s">
        <v>41</v>
      </c>
      <c r="C15" s="19">
        <v>659935</v>
      </c>
      <c r="D15" s="19">
        <v>365315</v>
      </c>
      <c r="E15" s="19">
        <v>301723</v>
      </c>
      <c r="F15" s="19">
        <v>130616</v>
      </c>
      <c r="G15" s="19">
        <v>849864</v>
      </c>
      <c r="H15" s="19">
        <v>6528</v>
      </c>
      <c r="I15" s="19">
        <v>270027</v>
      </c>
      <c r="J15" s="19">
        <v>109451</v>
      </c>
      <c r="K15" s="19">
        <v>201455</v>
      </c>
      <c r="L15" s="19">
        <v>188310</v>
      </c>
      <c r="M15" s="19">
        <v>226</v>
      </c>
      <c r="N15" s="23">
        <f>SUM(C15:M15)</f>
        <v>3083450</v>
      </c>
      <c r="O15" s="24">
        <v>0</v>
      </c>
      <c r="P15" s="24">
        <v>0</v>
      </c>
      <c r="Q15" s="24">
        <v>0</v>
      </c>
      <c r="R15" s="24">
        <v>0</v>
      </c>
      <c r="S15" s="24">
        <v>0</v>
      </c>
      <c r="T15" s="25">
        <v>0</v>
      </c>
      <c r="U15" s="23">
        <f t="shared" si="0"/>
        <v>0</v>
      </c>
      <c r="V15" s="26">
        <f t="shared" si="1"/>
        <v>3083450</v>
      </c>
    </row>
    <row r="16" spans="1:23" s="5" customFormat="1" ht="14.25" customHeight="1" x14ac:dyDescent="0.25">
      <c r="A16" s="27" t="s">
        <v>42</v>
      </c>
      <c r="B16" s="28" t="s">
        <v>43</v>
      </c>
      <c r="C16" s="29">
        <v>52527</v>
      </c>
      <c r="D16" s="29">
        <v>81565</v>
      </c>
      <c r="E16" s="29">
        <v>139005</v>
      </c>
      <c r="F16" s="29">
        <v>43766</v>
      </c>
      <c r="G16" s="29">
        <v>46806</v>
      </c>
      <c r="H16" s="29">
        <v>3119</v>
      </c>
      <c r="I16" s="29">
        <v>14711</v>
      </c>
      <c r="J16" s="29">
        <v>18594</v>
      </c>
      <c r="K16" s="29">
        <v>15790</v>
      </c>
      <c r="L16" s="29">
        <v>65672</v>
      </c>
      <c r="M16" s="29">
        <v>89</v>
      </c>
      <c r="N16" s="30">
        <f>SUM(C16:M16)</f>
        <v>481644</v>
      </c>
      <c r="O16" s="31">
        <v>0</v>
      </c>
      <c r="P16" s="31">
        <v>0</v>
      </c>
      <c r="Q16" s="31">
        <v>0</v>
      </c>
      <c r="R16" s="31">
        <v>0</v>
      </c>
      <c r="S16" s="31">
        <v>0</v>
      </c>
      <c r="T16" s="32">
        <v>0</v>
      </c>
      <c r="U16" s="30">
        <f t="shared" si="0"/>
        <v>0</v>
      </c>
      <c r="V16" s="33">
        <f t="shared" si="1"/>
        <v>481644</v>
      </c>
    </row>
    <row r="17" spans="1:22" s="5" customFormat="1" ht="14.25" customHeight="1" x14ac:dyDescent="0.25">
      <c r="A17" s="34" t="s">
        <v>44</v>
      </c>
      <c r="B17" s="35" t="s">
        <v>45</v>
      </c>
      <c r="C17" s="29">
        <v>607408</v>
      </c>
      <c r="D17" s="29">
        <v>283750</v>
      </c>
      <c r="E17" s="29">
        <v>162718</v>
      </c>
      <c r="F17" s="29">
        <v>86850</v>
      </c>
      <c r="G17" s="29">
        <v>803058</v>
      </c>
      <c r="H17" s="29">
        <v>3410</v>
      </c>
      <c r="I17" s="29">
        <v>255316</v>
      </c>
      <c r="J17" s="29">
        <v>90857</v>
      </c>
      <c r="K17" s="29">
        <v>185665</v>
      </c>
      <c r="L17" s="29">
        <v>122638</v>
      </c>
      <c r="M17" s="29">
        <v>137</v>
      </c>
      <c r="N17" s="30">
        <f>SUM(C17:M17)</f>
        <v>2601807</v>
      </c>
      <c r="O17" s="31">
        <v>0</v>
      </c>
      <c r="P17" s="31">
        <v>0</v>
      </c>
      <c r="Q17" s="31">
        <v>0</v>
      </c>
      <c r="R17" s="31">
        <v>0</v>
      </c>
      <c r="S17" s="31">
        <v>0</v>
      </c>
      <c r="T17" s="32">
        <v>0</v>
      </c>
      <c r="U17" s="30">
        <f t="shared" si="0"/>
        <v>0</v>
      </c>
      <c r="V17" s="33">
        <f t="shared" si="1"/>
        <v>2601807</v>
      </c>
    </row>
    <row r="18" spans="1:22" s="5" customFormat="1" ht="14.25" customHeight="1" x14ac:dyDescent="0.25">
      <c r="A18" s="36" t="s">
        <v>46</v>
      </c>
      <c r="B18" s="37" t="s">
        <v>47</v>
      </c>
      <c r="C18" s="19">
        <v>875224</v>
      </c>
      <c r="D18" s="19">
        <v>493424</v>
      </c>
      <c r="E18" s="19">
        <v>575893</v>
      </c>
      <c r="F18" s="19">
        <v>428070</v>
      </c>
      <c r="G18" s="19">
        <v>487397</v>
      </c>
      <c r="H18" s="19">
        <v>688972</v>
      </c>
      <c r="I18" s="19">
        <v>1119900</v>
      </c>
      <c r="J18" s="19">
        <v>603400</v>
      </c>
      <c r="K18" s="19">
        <v>400791</v>
      </c>
      <c r="L18" s="19">
        <v>691160</v>
      </c>
      <c r="M18" s="19">
        <v>39127</v>
      </c>
      <c r="N18" s="23">
        <f>SUM(C18:M18)</f>
        <v>6403358</v>
      </c>
      <c r="O18" s="24">
        <v>0</v>
      </c>
      <c r="P18" s="24">
        <v>0</v>
      </c>
      <c r="Q18" s="24">
        <v>0</v>
      </c>
      <c r="R18" s="24">
        <v>0</v>
      </c>
      <c r="S18" s="24">
        <v>0</v>
      </c>
      <c r="T18" s="25">
        <v>0</v>
      </c>
      <c r="U18" s="23">
        <f t="shared" si="0"/>
        <v>0</v>
      </c>
      <c r="V18" s="26">
        <f t="shared" si="1"/>
        <v>6403358</v>
      </c>
    </row>
    <row r="19" spans="1:22" s="5" customFormat="1" ht="14.25" customHeight="1" x14ac:dyDescent="0.25">
      <c r="A19" s="34" t="s">
        <v>48</v>
      </c>
      <c r="B19" s="35" t="s">
        <v>49</v>
      </c>
      <c r="C19" s="29">
        <v>641293</v>
      </c>
      <c r="D19" s="29">
        <v>338250</v>
      </c>
      <c r="E19" s="29">
        <v>399654</v>
      </c>
      <c r="F19" s="29">
        <v>219771</v>
      </c>
      <c r="G19" s="29">
        <v>347427</v>
      </c>
      <c r="H19" s="29">
        <v>504522</v>
      </c>
      <c r="I19" s="29">
        <v>837730</v>
      </c>
      <c r="J19" s="29">
        <v>450217</v>
      </c>
      <c r="K19" s="29">
        <v>274599</v>
      </c>
      <c r="L19" s="29">
        <v>519745</v>
      </c>
      <c r="M19" s="29">
        <v>28150</v>
      </c>
      <c r="N19" s="30">
        <f>SUM(C19:M19)</f>
        <v>4561358</v>
      </c>
      <c r="O19" s="31">
        <v>0</v>
      </c>
      <c r="P19" s="31">
        <v>0</v>
      </c>
      <c r="Q19" s="31">
        <v>0</v>
      </c>
      <c r="R19" s="31">
        <v>0</v>
      </c>
      <c r="S19" s="31">
        <v>0</v>
      </c>
      <c r="T19" s="32">
        <v>0</v>
      </c>
      <c r="U19" s="30">
        <f t="shared" si="0"/>
        <v>0</v>
      </c>
      <c r="V19" s="33">
        <f t="shared" si="1"/>
        <v>4561358</v>
      </c>
    </row>
    <row r="20" spans="1:22" s="5" customFormat="1" ht="14.25" customHeight="1" x14ac:dyDescent="0.25">
      <c r="A20" s="34" t="s">
        <v>50</v>
      </c>
      <c r="B20" s="35" t="s">
        <v>51</v>
      </c>
      <c r="C20" s="29">
        <v>207588</v>
      </c>
      <c r="D20" s="29">
        <v>132570</v>
      </c>
      <c r="E20" s="29">
        <v>149148</v>
      </c>
      <c r="F20" s="29">
        <v>73966</v>
      </c>
      <c r="G20" s="29">
        <v>128946</v>
      </c>
      <c r="H20" s="29">
        <v>154122</v>
      </c>
      <c r="I20" s="29">
        <v>266126</v>
      </c>
      <c r="J20" s="29">
        <v>141917</v>
      </c>
      <c r="K20" s="29">
        <v>98055</v>
      </c>
      <c r="L20" s="29">
        <v>161828</v>
      </c>
      <c r="M20" s="29">
        <v>8166</v>
      </c>
      <c r="N20" s="30">
        <f>SUM(C20:M20)</f>
        <v>1522432</v>
      </c>
      <c r="O20" s="31">
        <v>0</v>
      </c>
      <c r="P20" s="31">
        <v>0</v>
      </c>
      <c r="Q20" s="31">
        <v>0</v>
      </c>
      <c r="R20" s="31">
        <v>0</v>
      </c>
      <c r="S20" s="31">
        <v>0</v>
      </c>
      <c r="T20" s="32">
        <v>0</v>
      </c>
      <c r="U20" s="30">
        <f t="shared" si="0"/>
        <v>0</v>
      </c>
      <c r="V20" s="33">
        <f t="shared" si="1"/>
        <v>1522432</v>
      </c>
    </row>
    <row r="21" spans="1:22" s="5" customFormat="1" ht="14.25" customHeight="1" x14ac:dyDescent="0.25">
      <c r="A21" s="34" t="s">
        <v>52</v>
      </c>
      <c r="B21" s="35" t="s">
        <v>53</v>
      </c>
      <c r="C21" s="29">
        <v>3491</v>
      </c>
      <c r="D21" s="29">
        <v>1456</v>
      </c>
      <c r="E21" s="29">
        <v>1949</v>
      </c>
      <c r="F21" s="29">
        <v>127789</v>
      </c>
      <c r="G21" s="29">
        <v>1835</v>
      </c>
      <c r="H21" s="29">
        <v>29126</v>
      </c>
      <c r="I21" s="29">
        <v>4577</v>
      </c>
      <c r="J21" s="29">
        <v>1064</v>
      </c>
      <c r="K21" s="29">
        <v>17745</v>
      </c>
      <c r="L21" s="29">
        <v>1316</v>
      </c>
      <c r="M21" s="29">
        <v>2736</v>
      </c>
      <c r="N21" s="30">
        <f>SUM(C21:M21)</f>
        <v>193084</v>
      </c>
      <c r="O21" s="31">
        <v>0</v>
      </c>
      <c r="P21" s="31">
        <v>0</v>
      </c>
      <c r="Q21" s="31">
        <v>0</v>
      </c>
      <c r="R21" s="31">
        <v>0</v>
      </c>
      <c r="S21" s="31">
        <v>0</v>
      </c>
      <c r="T21" s="32">
        <v>0</v>
      </c>
      <c r="U21" s="30">
        <f t="shared" si="0"/>
        <v>0</v>
      </c>
      <c r="V21" s="33">
        <f t="shared" si="1"/>
        <v>193084</v>
      </c>
    </row>
    <row r="22" spans="1:22" s="5" customFormat="1" ht="14.25" customHeight="1" x14ac:dyDescent="0.25">
      <c r="A22" s="36" t="s">
        <v>54</v>
      </c>
      <c r="B22" s="37" t="s">
        <v>55</v>
      </c>
      <c r="C22" s="19">
        <v>58</v>
      </c>
      <c r="D22" s="19">
        <v>475</v>
      </c>
      <c r="E22" s="19">
        <v>0</v>
      </c>
      <c r="F22" s="19">
        <v>0</v>
      </c>
      <c r="G22" s="19">
        <v>8843</v>
      </c>
      <c r="H22" s="19">
        <v>0</v>
      </c>
      <c r="I22" s="19">
        <v>420</v>
      </c>
      <c r="J22" s="19">
        <v>2784</v>
      </c>
      <c r="K22" s="19">
        <v>0</v>
      </c>
      <c r="L22" s="19">
        <v>2133</v>
      </c>
      <c r="M22" s="19">
        <v>0</v>
      </c>
      <c r="N22" s="23">
        <f>SUM(C22:M22)</f>
        <v>14713</v>
      </c>
      <c r="O22" s="24">
        <v>0</v>
      </c>
      <c r="P22" s="24">
        <v>0</v>
      </c>
      <c r="Q22" s="24">
        <v>0</v>
      </c>
      <c r="R22" s="24">
        <v>0</v>
      </c>
      <c r="S22" s="24">
        <v>0</v>
      </c>
      <c r="T22" s="25">
        <v>0</v>
      </c>
      <c r="U22" s="23">
        <f t="shared" si="0"/>
        <v>0</v>
      </c>
      <c r="V22" s="26">
        <f t="shared" si="1"/>
        <v>14713</v>
      </c>
    </row>
    <row r="23" spans="1:22" s="5" customFormat="1" ht="14.25" customHeight="1" x14ac:dyDescent="0.25">
      <c r="A23" s="36" t="s">
        <v>56</v>
      </c>
      <c r="B23" s="37" t="s">
        <v>57</v>
      </c>
      <c r="C23" s="19">
        <v>839</v>
      </c>
      <c r="D23" s="19">
        <v>344</v>
      </c>
      <c r="E23" s="19">
        <v>1311</v>
      </c>
      <c r="F23" s="19">
        <v>95</v>
      </c>
      <c r="G23" s="19">
        <v>947</v>
      </c>
      <c r="H23" s="19">
        <v>0</v>
      </c>
      <c r="I23" s="19">
        <v>758</v>
      </c>
      <c r="J23" s="19">
        <v>795</v>
      </c>
      <c r="K23" s="19">
        <v>491</v>
      </c>
      <c r="L23" s="19">
        <v>247</v>
      </c>
      <c r="M23" s="19">
        <v>0</v>
      </c>
      <c r="N23" s="23">
        <f>SUM(C23:M23)</f>
        <v>5827</v>
      </c>
      <c r="O23" s="24">
        <v>0</v>
      </c>
      <c r="P23" s="24">
        <v>0</v>
      </c>
      <c r="Q23" s="24">
        <v>0</v>
      </c>
      <c r="R23" s="24">
        <v>0</v>
      </c>
      <c r="S23" s="24">
        <v>0</v>
      </c>
      <c r="T23" s="25">
        <v>0</v>
      </c>
      <c r="U23" s="23">
        <f t="shared" si="0"/>
        <v>0</v>
      </c>
      <c r="V23" s="26">
        <f t="shared" si="1"/>
        <v>5827</v>
      </c>
    </row>
    <row r="24" spans="1:22" s="5" customFormat="1" ht="14.25" customHeight="1" x14ac:dyDescent="0.25">
      <c r="A24" s="36" t="s">
        <v>58</v>
      </c>
      <c r="B24" s="37" t="s">
        <v>59</v>
      </c>
      <c r="C24" s="19">
        <v>64013</v>
      </c>
      <c r="D24" s="19">
        <v>50838</v>
      </c>
      <c r="E24" s="19">
        <v>21308</v>
      </c>
      <c r="F24" s="19">
        <v>12692</v>
      </c>
      <c r="G24" s="19">
        <v>168752</v>
      </c>
      <c r="H24" s="19">
        <v>846</v>
      </c>
      <c r="I24" s="19">
        <v>51388</v>
      </c>
      <c r="J24" s="19">
        <v>27993</v>
      </c>
      <c r="K24" s="19">
        <v>53298</v>
      </c>
      <c r="L24" s="19">
        <v>22624</v>
      </c>
      <c r="M24" s="19">
        <v>50</v>
      </c>
      <c r="N24" s="23">
        <f>SUM(C24:M24)</f>
        <v>473802</v>
      </c>
      <c r="O24" s="24">
        <v>0</v>
      </c>
      <c r="P24" s="24">
        <v>0</v>
      </c>
      <c r="Q24" s="24">
        <v>0</v>
      </c>
      <c r="R24" s="24">
        <v>0</v>
      </c>
      <c r="S24" s="24">
        <v>0</v>
      </c>
      <c r="T24" s="25">
        <v>0</v>
      </c>
      <c r="U24" s="23">
        <f t="shared" si="0"/>
        <v>0</v>
      </c>
      <c r="V24" s="26">
        <f t="shared" si="1"/>
        <v>473802</v>
      </c>
    </row>
    <row r="25" spans="1:22" s="5" customFormat="1" ht="14.25" customHeight="1" x14ac:dyDescent="0.25">
      <c r="A25" s="36" t="s">
        <v>60</v>
      </c>
      <c r="B25" s="37" t="s">
        <v>61</v>
      </c>
      <c r="C25" s="19">
        <v>15901</v>
      </c>
      <c r="D25" s="19">
        <v>63284</v>
      </c>
      <c r="E25" s="19">
        <v>13038</v>
      </c>
      <c r="F25" s="19">
        <v>1110</v>
      </c>
      <c r="G25" s="19">
        <v>0</v>
      </c>
      <c r="H25" s="19">
        <v>0</v>
      </c>
      <c r="I25" s="19">
        <v>0</v>
      </c>
      <c r="J25" s="19">
        <v>0</v>
      </c>
      <c r="K25" s="19">
        <v>110955</v>
      </c>
      <c r="L25" s="19">
        <v>7257</v>
      </c>
      <c r="M25" s="19">
        <v>0</v>
      </c>
      <c r="N25" s="23">
        <f>SUM(C25:M25)</f>
        <v>211545</v>
      </c>
      <c r="O25" s="24">
        <v>0</v>
      </c>
      <c r="P25" s="24">
        <v>0</v>
      </c>
      <c r="Q25" s="24">
        <v>0</v>
      </c>
      <c r="R25" s="24">
        <v>0</v>
      </c>
      <c r="S25" s="24">
        <v>0</v>
      </c>
      <c r="T25" s="25">
        <v>0</v>
      </c>
      <c r="U25" s="23">
        <f t="shared" si="0"/>
        <v>0</v>
      </c>
      <c r="V25" s="26">
        <f t="shared" si="1"/>
        <v>211545</v>
      </c>
    </row>
    <row r="26" spans="1:22" s="5" customFormat="1" ht="14.25" customHeight="1" x14ac:dyDescent="0.25">
      <c r="A26" s="36" t="s">
        <v>62</v>
      </c>
      <c r="B26" s="37" t="s">
        <v>63</v>
      </c>
      <c r="C26" s="19">
        <v>0</v>
      </c>
      <c r="D26" s="19">
        <v>0</v>
      </c>
      <c r="E26" s="19">
        <v>0</v>
      </c>
      <c r="F26" s="19">
        <v>431</v>
      </c>
      <c r="G26" s="19">
        <v>278</v>
      </c>
      <c r="H26" s="19">
        <v>0</v>
      </c>
      <c r="I26" s="19">
        <v>0</v>
      </c>
      <c r="J26" s="19">
        <v>0</v>
      </c>
      <c r="K26" s="19">
        <v>181</v>
      </c>
      <c r="L26" s="19">
        <v>0</v>
      </c>
      <c r="M26" s="19">
        <v>0</v>
      </c>
      <c r="N26" s="23">
        <f>SUM(C26:M26)</f>
        <v>890</v>
      </c>
      <c r="O26" s="24">
        <v>0</v>
      </c>
      <c r="P26" s="24">
        <v>0</v>
      </c>
      <c r="Q26" s="24">
        <v>0</v>
      </c>
      <c r="R26" s="24">
        <v>0</v>
      </c>
      <c r="S26" s="24">
        <v>0</v>
      </c>
      <c r="T26" s="25">
        <v>0</v>
      </c>
      <c r="U26" s="23">
        <f t="shared" si="0"/>
        <v>0</v>
      </c>
      <c r="V26" s="26">
        <f t="shared" si="1"/>
        <v>890</v>
      </c>
    </row>
    <row r="27" spans="1:22" s="5" customFormat="1" ht="14.25" customHeight="1" x14ac:dyDescent="0.25">
      <c r="A27" s="36" t="s">
        <v>64</v>
      </c>
      <c r="B27" s="37" t="s">
        <v>65</v>
      </c>
      <c r="C27" s="19">
        <v>10853</v>
      </c>
      <c r="D27" s="19">
        <v>61180</v>
      </c>
      <c r="E27" s="19">
        <v>8791</v>
      </c>
      <c r="F27" s="19">
        <v>176</v>
      </c>
      <c r="G27" s="19">
        <v>503</v>
      </c>
      <c r="H27" s="19">
        <v>0</v>
      </c>
      <c r="I27" s="19">
        <v>12757</v>
      </c>
      <c r="J27" s="19">
        <v>0</v>
      </c>
      <c r="K27" s="19">
        <v>16668</v>
      </c>
      <c r="L27" s="19">
        <v>883</v>
      </c>
      <c r="M27" s="19">
        <v>0</v>
      </c>
      <c r="N27" s="23">
        <f>SUM(C27:M27)</f>
        <v>111811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5">
        <v>0</v>
      </c>
      <c r="U27" s="23">
        <f t="shared" si="0"/>
        <v>0</v>
      </c>
      <c r="V27" s="26">
        <f t="shared" si="1"/>
        <v>111811</v>
      </c>
    </row>
    <row r="28" spans="1:22" s="5" customFormat="1" ht="14.25" customHeight="1" x14ac:dyDescent="0.25">
      <c r="A28" s="36" t="s">
        <v>66</v>
      </c>
      <c r="B28" s="37" t="s">
        <v>67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1</v>
      </c>
      <c r="M28" s="19">
        <v>0</v>
      </c>
      <c r="N28" s="23">
        <f>SUM(C28:M28)</f>
        <v>1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5">
        <v>0</v>
      </c>
      <c r="U28" s="23">
        <f t="shared" si="0"/>
        <v>0</v>
      </c>
      <c r="V28" s="26">
        <f t="shared" si="1"/>
        <v>1</v>
      </c>
    </row>
    <row r="29" spans="1:22" s="5" customFormat="1" ht="14.25" customHeight="1" x14ac:dyDescent="0.25">
      <c r="A29" s="38" t="s">
        <v>68</v>
      </c>
      <c r="B29" s="39" t="s">
        <v>69</v>
      </c>
      <c r="C29" s="19">
        <v>25245</v>
      </c>
      <c r="D29" s="19">
        <v>70741</v>
      </c>
      <c r="E29" s="19">
        <v>58892</v>
      </c>
      <c r="F29" s="19">
        <v>12113</v>
      </c>
      <c r="G29" s="19">
        <v>55050</v>
      </c>
      <c r="H29" s="19">
        <v>6379</v>
      </c>
      <c r="I29" s="19">
        <v>26742</v>
      </c>
      <c r="J29" s="19">
        <v>26762</v>
      </c>
      <c r="K29" s="19">
        <v>18600</v>
      </c>
      <c r="L29" s="19">
        <v>30739</v>
      </c>
      <c r="M29" s="19">
        <v>215</v>
      </c>
      <c r="N29" s="40">
        <f>SUM(C29:M29)</f>
        <v>331478</v>
      </c>
      <c r="O29" s="41">
        <v>0</v>
      </c>
      <c r="P29" s="41">
        <v>0</v>
      </c>
      <c r="Q29" s="41">
        <v>0</v>
      </c>
      <c r="R29" s="41">
        <v>0</v>
      </c>
      <c r="S29" s="41">
        <v>0</v>
      </c>
      <c r="T29" s="42">
        <v>0</v>
      </c>
      <c r="U29" s="40">
        <f t="shared" si="0"/>
        <v>0</v>
      </c>
      <c r="V29" s="43">
        <f t="shared" si="1"/>
        <v>331478</v>
      </c>
    </row>
    <row r="30" spans="1:22" s="5" customFormat="1" ht="14.25" customHeight="1" x14ac:dyDescent="0.25">
      <c r="A30" s="44" t="s">
        <v>13</v>
      </c>
      <c r="B30" s="45" t="s">
        <v>70</v>
      </c>
      <c r="C30" s="46">
        <f t="shared" ref="C30:M30" si="2">SUM(C6:C14)+C18+SUM(C22:C29)</f>
        <v>2280489</v>
      </c>
      <c r="D30" s="46">
        <f t="shared" si="2"/>
        <v>1705753</v>
      </c>
      <c r="E30" s="46">
        <f t="shared" si="2"/>
        <v>1493577</v>
      </c>
      <c r="F30" s="46">
        <f t="shared" si="2"/>
        <v>758271</v>
      </c>
      <c r="G30" s="46">
        <f t="shared" si="2"/>
        <v>2140315</v>
      </c>
      <c r="H30" s="46">
        <f t="shared" si="2"/>
        <v>762583</v>
      </c>
      <c r="I30" s="46">
        <f t="shared" si="2"/>
        <v>1869022</v>
      </c>
      <c r="J30" s="46">
        <f t="shared" si="2"/>
        <v>966128</v>
      </c>
      <c r="K30" s="46">
        <f t="shared" si="2"/>
        <v>1194364</v>
      </c>
      <c r="L30" s="46">
        <f t="shared" si="2"/>
        <v>1529314</v>
      </c>
      <c r="M30" s="46">
        <f t="shared" si="2"/>
        <v>44850</v>
      </c>
      <c r="N30" s="47">
        <f>SUM(C30:M30)</f>
        <v>14744666</v>
      </c>
      <c r="O30" s="46">
        <f t="shared" ref="O30:T30" si="3">SUM(O6:O14)+O18+SUM(O22:O29)</f>
        <v>0</v>
      </c>
      <c r="P30" s="46">
        <f t="shared" si="3"/>
        <v>0</v>
      </c>
      <c r="Q30" s="46">
        <f t="shared" si="3"/>
        <v>0</v>
      </c>
      <c r="R30" s="46">
        <f t="shared" si="3"/>
        <v>0</v>
      </c>
      <c r="S30" s="46">
        <f t="shared" si="3"/>
        <v>0</v>
      </c>
      <c r="T30" s="46">
        <f t="shared" si="3"/>
        <v>0</v>
      </c>
      <c r="U30" s="47">
        <f t="shared" si="0"/>
        <v>0</v>
      </c>
      <c r="V30" s="48">
        <f t="shared" si="1"/>
        <v>14744666</v>
      </c>
    </row>
    <row r="31" spans="1:22" s="5" customFormat="1" ht="14.25" customHeight="1" x14ac:dyDescent="0.25">
      <c r="A31" s="49" t="s">
        <v>71</v>
      </c>
      <c r="B31" s="50" t="s">
        <v>72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21">
        <v>0</v>
      </c>
      <c r="N31" s="20">
        <f>SUM(C31:M31)</f>
        <v>0</v>
      </c>
      <c r="O31" s="19">
        <v>724907</v>
      </c>
      <c r="P31" s="19">
        <v>439099</v>
      </c>
      <c r="Q31" s="19">
        <v>261014</v>
      </c>
      <c r="R31" s="19">
        <v>239660</v>
      </c>
      <c r="S31" s="19">
        <v>478219</v>
      </c>
      <c r="T31" s="21">
        <v>25834</v>
      </c>
      <c r="U31" s="20">
        <f t="shared" si="0"/>
        <v>2168733</v>
      </c>
      <c r="V31" s="22">
        <f t="shared" si="1"/>
        <v>2168733</v>
      </c>
    </row>
    <row r="32" spans="1:22" s="5" customFormat="1" ht="14.25" customHeight="1" x14ac:dyDescent="0.25">
      <c r="A32" s="34" t="s">
        <v>73</v>
      </c>
      <c r="B32" s="51" t="s">
        <v>74</v>
      </c>
      <c r="C32" s="29">
        <v>0</v>
      </c>
      <c r="D32" s="29">
        <v>0</v>
      </c>
      <c r="E32" s="29">
        <v>0</v>
      </c>
      <c r="F32" s="29">
        <v>0</v>
      </c>
      <c r="G32" s="29">
        <v>0</v>
      </c>
      <c r="H32" s="29">
        <v>0</v>
      </c>
      <c r="I32" s="29">
        <v>0</v>
      </c>
      <c r="J32" s="29">
        <v>0</v>
      </c>
      <c r="K32" s="29">
        <v>0</v>
      </c>
      <c r="L32" s="29">
        <v>0</v>
      </c>
      <c r="M32" s="32">
        <v>0</v>
      </c>
      <c r="N32" s="30">
        <f>SUM(C32:M32)</f>
        <v>0</v>
      </c>
      <c r="O32" s="31">
        <v>657722</v>
      </c>
      <c r="P32" s="31">
        <v>398238</v>
      </c>
      <c r="Q32" s="31">
        <v>252468</v>
      </c>
      <c r="R32" s="31">
        <v>186304</v>
      </c>
      <c r="S32" s="31">
        <v>472339</v>
      </c>
      <c r="T32" s="32">
        <v>16512</v>
      </c>
      <c r="U32" s="30">
        <f t="shared" si="0"/>
        <v>1983583</v>
      </c>
      <c r="V32" s="33">
        <f t="shared" si="1"/>
        <v>1983583</v>
      </c>
    </row>
    <row r="33" spans="1:22" s="5" customFormat="1" ht="14.25" customHeight="1" x14ac:dyDescent="0.25">
      <c r="A33" s="34" t="s">
        <v>75</v>
      </c>
      <c r="B33" s="35" t="s">
        <v>76</v>
      </c>
      <c r="C33" s="29">
        <v>0</v>
      </c>
      <c r="D33" s="29">
        <v>0</v>
      </c>
      <c r="E33" s="29">
        <v>0</v>
      </c>
      <c r="F33" s="29">
        <v>0</v>
      </c>
      <c r="G33" s="29">
        <v>0</v>
      </c>
      <c r="H33" s="29">
        <v>0</v>
      </c>
      <c r="I33" s="29">
        <v>0</v>
      </c>
      <c r="J33" s="29">
        <v>0</v>
      </c>
      <c r="K33" s="29">
        <v>0</v>
      </c>
      <c r="L33" s="29">
        <v>0</v>
      </c>
      <c r="M33" s="32">
        <v>0</v>
      </c>
      <c r="N33" s="30">
        <f>SUM(C33:M33)</f>
        <v>0</v>
      </c>
      <c r="O33" s="31">
        <v>67185</v>
      </c>
      <c r="P33" s="31">
        <v>40861</v>
      </c>
      <c r="Q33" s="31">
        <v>8546</v>
      </c>
      <c r="R33" s="31">
        <v>53356</v>
      </c>
      <c r="S33" s="31">
        <v>5879</v>
      </c>
      <c r="T33" s="32">
        <v>9322</v>
      </c>
      <c r="U33" s="30">
        <f t="shared" si="0"/>
        <v>185149</v>
      </c>
      <c r="V33" s="33">
        <f t="shared" si="1"/>
        <v>185149</v>
      </c>
    </row>
    <row r="34" spans="1:22" s="5" customFormat="1" ht="14.25" customHeight="1" x14ac:dyDescent="0.25">
      <c r="A34" s="34" t="s">
        <v>77</v>
      </c>
      <c r="B34" s="35" t="s">
        <v>78</v>
      </c>
      <c r="C34" s="29">
        <v>0</v>
      </c>
      <c r="D34" s="29">
        <v>0</v>
      </c>
      <c r="E34" s="29">
        <v>0</v>
      </c>
      <c r="F34" s="29">
        <v>0</v>
      </c>
      <c r="G34" s="29">
        <v>0</v>
      </c>
      <c r="H34" s="29">
        <v>0</v>
      </c>
      <c r="I34" s="29">
        <v>0</v>
      </c>
      <c r="J34" s="29">
        <v>0</v>
      </c>
      <c r="K34" s="29">
        <v>0</v>
      </c>
      <c r="L34" s="29">
        <v>0</v>
      </c>
      <c r="M34" s="32">
        <v>0</v>
      </c>
      <c r="N34" s="30">
        <f>SUM(C34:M34)</f>
        <v>0</v>
      </c>
      <c r="O34" s="31">
        <v>0</v>
      </c>
      <c r="P34" s="31">
        <v>0</v>
      </c>
      <c r="Q34" s="31">
        <v>0</v>
      </c>
      <c r="R34" s="31">
        <v>0</v>
      </c>
      <c r="S34" s="31">
        <v>0</v>
      </c>
      <c r="T34" s="32">
        <v>0</v>
      </c>
      <c r="U34" s="30">
        <f t="shared" si="0"/>
        <v>0</v>
      </c>
      <c r="V34" s="33">
        <f t="shared" si="1"/>
        <v>0</v>
      </c>
    </row>
    <row r="35" spans="1:22" s="5" customFormat="1" ht="14.25" customHeight="1" x14ac:dyDescent="0.25">
      <c r="A35" s="36" t="s">
        <v>79</v>
      </c>
      <c r="B35" s="52" t="s">
        <v>80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25">
        <v>0</v>
      </c>
      <c r="N35" s="23">
        <f>SUM(C35:M35)</f>
        <v>0</v>
      </c>
      <c r="O35" s="24">
        <v>0</v>
      </c>
      <c r="P35" s="24">
        <v>0</v>
      </c>
      <c r="Q35" s="24">
        <v>0</v>
      </c>
      <c r="R35" s="24">
        <v>0</v>
      </c>
      <c r="S35" s="24">
        <v>0</v>
      </c>
      <c r="T35" s="25">
        <v>0</v>
      </c>
      <c r="U35" s="23">
        <f t="shared" si="0"/>
        <v>0</v>
      </c>
      <c r="V35" s="26">
        <f t="shared" si="1"/>
        <v>0</v>
      </c>
    </row>
    <row r="36" spans="1:22" s="5" customFormat="1" ht="14.25" customHeight="1" x14ac:dyDescent="0.25">
      <c r="A36" s="36" t="s">
        <v>81</v>
      </c>
      <c r="B36" s="52" t="s">
        <v>82</v>
      </c>
      <c r="C36" s="19">
        <v>0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25">
        <v>0</v>
      </c>
      <c r="N36" s="23">
        <f>SUM(C36:M36)</f>
        <v>0</v>
      </c>
      <c r="O36" s="24">
        <v>212985</v>
      </c>
      <c r="P36" s="24">
        <v>98661</v>
      </c>
      <c r="Q36" s="24">
        <v>381534</v>
      </c>
      <c r="R36" s="24">
        <v>119133</v>
      </c>
      <c r="S36" s="24">
        <v>188422</v>
      </c>
      <c r="T36" s="25">
        <v>20434</v>
      </c>
      <c r="U36" s="23">
        <f t="shared" si="0"/>
        <v>1021169</v>
      </c>
      <c r="V36" s="26">
        <f t="shared" si="1"/>
        <v>1021169</v>
      </c>
    </row>
    <row r="37" spans="1:22" s="5" customFormat="1" ht="14.25" customHeight="1" x14ac:dyDescent="0.25">
      <c r="A37" s="36" t="s">
        <v>83</v>
      </c>
      <c r="B37" s="52" t="s">
        <v>84</v>
      </c>
      <c r="C37" s="19">
        <v>0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25">
        <v>0</v>
      </c>
      <c r="N37" s="23">
        <f>SUM(C37:M37)</f>
        <v>0</v>
      </c>
      <c r="O37" s="24">
        <v>0</v>
      </c>
      <c r="P37" s="24">
        <v>0</v>
      </c>
      <c r="Q37" s="24">
        <v>0</v>
      </c>
      <c r="R37" s="24">
        <v>0</v>
      </c>
      <c r="S37" s="24">
        <v>0</v>
      </c>
      <c r="T37" s="25">
        <v>0</v>
      </c>
      <c r="U37" s="23">
        <f t="shared" si="0"/>
        <v>0</v>
      </c>
      <c r="V37" s="26">
        <f t="shared" si="1"/>
        <v>0</v>
      </c>
    </row>
    <row r="38" spans="1:22" s="5" customFormat="1" ht="14.25" customHeight="1" x14ac:dyDescent="0.25">
      <c r="A38" s="36" t="s">
        <v>85</v>
      </c>
      <c r="B38" s="52" t="s">
        <v>86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25">
        <v>0</v>
      </c>
      <c r="N38" s="23">
        <f>SUM(C38:M38)</f>
        <v>0</v>
      </c>
      <c r="O38" s="24">
        <v>0</v>
      </c>
      <c r="P38" s="24">
        <v>0</v>
      </c>
      <c r="Q38" s="24">
        <v>0</v>
      </c>
      <c r="R38" s="24">
        <v>0</v>
      </c>
      <c r="S38" s="24">
        <v>0</v>
      </c>
      <c r="T38" s="25">
        <v>0</v>
      </c>
      <c r="U38" s="23">
        <f t="shared" si="0"/>
        <v>0</v>
      </c>
      <c r="V38" s="26">
        <f t="shared" si="1"/>
        <v>0</v>
      </c>
    </row>
    <row r="39" spans="1:22" s="5" customFormat="1" ht="14.25" customHeight="1" x14ac:dyDescent="0.25">
      <c r="A39" s="36" t="s">
        <v>87</v>
      </c>
      <c r="B39" s="37" t="s">
        <v>88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25">
        <v>0</v>
      </c>
      <c r="N39" s="23">
        <f>SUM(C39:M39)</f>
        <v>0</v>
      </c>
      <c r="O39" s="24">
        <v>0</v>
      </c>
      <c r="P39" s="24">
        <v>0</v>
      </c>
      <c r="Q39" s="24">
        <v>0</v>
      </c>
      <c r="R39" s="24">
        <v>0</v>
      </c>
      <c r="S39" s="24">
        <v>0</v>
      </c>
      <c r="T39" s="25">
        <v>0</v>
      </c>
      <c r="U39" s="23">
        <f t="shared" si="0"/>
        <v>0</v>
      </c>
      <c r="V39" s="26">
        <f t="shared" si="1"/>
        <v>0</v>
      </c>
    </row>
    <row r="40" spans="1:22" s="5" customFormat="1" ht="14.25" customHeight="1" x14ac:dyDescent="0.25">
      <c r="A40" s="36" t="s">
        <v>89</v>
      </c>
      <c r="B40" s="52" t="s">
        <v>90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42">
        <v>0</v>
      </c>
      <c r="N40" s="23">
        <f>SUM(C40:M40)</f>
        <v>0</v>
      </c>
      <c r="O40" s="41">
        <v>0</v>
      </c>
      <c r="P40" s="41">
        <v>0</v>
      </c>
      <c r="Q40" s="41">
        <v>0</v>
      </c>
      <c r="R40" s="41">
        <v>0</v>
      </c>
      <c r="S40" s="41">
        <v>0</v>
      </c>
      <c r="T40" s="42">
        <v>0</v>
      </c>
      <c r="U40" s="40">
        <f t="shared" si="0"/>
        <v>0</v>
      </c>
      <c r="V40" s="43">
        <f t="shared" si="1"/>
        <v>0</v>
      </c>
    </row>
    <row r="41" spans="1:22" s="5" customFormat="1" ht="14.25" customHeight="1" x14ac:dyDescent="0.25">
      <c r="A41" s="53" t="s">
        <v>20</v>
      </c>
      <c r="B41" s="54" t="s">
        <v>91</v>
      </c>
      <c r="C41" s="46">
        <f t="shared" ref="C41:M41" si="4">C31+SUM(C35:C40)</f>
        <v>0</v>
      </c>
      <c r="D41" s="46">
        <f t="shared" si="4"/>
        <v>0</v>
      </c>
      <c r="E41" s="46">
        <f t="shared" si="4"/>
        <v>0</v>
      </c>
      <c r="F41" s="46">
        <f t="shared" si="4"/>
        <v>0</v>
      </c>
      <c r="G41" s="46">
        <f t="shared" si="4"/>
        <v>0</v>
      </c>
      <c r="H41" s="46">
        <f t="shared" si="4"/>
        <v>0</v>
      </c>
      <c r="I41" s="46">
        <f t="shared" si="4"/>
        <v>0</v>
      </c>
      <c r="J41" s="46">
        <f t="shared" si="4"/>
        <v>0</v>
      </c>
      <c r="K41" s="46">
        <f t="shared" si="4"/>
        <v>0</v>
      </c>
      <c r="L41" s="46">
        <f t="shared" si="4"/>
        <v>0</v>
      </c>
      <c r="M41" s="46">
        <f t="shared" si="4"/>
        <v>0</v>
      </c>
      <c r="N41" s="47">
        <f>SUM(C41:M41)</f>
        <v>0</v>
      </c>
      <c r="O41" s="46">
        <f t="shared" ref="O41:T41" si="5">O31+SUM(O35:O40)</f>
        <v>937892</v>
      </c>
      <c r="P41" s="46">
        <f t="shared" si="5"/>
        <v>537760</v>
      </c>
      <c r="Q41" s="46">
        <f t="shared" si="5"/>
        <v>642548</v>
      </c>
      <c r="R41" s="46">
        <f t="shared" si="5"/>
        <v>358793</v>
      </c>
      <c r="S41" s="46">
        <f t="shared" si="5"/>
        <v>666641</v>
      </c>
      <c r="T41" s="46">
        <f t="shared" si="5"/>
        <v>46268</v>
      </c>
      <c r="U41" s="47">
        <f t="shared" si="0"/>
        <v>3189902</v>
      </c>
      <c r="V41" s="48">
        <f t="shared" si="1"/>
        <v>3189902</v>
      </c>
    </row>
    <row r="42" spans="1:22" s="5" customFormat="1" ht="14.25" customHeight="1" x14ac:dyDescent="0.25">
      <c r="A42" s="55" t="s">
        <v>21</v>
      </c>
      <c r="B42" s="56" t="s">
        <v>92</v>
      </c>
      <c r="C42" s="57">
        <f t="shared" ref="C42:V42" si="6">C30+C41</f>
        <v>2280489</v>
      </c>
      <c r="D42" s="57">
        <f t="shared" si="6"/>
        <v>1705753</v>
      </c>
      <c r="E42" s="57">
        <f t="shared" si="6"/>
        <v>1493577</v>
      </c>
      <c r="F42" s="57">
        <f t="shared" si="6"/>
        <v>758271</v>
      </c>
      <c r="G42" s="57">
        <f t="shared" si="6"/>
        <v>2140315</v>
      </c>
      <c r="H42" s="57">
        <f t="shared" si="6"/>
        <v>762583</v>
      </c>
      <c r="I42" s="57">
        <f t="shared" si="6"/>
        <v>1869022</v>
      </c>
      <c r="J42" s="57">
        <f t="shared" si="6"/>
        <v>966128</v>
      </c>
      <c r="K42" s="57">
        <f t="shared" si="6"/>
        <v>1194364</v>
      </c>
      <c r="L42" s="57">
        <f t="shared" si="6"/>
        <v>1529314</v>
      </c>
      <c r="M42" s="57">
        <f t="shared" si="6"/>
        <v>44850</v>
      </c>
      <c r="N42" s="57">
        <f t="shared" si="6"/>
        <v>14744666</v>
      </c>
      <c r="O42" s="57">
        <f t="shared" si="6"/>
        <v>937892</v>
      </c>
      <c r="P42" s="57">
        <f t="shared" si="6"/>
        <v>537760</v>
      </c>
      <c r="Q42" s="57">
        <f t="shared" si="6"/>
        <v>642548</v>
      </c>
      <c r="R42" s="57">
        <f t="shared" si="6"/>
        <v>358793</v>
      </c>
      <c r="S42" s="57">
        <f t="shared" si="6"/>
        <v>666641</v>
      </c>
      <c r="T42" s="57">
        <f t="shared" si="6"/>
        <v>46268</v>
      </c>
      <c r="U42" s="57">
        <f t="shared" si="6"/>
        <v>3189902</v>
      </c>
      <c r="V42" s="58">
        <f t="shared" si="6"/>
        <v>17934568</v>
      </c>
    </row>
    <row r="43" spans="1:22" s="5" customFormat="1" ht="15.95" customHeight="1" x14ac:dyDescent="0.25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22" s="5" customFormat="1" ht="17.45" customHeight="1" x14ac:dyDescent="0.25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22" s="5" customFormat="1" ht="36.6" customHeight="1" x14ac:dyDescent="0.25">
      <c r="A45" s="120"/>
      <c r="B45" s="121"/>
      <c r="C45" s="59" t="str">
        <f t="shared" ref="C45:M45" si="7">C4</f>
        <v>MAKEDONIJA Insurance s.c. Skopje - Vienna Insurance Group</v>
      </c>
      <c r="D45" s="59" t="str">
        <f t="shared" si="7"/>
        <v>STOCK COMPANY FOR INSURANCE TRIGLAV</v>
      </c>
      <c r="E45" s="59" t="str">
        <f t="shared" si="7"/>
        <v>SAVA Insurance, a.d. Skopje</v>
      </c>
      <c r="F45" s="59" t="str">
        <f t="shared" si="7"/>
        <v>EUROINS INSURANCE S.C. Skopje</v>
      </c>
      <c r="G45" s="59" t="str">
        <f t="shared" si="7"/>
        <v>EUROLINK Insurance Inc. Skopje</v>
      </c>
      <c r="H45" s="59" t="str">
        <f t="shared" si="7"/>
        <v>GRAWE Non-life</v>
      </c>
      <c r="I45" s="59" t="str">
        <f t="shared" si="7"/>
        <v>SIGAL</v>
      </c>
      <c r="J45" s="59" t="str">
        <f t="shared" si="7"/>
        <v>Insurance Policy</v>
      </c>
      <c r="K45" s="59" t="str">
        <f t="shared" si="7"/>
        <v>INSURANCE COMPANY HALK OSIGURUVANJE A.D. SKOPJE</v>
      </c>
      <c r="L45" s="59" t="str">
        <f t="shared" si="7"/>
        <v>CROATIA INSURANCE - NON LIFE</v>
      </c>
      <c r="M45" s="59" t="str">
        <f t="shared" si="7"/>
        <v>ZOIL MAKEDONIJA, Bitola</v>
      </c>
      <c r="N45" s="60"/>
      <c r="O45" s="59" t="str">
        <f t="shared" ref="O45:T45" si="8">O4</f>
        <v>CROATIA INSURANCE - LIFE</v>
      </c>
      <c r="P45" s="59" t="str">
        <f t="shared" si="8"/>
        <v>GRAWE</v>
      </c>
      <c r="Q45" s="59" t="str">
        <f t="shared" si="8"/>
        <v>WINNER LIFE</v>
      </c>
      <c r="R45" s="59" t="str">
        <f t="shared" si="8"/>
        <v>SIGAL LIFE</v>
      </c>
      <c r="S45" s="59" t="str">
        <f t="shared" si="8"/>
        <v>TRIGLAV LIFE</v>
      </c>
      <c r="T45" s="59" t="str">
        <f t="shared" si="8"/>
        <v>PRVA LIFE JSC Skopje</v>
      </c>
      <c r="U45" s="61"/>
    </row>
    <row r="46" spans="1:22" s="5" customFormat="1" ht="14.25" customHeight="1" thickBot="1" x14ac:dyDescent="0.3">
      <c r="A46" s="118" t="s">
        <v>93</v>
      </c>
      <c r="B46" s="119"/>
      <c r="C46" s="62">
        <f>C42/$N$42</f>
        <v>0.15466535491546571</v>
      </c>
      <c r="D46" s="62">
        <f t="shared" ref="D46:N46" si="9">D42/$N$42</f>
        <v>0.11568610641977241</v>
      </c>
      <c r="E46" s="62">
        <f t="shared" si="9"/>
        <v>0.10129608903992807</v>
      </c>
      <c r="F46" s="62">
        <f t="shared" si="9"/>
        <v>5.142680071559437E-2</v>
      </c>
      <c r="G46" s="62">
        <f t="shared" si="9"/>
        <v>0.14515859497936406</v>
      </c>
      <c r="H46" s="62">
        <f t="shared" si="9"/>
        <v>5.1719245454593547E-2</v>
      </c>
      <c r="I46" s="62">
        <f t="shared" si="9"/>
        <v>0.12675919549483183</v>
      </c>
      <c r="J46" s="62">
        <f t="shared" si="9"/>
        <v>6.5523898608486619E-2</v>
      </c>
      <c r="K46" s="62">
        <f t="shared" si="9"/>
        <v>8.1003123434603405E-2</v>
      </c>
      <c r="L46" s="62">
        <f t="shared" si="9"/>
        <v>0.1037198129818607</v>
      </c>
      <c r="M46" s="131">
        <f t="shared" si="9"/>
        <v>3.0417779554992972E-3</v>
      </c>
      <c r="N46" s="133"/>
      <c r="O46" s="132">
        <f>O42/$U$42</f>
        <v>0.29401906390854643</v>
      </c>
      <c r="P46" s="62">
        <f t="shared" ref="P46:T46" si="10">P42/$U$42</f>
        <v>0.16858198151541959</v>
      </c>
      <c r="Q46" s="62">
        <f t="shared" si="10"/>
        <v>0.20143189351898586</v>
      </c>
      <c r="R46" s="62">
        <f t="shared" si="10"/>
        <v>0.11247775010015981</v>
      </c>
      <c r="S46" s="62">
        <f t="shared" si="10"/>
        <v>0.20898479012834878</v>
      </c>
      <c r="T46" s="62">
        <f t="shared" si="10"/>
        <v>1.450452082853956E-2</v>
      </c>
      <c r="U46" s="61"/>
    </row>
    <row r="47" spans="1:22" s="5" customFormat="1" ht="14.25" customHeight="1" x14ac:dyDescent="0.25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22" s="5" customFormat="1" ht="14.25" customHeight="1" x14ac:dyDescent="0.2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2:12" s="5" customFormat="1" ht="14.25" customHeight="1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2:12" s="5" customFormat="1" ht="14.25" customHeight="1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2:12" s="5" customFormat="1" ht="14.25" customHeight="1" x14ac:dyDescent="0.2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2:12" s="5" customFormat="1" ht="14.25" customHeight="1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2:12" s="5" customFormat="1" ht="14.25" customHeight="1" x14ac:dyDescent="0.25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2:12" s="5" customFormat="1" ht="14.25" customHeight="1" x14ac:dyDescent="0.25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2:12" x14ac:dyDescent="0.2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2:12" x14ac:dyDescent="0.25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2:12" x14ac:dyDescent="0.25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2:12" x14ac:dyDescent="0.25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2:12" x14ac:dyDescent="0.25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</sheetData>
  <mergeCells count="2">
    <mergeCell ref="A46:B46"/>
    <mergeCell ref="A45:B45"/>
  </mergeCells>
  <pageMargins left="0" right="0" top="0.75" bottom="0.75" header="0.3" footer="0.3"/>
  <pageSetup paperSize="9" scale="98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CBBDD-9DDA-49DA-BB27-8DFCDF26E154}">
  <dimension ref="A1:N27"/>
  <sheetViews>
    <sheetView showGridLines="0" zoomScale="80" zoomScaleNormal="80" workbookViewId="0">
      <selection activeCell="J15" sqref="J15"/>
    </sheetView>
  </sheetViews>
  <sheetFormatPr defaultColWidth="9.140625" defaultRowHeight="15" x14ac:dyDescent="0.25"/>
  <cols>
    <col min="1" max="1" width="32.7109375" style="65" customWidth="1"/>
    <col min="2" max="2" width="5.7109375" style="65" customWidth="1"/>
    <col min="3" max="6" width="21.42578125" style="65" customWidth="1"/>
    <col min="7" max="7" width="15" style="65" customWidth="1"/>
    <col min="8" max="8" width="16.7109375" style="65" customWidth="1"/>
    <col min="9" max="9" width="20.140625" style="65" customWidth="1"/>
    <col min="10" max="10" width="13.140625" style="65" customWidth="1"/>
    <col min="11" max="12" width="22.140625" style="3" customWidth="1"/>
    <col min="13" max="13" width="14.85546875" style="3" customWidth="1"/>
    <col min="14" max="14" width="16.7109375" style="3" customWidth="1"/>
    <col min="15" max="15" width="24.5703125" style="65" customWidth="1"/>
    <col min="16" max="16" width="25.85546875" style="65" customWidth="1"/>
    <col min="17" max="17" width="19.140625" style="65" customWidth="1"/>
    <col min="18" max="18" width="18.28515625" style="65" customWidth="1"/>
    <col min="19" max="19" width="9.140625" style="65" customWidth="1"/>
    <col min="20" max="20" width="17.5703125" style="65" customWidth="1"/>
    <col min="21" max="21" width="19.42578125" style="65" customWidth="1"/>
    <col min="22" max="22" width="19" style="65" customWidth="1"/>
    <col min="23" max="23" width="15" style="65" customWidth="1"/>
    <col min="24" max="24" width="14.85546875" style="65" customWidth="1"/>
    <col min="25" max="25" width="20.42578125" style="65" customWidth="1"/>
    <col min="26" max="34" width="9.140625" style="65" customWidth="1"/>
    <col min="35" max="35" width="16.28515625" style="65" customWidth="1"/>
    <col min="36" max="42" width="9.140625" style="65" customWidth="1"/>
    <col min="43" max="43" width="12.85546875" style="65" customWidth="1"/>
    <col min="44" max="44" width="10.140625" style="65" customWidth="1"/>
    <col min="45" max="45" width="9.140625" style="65" customWidth="1"/>
    <col min="46" max="16384" width="9.140625" style="65"/>
  </cols>
  <sheetData>
    <row r="1" spans="1:6" s="136" customFormat="1" x14ac:dyDescent="0.25">
      <c r="B1" s="66"/>
      <c r="C1" s="66"/>
      <c r="D1" s="66"/>
      <c r="E1" s="66"/>
      <c r="F1" s="66"/>
    </row>
    <row r="2" spans="1:6" s="136" customFormat="1" x14ac:dyDescent="0.25">
      <c r="A2" s="140" t="s">
        <v>94</v>
      </c>
    </row>
    <row r="3" spans="1:6" s="136" customFormat="1" x14ac:dyDescent="0.25">
      <c r="A3" s="90"/>
      <c r="B3" s="68"/>
      <c r="C3" s="69"/>
      <c r="D3" s="69"/>
      <c r="E3" s="69"/>
      <c r="F3" s="134" t="s">
        <v>95</v>
      </c>
    </row>
    <row r="4" spans="1:6" s="136" customFormat="1" ht="30" x14ac:dyDescent="0.25">
      <c r="A4" s="71" t="s">
        <v>96</v>
      </c>
      <c r="B4" s="72" t="s">
        <v>97</v>
      </c>
      <c r="C4" s="72" t="s">
        <v>98</v>
      </c>
      <c r="D4" s="72" t="s">
        <v>99</v>
      </c>
      <c r="E4" s="72" t="s">
        <v>100</v>
      </c>
      <c r="F4" s="73" t="s">
        <v>101</v>
      </c>
    </row>
    <row r="5" spans="1:6" s="136" customFormat="1" x14ac:dyDescent="0.25">
      <c r="A5" s="138"/>
      <c r="B5" s="75"/>
      <c r="C5" s="79">
        <v>1</v>
      </c>
      <c r="D5" s="79">
        <v>2</v>
      </c>
      <c r="E5" s="79">
        <v>3</v>
      </c>
      <c r="F5" s="135">
        <v>4</v>
      </c>
    </row>
    <row r="6" spans="1:6" s="136" customFormat="1" ht="15.75" x14ac:dyDescent="0.25">
      <c r="A6" s="115" t="s">
        <v>102</v>
      </c>
      <c r="B6" s="79">
        <f t="shared" ref="B6:B25" si="0">ROW()-ROW($A$5)</f>
        <v>1</v>
      </c>
      <c r="C6" s="80">
        <f>SUM(C7:C17)</f>
        <v>14744664</v>
      </c>
      <c r="D6" s="80">
        <f>SUM(D7:D17)</f>
        <v>3384685</v>
      </c>
      <c r="E6" s="80">
        <f>SUM(E7:E17)</f>
        <v>10888547</v>
      </c>
      <c r="F6" s="81">
        <f>SUM(F7:F17)</f>
        <v>3856117</v>
      </c>
    </row>
    <row r="7" spans="1:6" ht="30" x14ac:dyDescent="0.25">
      <c r="A7" s="139" t="s">
        <v>2</v>
      </c>
      <c r="B7" s="79">
        <f t="shared" si="0"/>
        <v>2</v>
      </c>
      <c r="C7" s="83">
        <v>2280486</v>
      </c>
      <c r="D7" s="83">
        <v>763047</v>
      </c>
      <c r="E7" s="83">
        <v>1608441</v>
      </c>
      <c r="F7" s="84">
        <f t="shared" ref="F7:F17" si="1">C7-E7</f>
        <v>672045</v>
      </c>
    </row>
    <row r="8" spans="1:6" s="136" customFormat="1" ht="30" x14ac:dyDescent="0.25">
      <c r="A8" s="139" t="s">
        <v>3</v>
      </c>
      <c r="B8" s="79">
        <f t="shared" si="0"/>
        <v>3</v>
      </c>
      <c r="C8" s="83">
        <v>1705753</v>
      </c>
      <c r="D8" s="83">
        <v>505916</v>
      </c>
      <c r="E8" s="83">
        <v>1209396</v>
      </c>
      <c r="F8" s="84">
        <f t="shared" si="1"/>
        <v>496357</v>
      </c>
    </row>
    <row r="9" spans="1:6" s="136" customFormat="1" x14ac:dyDescent="0.25">
      <c r="A9" s="139" t="s">
        <v>4</v>
      </c>
      <c r="B9" s="79">
        <f t="shared" si="0"/>
        <v>4</v>
      </c>
      <c r="C9" s="83">
        <v>1493577</v>
      </c>
      <c r="D9" s="83">
        <v>168355</v>
      </c>
      <c r="E9" s="83">
        <v>1178350</v>
      </c>
      <c r="F9" s="84">
        <f t="shared" si="1"/>
        <v>315227</v>
      </c>
    </row>
    <row r="10" spans="1:6" s="136" customFormat="1" x14ac:dyDescent="0.25">
      <c r="A10" s="139" t="s">
        <v>5</v>
      </c>
      <c r="B10" s="79">
        <f t="shared" si="0"/>
        <v>5</v>
      </c>
      <c r="C10" s="83">
        <v>758271</v>
      </c>
      <c r="D10" s="83">
        <v>95955</v>
      </c>
      <c r="E10" s="83">
        <v>531772</v>
      </c>
      <c r="F10" s="84">
        <f t="shared" si="1"/>
        <v>226499</v>
      </c>
    </row>
    <row r="11" spans="1:6" s="136" customFormat="1" x14ac:dyDescent="0.25">
      <c r="A11" s="139" t="s">
        <v>6</v>
      </c>
      <c r="B11" s="79">
        <f t="shared" si="0"/>
        <v>6</v>
      </c>
      <c r="C11" s="83">
        <v>2140315</v>
      </c>
      <c r="D11" s="83">
        <v>1001622</v>
      </c>
      <c r="E11" s="83">
        <v>1740213</v>
      </c>
      <c r="F11" s="84">
        <f t="shared" si="1"/>
        <v>400102</v>
      </c>
    </row>
    <row r="12" spans="1:6" s="136" customFormat="1" x14ac:dyDescent="0.25">
      <c r="A12" s="139" t="s">
        <v>7</v>
      </c>
      <c r="B12" s="79">
        <f t="shared" si="0"/>
        <v>7</v>
      </c>
      <c r="C12" s="83">
        <v>762583</v>
      </c>
      <c r="D12" s="83">
        <v>32384</v>
      </c>
      <c r="E12" s="83">
        <v>542009</v>
      </c>
      <c r="F12" s="84">
        <f t="shared" si="1"/>
        <v>220574</v>
      </c>
    </row>
    <row r="13" spans="1:6" s="136" customFormat="1" x14ac:dyDescent="0.25">
      <c r="A13" s="139" t="s">
        <v>8</v>
      </c>
      <c r="B13" s="79">
        <f t="shared" si="0"/>
        <v>8</v>
      </c>
      <c r="C13" s="83">
        <v>1869022</v>
      </c>
      <c r="D13" s="83">
        <v>256911</v>
      </c>
      <c r="E13" s="83">
        <v>1385814</v>
      </c>
      <c r="F13" s="84">
        <f t="shared" si="1"/>
        <v>483208</v>
      </c>
    </row>
    <row r="14" spans="1:6" s="136" customFormat="1" x14ac:dyDescent="0.25">
      <c r="A14" s="139" t="s">
        <v>9</v>
      </c>
      <c r="B14" s="79">
        <f t="shared" si="0"/>
        <v>9</v>
      </c>
      <c r="C14" s="83">
        <v>966129</v>
      </c>
      <c r="D14" s="83">
        <v>144439</v>
      </c>
      <c r="E14" s="83">
        <v>684962</v>
      </c>
      <c r="F14" s="84">
        <f t="shared" si="1"/>
        <v>281167</v>
      </c>
    </row>
    <row r="15" spans="1:6" s="136" customFormat="1" ht="30" x14ac:dyDescent="0.25">
      <c r="A15" s="139" t="s">
        <v>10</v>
      </c>
      <c r="B15" s="79">
        <f t="shared" si="0"/>
        <v>10</v>
      </c>
      <c r="C15" s="83">
        <v>1194364</v>
      </c>
      <c r="D15" s="83">
        <v>206771</v>
      </c>
      <c r="E15" s="83">
        <v>860734</v>
      </c>
      <c r="F15" s="84">
        <f t="shared" si="1"/>
        <v>333630</v>
      </c>
    </row>
    <row r="16" spans="1:6" s="136" customFormat="1" x14ac:dyDescent="0.25">
      <c r="A16" s="139" t="s">
        <v>11</v>
      </c>
      <c r="B16" s="79">
        <f t="shared" si="0"/>
        <v>11</v>
      </c>
      <c r="C16" s="83">
        <v>1529314</v>
      </c>
      <c r="D16" s="83">
        <v>180021</v>
      </c>
      <c r="E16" s="83">
        <v>1112503</v>
      </c>
      <c r="F16" s="84">
        <f t="shared" si="1"/>
        <v>416811</v>
      </c>
    </row>
    <row r="17" spans="1:6" x14ac:dyDescent="0.25">
      <c r="A17" s="139" t="s">
        <v>12</v>
      </c>
      <c r="B17" s="79">
        <f t="shared" si="0"/>
        <v>12</v>
      </c>
      <c r="C17" s="83">
        <v>44850</v>
      </c>
      <c r="D17" s="83">
        <v>29264</v>
      </c>
      <c r="E17" s="83">
        <v>34353</v>
      </c>
      <c r="F17" s="84">
        <f t="shared" si="1"/>
        <v>10497</v>
      </c>
    </row>
    <row r="18" spans="1:6" s="136" customFormat="1" ht="15.75" x14ac:dyDescent="0.25">
      <c r="A18" s="115" t="s">
        <v>103</v>
      </c>
      <c r="B18" s="79">
        <f t="shared" si="0"/>
        <v>13</v>
      </c>
      <c r="C18" s="80">
        <f>SUM(C19:C24)</f>
        <v>3189902</v>
      </c>
      <c r="D18" s="80">
        <f>SUM(D19:D24)</f>
        <v>56240</v>
      </c>
      <c r="E18" s="80">
        <f>SUM(E19:E24)</f>
        <v>2413410</v>
      </c>
      <c r="F18" s="81">
        <f>SUM(F19:F24)</f>
        <v>776492</v>
      </c>
    </row>
    <row r="19" spans="1:6" x14ac:dyDescent="0.25">
      <c r="A19" s="139" t="s">
        <v>14</v>
      </c>
      <c r="B19" s="79">
        <f t="shared" si="0"/>
        <v>14</v>
      </c>
      <c r="C19" s="83">
        <v>937892</v>
      </c>
      <c r="D19" s="83">
        <v>3567</v>
      </c>
      <c r="E19" s="83">
        <v>618377</v>
      </c>
      <c r="F19" s="84">
        <f t="shared" ref="F19:F24" si="2">C19-E19</f>
        <v>319515</v>
      </c>
    </row>
    <row r="20" spans="1:6" s="136" customFormat="1" x14ac:dyDescent="0.25">
      <c r="A20" s="139" t="s">
        <v>15</v>
      </c>
      <c r="B20" s="79">
        <f t="shared" si="0"/>
        <v>15</v>
      </c>
      <c r="C20" s="83">
        <v>537760</v>
      </c>
      <c r="D20" s="83">
        <v>28707</v>
      </c>
      <c r="E20" s="83">
        <v>429013</v>
      </c>
      <c r="F20" s="84">
        <f t="shared" si="2"/>
        <v>108747</v>
      </c>
    </row>
    <row r="21" spans="1:6" s="136" customFormat="1" x14ac:dyDescent="0.25">
      <c r="A21" s="139" t="s">
        <v>16</v>
      </c>
      <c r="B21" s="79">
        <f t="shared" si="0"/>
        <v>16</v>
      </c>
      <c r="C21" s="83">
        <v>642548</v>
      </c>
      <c r="D21" s="83">
        <v>10496</v>
      </c>
      <c r="E21" s="83">
        <v>513753</v>
      </c>
      <c r="F21" s="84">
        <f t="shared" si="2"/>
        <v>128795</v>
      </c>
    </row>
    <row r="22" spans="1:6" s="136" customFormat="1" x14ac:dyDescent="0.25">
      <c r="A22" s="139" t="s">
        <v>17</v>
      </c>
      <c r="B22" s="79">
        <f t="shared" si="0"/>
        <v>17</v>
      </c>
      <c r="C22" s="83">
        <v>358793</v>
      </c>
      <c r="D22" s="83">
        <v>9676</v>
      </c>
      <c r="E22" s="83">
        <v>282081</v>
      </c>
      <c r="F22" s="84">
        <f t="shared" si="2"/>
        <v>76712</v>
      </c>
    </row>
    <row r="23" spans="1:6" s="136" customFormat="1" x14ac:dyDescent="0.25">
      <c r="A23" s="139" t="s">
        <v>18</v>
      </c>
      <c r="B23" s="79">
        <f t="shared" si="0"/>
        <v>18</v>
      </c>
      <c r="C23" s="83">
        <v>666641</v>
      </c>
      <c r="D23" s="83">
        <v>3108</v>
      </c>
      <c r="E23" s="83">
        <v>549241</v>
      </c>
      <c r="F23" s="84">
        <f t="shared" si="2"/>
        <v>117400</v>
      </c>
    </row>
    <row r="24" spans="1:6" x14ac:dyDescent="0.25">
      <c r="A24" s="139" t="s">
        <v>19</v>
      </c>
      <c r="B24" s="79">
        <f t="shared" si="0"/>
        <v>19</v>
      </c>
      <c r="C24" s="83">
        <v>46268</v>
      </c>
      <c r="D24" s="83">
        <v>686</v>
      </c>
      <c r="E24" s="83">
        <v>20945</v>
      </c>
      <c r="F24" s="84">
        <f t="shared" si="2"/>
        <v>25323</v>
      </c>
    </row>
    <row r="25" spans="1:6" s="136" customFormat="1" ht="15.75" x14ac:dyDescent="0.25">
      <c r="A25" s="115" t="s">
        <v>104</v>
      </c>
      <c r="B25" s="85">
        <f t="shared" si="0"/>
        <v>20</v>
      </c>
      <c r="C25" s="86">
        <f>C6+C18</f>
        <v>17934566</v>
      </c>
      <c r="D25" s="86">
        <f>D6+D18</f>
        <v>3440925</v>
      </c>
      <c r="E25" s="86">
        <f>E6+E18</f>
        <v>13301957</v>
      </c>
      <c r="F25" s="87">
        <f>F6+F18</f>
        <v>4632609</v>
      </c>
    </row>
    <row r="26" spans="1:6" s="136" customFormat="1" x14ac:dyDescent="0.25"/>
    <row r="27" spans="1:6" s="136" customFormat="1" x14ac:dyDescent="0.25"/>
  </sheetData>
  <phoneticPr fontId="0" type="noConversion"/>
  <printOptions horizontalCentered="1"/>
  <pageMargins left="0" right="0" top="1.9685039370078741" bottom="0" header="0.31496062992125984" footer="0.31496062992125984"/>
  <pageSetup paperSize="9" orientation="portrait"/>
  <headerFooter>
    <oddHeader>&amp;L&amp;G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37920-94DB-42F0-A530-7CA92959B903}">
  <dimension ref="A1:F35"/>
  <sheetViews>
    <sheetView showGridLines="0" zoomScale="80" zoomScaleNormal="80" workbookViewId="0"/>
  </sheetViews>
  <sheetFormatPr defaultColWidth="9.140625" defaultRowHeight="15" x14ac:dyDescent="0.25"/>
  <cols>
    <col min="1" max="1" width="29.28515625" style="64" customWidth="1"/>
    <col min="2" max="2" width="6.140625" style="64" customWidth="1"/>
    <col min="3" max="3" width="17.85546875" style="65" customWidth="1"/>
    <col min="4" max="6" width="17.85546875" style="64" customWidth="1"/>
    <col min="7" max="7" width="9.140625" style="64" customWidth="1"/>
    <col min="8" max="16384" width="9.140625" style="64"/>
  </cols>
  <sheetData>
    <row r="1" spans="1:6" s="5" customFormat="1" ht="13.5" customHeight="1" x14ac:dyDescent="0.25">
      <c r="A1" s="88"/>
      <c r="B1" s="88"/>
      <c r="C1" s="88"/>
      <c r="D1" s="88"/>
      <c r="E1" s="88"/>
      <c r="F1" s="88"/>
    </row>
    <row r="2" spans="1:6" s="5" customFormat="1" ht="13.5" customHeight="1" x14ac:dyDescent="0.25">
      <c r="A2" s="67" t="s">
        <v>105</v>
      </c>
      <c r="B2" s="89"/>
      <c r="C2" s="89"/>
      <c r="D2" s="89"/>
      <c r="E2" s="89"/>
      <c r="F2" s="89"/>
    </row>
    <row r="3" spans="1:6" s="5" customFormat="1" ht="13.5" customHeight="1" x14ac:dyDescent="0.25">
      <c r="A3" s="90"/>
      <c r="B3" s="68"/>
      <c r="C3" s="69"/>
      <c r="D3" s="69"/>
      <c r="E3" s="69"/>
      <c r="F3" s="70" t="s">
        <v>95</v>
      </c>
    </row>
    <row r="4" spans="1:6" s="5" customFormat="1" ht="45" x14ac:dyDescent="0.25">
      <c r="A4" s="71" t="s">
        <v>96</v>
      </c>
      <c r="B4" s="72" t="s">
        <v>97</v>
      </c>
      <c r="C4" s="72" t="s">
        <v>98</v>
      </c>
      <c r="D4" s="72" t="s">
        <v>99</v>
      </c>
      <c r="E4" s="72" t="s">
        <v>100</v>
      </c>
      <c r="F4" s="73" t="s">
        <v>101</v>
      </c>
    </row>
    <row r="5" spans="1:6" s="5" customFormat="1" ht="14.25" customHeight="1" x14ac:dyDescent="0.25">
      <c r="A5" s="74"/>
      <c r="B5" s="75"/>
      <c r="C5" s="76">
        <v>1</v>
      </c>
      <c r="D5" s="76">
        <v>2</v>
      </c>
      <c r="E5" s="76">
        <v>3</v>
      </c>
      <c r="F5" s="77">
        <v>4</v>
      </c>
    </row>
    <row r="6" spans="1:6" x14ac:dyDescent="0.25">
      <c r="A6" s="91" t="s">
        <v>22</v>
      </c>
      <c r="B6" s="79">
        <v>1</v>
      </c>
      <c r="C6" s="92">
        <v>903574</v>
      </c>
      <c r="D6" s="92">
        <v>24560</v>
      </c>
      <c r="E6" s="92">
        <v>646413</v>
      </c>
      <c r="F6" s="93">
        <f t="shared" ref="F6:F30" si="0">C6-E6</f>
        <v>257161</v>
      </c>
    </row>
    <row r="7" spans="1:6" x14ac:dyDescent="0.25">
      <c r="A7" s="91" t="s">
        <v>24</v>
      </c>
      <c r="B7" s="79">
        <v>2</v>
      </c>
      <c r="C7" s="92">
        <v>1474844</v>
      </c>
      <c r="D7" s="92">
        <v>45853</v>
      </c>
      <c r="E7" s="92">
        <v>1088075</v>
      </c>
      <c r="F7" s="93">
        <f t="shared" si="0"/>
        <v>386769</v>
      </c>
    </row>
    <row r="8" spans="1:6" x14ac:dyDescent="0.25">
      <c r="A8" s="91" t="s">
        <v>26</v>
      </c>
      <c r="B8" s="79">
        <v>3</v>
      </c>
      <c r="C8" s="92">
        <v>1512462</v>
      </c>
      <c r="D8" s="92">
        <v>77535</v>
      </c>
      <c r="E8" s="92">
        <v>1095032</v>
      </c>
      <c r="F8" s="93">
        <f t="shared" si="0"/>
        <v>417430</v>
      </c>
    </row>
    <row r="9" spans="1:6" x14ac:dyDescent="0.25">
      <c r="A9" s="91" t="s">
        <v>28</v>
      </c>
      <c r="B9" s="79">
        <v>4</v>
      </c>
      <c r="C9" s="92">
        <v>0</v>
      </c>
      <c r="D9" s="92">
        <v>0</v>
      </c>
      <c r="E9" s="92">
        <v>0</v>
      </c>
      <c r="F9" s="93">
        <f t="shared" si="0"/>
        <v>0</v>
      </c>
    </row>
    <row r="10" spans="1:6" x14ac:dyDescent="0.25">
      <c r="A10" s="91" t="s">
        <v>30</v>
      </c>
      <c r="B10" s="79">
        <v>5</v>
      </c>
      <c r="C10" s="92">
        <v>98465</v>
      </c>
      <c r="D10" s="92">
        <v>97962</v>
      </c>
      <c r="E10" s="92">
        <v>72738</v>
      </c>
      <c r="F10" s="93">
        <f t="shared" si="0"/>
        <v>25727</v>
      </c>
    </row>
    <row r="11" spans="1:6" x14ac:dyDescent="0.25">
      <c r="A11" s="91" t="s">
        <v>32</v>
      </c>
      <c r="B11" s="79">
        <v>6</v>
      </c>
      <c r="C11" s="92">
        <v>2208</v>
      </c>
      <c r="D11" s="92">
        <v>88</v>
      </c>
      <c r="E11" s="92">
        <v>1688</v>
      </c>
      <c r="F11" s="93">
        <f t="shared" si="0"/>
        <v>520</v>
      </c>
    </row>
    <row r="12" spans="1:6" x14ac:dyDescent="0.25">
      <c r="A12" s="91" t="s">
        <v>34</v>
      </c>
      <c r="B12" s="79">
        <v>7</v>
      </c>
      <c r="C12" s="92">
        <v>116237</v>
      </c>
      <c r="D12" s="92">
        <v>58732</v>
      </c>
      <c r="E12" s="92">
        <v>83489</v>
      </c>
      <c r="F12" s="93">
        <f t="shared" si="0"/>
        <v>32748</v>
      </c>
    </row>
    <row r="13" spans="1:6" x14ac:dyDescent="0.25">
      <c r="A13" s="91" t="s">
        <v>106</v>
      </c>
      <c r="B13" s="79">
        <v>8</v>
      </c>
      <c r="C13" s="92">
        <v>1387453</v>
      </c>
      <c r="D13" s="92">
        <v>961432</v>
      </c>
      <c r="E13" s="92">
        <v>1014630</v>
      </c>
      <c r="F13" s="93">
        <f t="shared" si="0"/>
        <v>372823</v>
      </c>
    </row>
    <row r="14" spans="1:6" x14ac:dyDescent="0.25">
      <c r="A14" s="91" t="s">
        <v>107</v>
      </c>
      <c r="B14" s="79">
        <v>9</v>
      </c>
      <c r="C14" s="92">
        <v>1695997</v>
      </c>
      <c r="D14" s="92">
        <v>939564</v>
      </c>
      <c r="E14" s="92">
        <v>1216900</v>
      </c>
      <c r="F14" s="93">
        <f t="shared" si="0"/>
        <v>479097</v>
      </c>
    </row>
    <row r="15" spans="1:6" x14ac:dyDescent="0.25">
      <c r="A15" s="91" t="s">
        <v>46</v>
      </c>
      <c r="B15" s="79">
        <v>10</v>
      </c>
      <c r="C15" s="92">
        <v>6403357</v>
      </c>
      <c r="D15" s="92">
        <v>719813</v>
      </c>
      <c r="E15" s="92">
        <v>4861776</v>
      </c>
      <c r="F15" s="93">
        <f t="shared" si="0"/>
        <v>1541581</v>
      </c>
    </row>
    <row r="16" spans="1:6" x14ac:dyDescent="0.25">
      <c r="A16" s="91" t="s">
        <v>108</v>
      </c>
      <c r="B16" s="79">
        <v>11</v>
      </c>
      <c r="C16" s="92">
        <v>14713</v>
      </c>
      <c r="D16" s="92">
        <v>13493</v>
      </c>
      <c r="E16" s="92">
        <v>11154</v>
      </c>
      <c r="F16" s="93">
        <f t="shared" si="0"/>
        <v>3559</v>
      </c>
    </row>
    <row r="17" spans="1:6" x14ac:dyDescent="0.25">
      <c r="A17" s="91" t="s">
        <v>56</v>
      </c>
      <c r="B17" s="79">
        <v>12</v>
      </c>
      <c r="C17" s="92">
        <v>5826</v>
      </c>
      <c r="D17" s="92">
        <v>37</v>
      </c>
      <c r="E17" s="92">
        <v>4348</v>
      </c>
      <c r="F17" s="93">
        <f t="shared" si="0"/>
        <v>1478</v>
      </c>
    </row>
    <row r="18" spans="1:6" x14ac:dyDescent="0.25">
      <c r="A18" s="91" t="s">
        <v>58</v>
      </c>
      <c r="B18" s="79">
        <v>13</v>
      </c>
      <c r="C18" s="92">
        <v>473802</v>
      </c>
      <c r="D18" s="92">
        <v>314040</v>
      </c>
      <c r="E18" s="92">
        <v>361152</v>
      </c>
      <c r="F18" s="93">
        <f t="shared" si="0"/>
        <v>112650</v>
      </c>
    </row>
    <row r="19" spans="1:6" x14ac:dyDescent="0.25">
      <c r="A19" s="91" t="s">
        <v>60</v>
      </c>
      <c r="B19" s="79">
        <v>14</v>
      </c>
      <c r="C19" s="92">
        <v>211546</v>
      </c>
      <c r="D19" s="92">
        <v>28114</v>
      </c>
      <c r="E19" s="92">
        <v>144684</v>
      </c>
      <c r="F19" s="93">
        <f t="shared" si="0"/>
        <v>66862</v>
      </c>
    </row>
    <row r="20" spans="1:6" x14ac:dyDescent="0.25">
      <c r="A20" s="91" t="s">
        <v>62</v>
      </c>
      <c r="B20" s="79">
        <v>15</v>
      </c>
      <c r="C20" s="92">
        <v>890</v>
      </c>
      <c r="D20" s="92">
        <v>-31</v>
      </c>
      <c r="E20" s="92">
        <v>659</v>
      </c>
      <c r="F20" s="93">
        <f t="shared" si="0"/>
        <v>231</v>
      </c>
    </row>
    <row r="21" spans="1:6" x14ac:dyDescent="0.25">
      <c r="A21" s="91" t="s">
        <v>64</v>
      </c>
      <c r="B21" s="79">
        <v>16</v>
      </c>
      <c r="C21" s="92">
        <v>111810</v>
      </c>
      <c r="D21" s="92">
        <v>95440</v>
      </c>
      <c r="E21" s="92">
        <v>85833</v>
      </c>
      <c r="F21" s="93">
        <f t="shared" si="0"/>
        <v>25977</v>
      </c>
    </row>
    <row r="22" spans="1:6" x14ac:dyDescent="0.25">
      <c r="A22" s="91" t="s">
        <v>66</v>
      </c>
      <c r="B22" s="79">
        <v>17</v>
      </c>
      <c r="C22" s="92">
        <v>1</v>
      </c>
      <c r="D22" s="92">
        <v>579</v>
      </c>
      <c r="E22" s="92">
        <v>1</v>
      </c>
      <c r="F22" s="93">
        <f t="shared" si="0"/>
        <v>0</v>
      </c>
    </row>
    <row r="23" spans="1:6" x14ac:dyDescent="0.25">
      <c r="A23" s="91" t="s">
        <v>109</v>
      </c>
      <c r="B23" s="79">
        <v>18</v>
      </c>
      <c r="C23" s="92">
        <v>331478</v>
      </c>
      <c r="D23" s="92">
        <v>7477</v>
      </c>
      <c r="E23" s="92">
        <v>199974</v>
      </c>
      <c r="F23" s="93">
        <f t="shared" si="0"/>
        <v>131504</v>
      </c>
    </row>
    <row r="24" spans="1:6" x14ac:dyDescent="0.25">
      <c r="A24" s="91" t="s">
        <v>71</v>
      </c>
      <c r="B24" s="79">
        <v>19</v>
      </c>
      <c r="C24" s="92">
        <v>2168733</v>
      </c>
      <c r="D24" s="92">
        <v>48490</v>
      </c>
      <c r="E24" s="92">
        <v>1645721</v>
      </c>
      <c r="F24" s="93">
        <f t="shared" si="0"/>
        <v>523012</v>
      </c>
    </row>
    <row r="25" spans="1:6" x14ac:dyDescent="0.25">
      <c r="A25" s="91" t="s">
        <v>79</v>
      </c>
      <c r="B25" s="79">
        <v>20</v>
      </c>
      <c r="C25" s="92">
        <v>0</v>
      </c>
      <c r="D25" s="92">
        <v>0</v>
      </c>
      <c r="E25" s="92">
        <v>1009</v>
      </c>
      <c r="F25" s="93">
        <f t="shared" si="0"/>
        <v>-1009</v>
      </c>
    </row>
    <row r="26" spans="1:6" x14ac:dyDescent="0.25">
      <c r="A26" s="91" t="s">
        <v>81</v>
      </c>
      <c r="B26" s="79">
        <v>21</v>
      </c>
      <c r="C26" s="92">
        <v>1021169</v>
      </c>
      <c r="D26" s="92">
        <v>7750</v>
      </c>
      <c r="E26" s="92">
        <v>766679</v>
      </c>
      <c r="F26" s="93">
        <f t="shared" si="0"/>
        <v>254490</v>
      </c>
    </row>
    <row r="27" spans="1:6" x14ac:dyDescent="0.25">
      <c r="A27" s="91" t="s">
        <v>83</v>
      </c>
      <c r="B27" s="79">
        <v>22</v>
      </c>
      <c r="C27" s="92">
        <v>0</v>
      </c>
      <c r="D27" s="92">
        <v>0</v>
      </c>
      <c r="E27" s="92">
        <v>0</v>
      </c>
      <c r="F27" s="93">
        <f t="shared" si="0"/>
        <v>0</v>
      </c>
    </row>
    <row r="28" spans="1:6" x14ac:dyDescent="0.25">
      <c r="A28" s="91" t="s">
        <v>85</v>
      </c>
      <c r="B28" s="79">
        <v>23</v>
      </c>
      <c r="C28" s="92">
        <v>0</v>
      </c>
      <c r="D28" s="92">
        <v>0</v>
      </c>
      <c r="E28" s="92">
        <v>0</v>
      </c>
      <c r="F28" s="93">
        <f t="shared" si="0"/>
        <v>0</v>
      </c>
    </row>
    <row r="29" spans="1:6" x14ac:dyDescent="0.25">
      <c r="A29" s="91" t="s">
        <v>110</v>
      </c>
      <c r="B29" s="79">
        <v>24</v>
      </c>
      <c r="C29" s="92">
        <v>0</v>
      </c>
      <c r="D29" s="92">
        <v>0</v>
      </c>
      <c r="E29" s="92">
        <v>0</v>
      </c>
      <c r="F29" s="93">
        <f t="shared" si="0"/>
        <v>0</v>
      </c>
    </row>
    <row r="30" spans="1:6" x14ac:dyDescent="0.25">
      <c r="A30" s="91" t="s">
        <v>111</v>
      </c>
      <c r="B30" s="79">
        <v>25</v>
      </c>
      <c r="C30" s="92">
        <v>0</v>
      </c>
      <c r="D30" s="92">
        <v>0</v>
      </c>
      <c r="E30" s="92">
        <v>0</v>
      </c>
      <c r="F30" s="93">
        <f t="shared" si="0"/>
        <v>0</v>
      </c>
    </row>
    <row r="31" spans="1:6" s="5" customFormat="1" ht="16.149999999999999" customHeight="1" x14ac:dyDescent="0.25">
      <c r="A31" s="94" t="s">
        <v>21</v>
      </c>
      <c r="B31" s="85" t="s">
        <v>92</v>
      </c>
      <c r="C31" s="86">
        <f>SUM(C6:C30)</f>
        <v>17934565</v>
      </c>
      <c r="D31" s="86">
        <f>SUM(D6:D30)</f>
        <v>3440928</v>
      </c>
      <c r="E31" s="86">
        <f>SUM(E6:E30)</f>
        <v>13301955</v>
      </c>
      <c r="F31" s="87">
        <f>SUM(F6:F30)</f>
        <v>4632610</v>
      </c>
    </row>
    <row r="32" spans="1:6" s="65" customFormat="1" ht="15" customHeight="1" x14ac:dyDescent="0.2">
      <c r="A32" s="64"/>
      <c r="B32" s="95"/>
      <c r="D32" s="64"/>
      <c r="E32" s="64"/>
      <c r="F32" s="64"/>
    </row>
    <row r="33" spans="1:6" s="65" customFormat="1" ht="15" customHeight="1" x14ac:dyDescent="0.25">
      <c r="A33" s="64"/>
      <c r="B33" s="64"/>
      <c r="D33" s="64"/>
      <c r="E33" s="64"/>
      <c r="F33" s="64"/>
    </row>
    <row r="34" spans="1:6" s="65" customFormat="1" ht="15" customHeight="1" x14ac:dyDescent="0.25">
      <c r="A34" s="64"/>
      <c r="B34" s="64"/>
      <c r="D34" s="64"/>
      <c r="E34" s="64"/>
      <c r="F34" s="64"/>
    </row>
    <row r="35" spans="1:6" s="65" customFormat="1" ht="15" customHeight="1" x14ac:dyDescent="0.25">
      <c r="A35" s="64"/>
      <c r="B35" s="64"/>
      <c r="D35" s="64"/>
      <c r="E35" s="64"/>
      <c r="F35" s="64"/>
    </row>
  </sheetData>
  <printOptions horizontalCentered="1"/>
  <pageMargins left="0" right="0" top="1.9685039370078741" bottom="0" header="0.31496062992125984" footer="0.31496062992125984"/>
  <pageSetup paperSize="9" orientation="portrait"/>
  <headerFooter>
    <oddHeader>&amp;L&amp;G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6A603-88BD-45C9-93DD-64E15DA2208F}">
  <dimension ref="A1:W59"/>
  <sheetViews>
    <sheetView showGridLines="0" zoomScale="80" zoomScaleNormal="80" workbookViewId="0">
      <selection activeCell="O46" sqref="O46:T46"/>
    </sheetView>
  </sheetViews>
  <sheetFormatPr defaultColWidth="9.140625" defaultRowHeight="15" x14ac:dyDescent="0.25"/>
  <cols>
    <col min="1" max="1" width="49.42578125" style="2" customWidth="1"/>
    <col min="2" max="2" width="7.42578125" style="3" customWidth="1"/>
    <col min="3" max="3" width="14.28515625" style="4" customWidth="1"/>
    <col min="4" max="12" width="14.28515625" style="5" customWidth="1"/>
    <col min="13" max="15" width="14.28515625" style="2" customWidth="1"/>
    <col min="16" max="19" width="14.28515625" style="5" customWidth="1"/>
    <col min="20" max="22" width="14.28515625" style="2" customWidth="1"/>
    <col min="23" max="23" width="9.140625" style="2" customWidth="1"/>
    <col min="24" max="16384" width="9.140625" style="2"/>
  </cols>
  <sheetData>
    <row r="1" spans="1:23" s="5" customFormat="1" ht="14.25" customHeight="1" x14ac:dyDescent="0.25">
      <c r="A1" s="6"/>
    </row>
    <row r="2" spans="1:23" s="4" customFormat="1" ht="14.25" customHeight="1" x14ac:dyDescent="0.25">
      <c r="A2" s="7" t="s">
        <v>112</v>
      </c>
      <c r="B2" s="3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s="4" customFormat="1" ht="14.25" customHeight="1" x14ac:dyDescent="0.25">
      <c r="A3" s="2"/>
      <c r="B3" s="3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s="4" customFormat="1" ht="39.6" customHeight="1" x14ac:dyDescent="0.25">
      <c r="A4" s="8" t="s">
        <v>1</v>
      </c>
      <c r="B4" s="9"/>
      <c r="C4" s="9" t="s">
        <v>2</v>
      </c>
      <c r="D4" s="9" t="s">
        <v>3</v>
      </c>
      <c r="E4" s="9" t="s">
        <v>4</v>
      </c>
      <c r="F4" s="9" t="s">
        <v>5</v>
      </c>
      <c r="G4" s="9" t="s">
        <v>6</v>
      </c>
      <c r="H4" s="9" t="s">
        <v>7</v>
      </c>
      <c r="I4" s="9" t="s">
        <v>8</v>
      </c>
      <c r="J4" s="9" t="s">
        <v>9</v>
      </c>
      <c r="K4" s="9" t="s">
        <v>10</v>
      </c>
      <c r="L4" s="9" t="s">
        <v>11</v>
      </c>
      <c r="M4" s="9" t="s">
        <v>12</v>
      </c>
      <c r="N4" s="10" t="s">
        <v>13</v>
      </c>
      <c r="O4" s="9" t="s">
        <v>14</v>
      </c>
      <c r="P4" s="9" t="s">
        <v>15</v>
      </c>
      <c r="Q4" s="9" t="s">
        <v>16</v>
      </c>
      <c r="R4" s="9" t="s">
        <v>17</v>
      </c>
      <c r="S4" s="9" t="s">
        <v>18</v>
      </c>
      <c r="T4" s="9" t="s">
        <v>19</v>
      </c>
      <c r="U4" s="10" t="s">
        <v>20</v>
      </c>
      <c r="V4" s="11" t="s">
        <v>21</v>
      </c>
    </row>
    <row r="5" spans="1:23" s="5" customFormat="1" ht="14.25" customHeight="1" x14ac:dyDescent="0.25">
      <c r="A5" s="12"/>
      <c r="B5" s="13"/>
      <c r="C5" s="14">
        <v>1</v>
      </c>
      <c r="D5" s="14">
        <v>2</v>
      </c>
      <c r="E5" s="14">
        <v>3</v>
      </c>
      <c r="F5" s="14">
        <v>4</v>
      </c>
      <c r="G5" s="14">
        <v>6</v>
      </c>
      <c r="H5" s="14">
        <v>7</v>
      </c>
      <c r="I5" s="14">
        <v>8</v>
      </c>
      <c r="J5" s="14">
        <v>9</v>
      </c>
      <c r="K5" s="14">
        <v>10</v>
      </c>
      <c r="L5" s="14">
        <v>11</v>
      </c>
      <c r="M5" s="14">
        <v>12</v>
      </c>
      <c r="N5" s="15">
        <v>100</v>
      </c>
      <c r="O5" s="14">
        <v>101</v>
      </c>
      <c r="P5" s="14">
        <v>102</v>
      </c>
      <c r="Q5" s="14">
        <v>103</v>
      </c>
      <c r="R5" s="14">
        <v>104</v>
      </c>
      <c r="S5" s="14">
        <v>105</v>
      </c>
      <c r="T5" s="14">
        <v>106</v>
      </c>
      <c r="U5" s="15">
        <v>200</v>
      </c>
      <c r="V5" s="16">
        <v>300</v>
      </c>
    </row>
    <row r="6" spans="1:23" s="5" customFormat="1" ht="14.25" customHeight="1" x14ac:dyDescent="0.25">
      <c r="A6" s="17" t="s">
        <v>22</v>
      </c>
      <c r="B6" s="18" t="s">
        <v>23</v>
      </c>
      <c r="C6" s="19">
        <v>103481</v>
      </c>
      <c r="D6" s="19">
        <v>59306</v>
      </c>
      <c r="E6" s="19">
        <v>161032</v>
      </c>
      <c r="F6" s="19">
        <v>29459</v>
      </c>
      <c r="G6" s="19">
        <v>58937</v>
      </c>
      <c r="H6" s="19">
        <v>77551</v>
      </c>
      <c r="I6" s="19">
        <v>111930</v>
      </c>
      <c r="J6" s="19">
        <v>72556</v>
      </c>
      <c r="K6" s="19">
        <v>70078</v>
      </c>
      <c r="L6" s="19">
        <v>131452</v>
      </c>
      <c r="M6" s="19">
        <v>4305</v>
      </c>
      <c r="N6" s="20">
        <f>SUM(C6:M6)</f>
        <v>880087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21">
        <v>0</v>
      </c>
      <c r="U6" s="20">
        <f t="shared" ref="U6:U41" si="0">SUM(O6:T6)</f>
        <v>0</v>
      </c>
      <c r="V6" s="22">
        <f t="shared" ref="V6:V41" si="1">N6+U6</f>
        <v>880087</v>
      </c>
    </row>
    <row r="7" spans="1:23" s="5" customFormat="1" ht="14.25" customHeight="1" x14ac:dyDescent="0.25">
      <c r="A7" s="17" t="s">
        <v>24</v>
      </c>
      <c r="B7" s="18" t="s">
        <v>25</v>
      </c>
      <c r="C7" s="19">
        <v>1181</v>
      </c>
      <c r="D7" s="19">
        <v>18987</v>
      </c>
      <c r="E7" s="19">
        <v>14668</v>
      </c>
      <c r="F7" s="19">
        <v>61</v>
      </c>
      <c r="G7" s="19">
        <v>1212</v>
      </c>
      <c r="H7" s="19">
        <v>0</v>
      </c>
      <c r="I7" s="19">
        <v>929</v>
      </c>
      <c r="J7" s="19">
        <v>0</v>
      </c>
      <c r="K7" s="19">
        <v>10167</v>
      </c>
      <c r="L7" s="19">
        <v>2054</v>
      </c>
      <c r="M7" s="19">
        <v>0</v>
      </c>
      <c r="N7" s="23">
        <f>SUM(C7:M7)</f>
        <v>49259</v>
      </c>
      <c r="O7" s="24">
        <v>0</v>
      </c>
      <c r="P7" s="24">
        <v>0</v>
      </c>
      <c r="Q7" s="24">
        <v>0</v>
      </c>
      <c r="R7" s="24">
        <v>0</v>
      </c>
      <c r="S7" s="24">
        <v>0</v>
      </c>
      <c r="T7" s="25">
        <v>0</v>
      </c>
      <c r="U7" s="23">
        <f t="shared" si="0"/>
        <v>0</v>
      </c>
      <c r="V7" s="26">
        <f t="shared" si="1"/>
        <v>49259</v>
      </c>
    </row>
    <row r="8" spans="1:23" s="5" customFormat="1" ht="14.25" customHeight="1" x14ac:dyDescent="0.25">
      <c r="A8" s="17" t="s">
        <v>26</v>
      </c>
      <c r="B8" s="18" t="s">
        <v>27</v>
      </c>
      <c r="C8" s="19">
        <v>7366</v>
      </c>
      <c r="D8" s="19">
        <v>7420</v>
      </c>
      <c r="E8" s="19">
        <v>9118</v>
      </c>
      <c r="F8" s="19">
        <v>11937</v>
      </c>
      <c r="G8" s="19">
        <v>5633</v>
      </c>
      <c r="H8" s="19">
        <v>1354</v>
      </c>
      <c r="I8" s="19">
        <v>4222</v>
      </c>
      <c r="J8" s="19">
        <v>6383</v>
      </c>
      <c r="K8" s="19">
        <v>4852</v>
      </c>
      <c r="L8" s="19">
        <v>4844</v>
      </c>
      <c r="M8" s="19">
        <v>128</v>
      </c>
      <c r="N8" s="23">
        <f>SUM(C8:M8)</f>
        <v>63257</v>
      </c>
      <c r="O8" s="24">
        <v>0</v>
      </c>
      <c r="P8" s="24">
        <v>0</v>
      </c>
      <c r="Q8" s="24">
        <v>0</v>
      </c>
      <c r="R8" s="24">
        <v>0</v>
      </c>
      <c r="S8" s="24">
        <v>0</v>
      </c>
      <c r="T8" s="25">
        <v>0</v>
      </c>
      <c r="U8" s="23">
        <f t="shared" si="0"/>
        <v>0</v>
      </c>
      <c r="V8" s="26">
        <f t="shared" si="1"/>
        <v>63257</v>
      </c>
    </row>
    <row r="9" spans="1:23" s="5" customFormat="1" ht="14.25" customHeight="1" x14ac:dyDescent="0.25">
      <c r="A9" s="17" t="s">
        <v>28</v>
      </c>
      <c r="B9" s="18" t="s">
        <v>29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23">
        <f>SUM(C9:M9)</f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5">
        <v>0</v>
      </c>
      <c r="U9" s="23">
        <f t="shared" si="0"/>
        <v>0</v>
      </c>
      <c r="V9" s="26">
        <f t="shared" si="1"/>
        <v>0</v>
      </c>
    </row>
    <row r="10" spans="1:23" s="5" customFormat="1" ht="14.25" customHeight="1" x14ac:dyDescent="0.25">
      <c r="A10" s="17" t="s">
        <v>30</v>
      </c>
      <c r="B10" s="18" t="s">
        <v>31</v>
      </c>
      <c r="C10" s="19">
        <v>0</v>
      </c>
      <c r="D10" s="19">
        <v>0</v>
      </c>
      <c r="E10" s="19">
        <v>0</v>
      </c>
      <c r="F10" s="19">
        <v>0</v>
      </c>
      <c r="G10" s="19">
        <v>6</v>
      </c>
      <c r="H10" s="19">
        <v>0</v>
      </c>
      <c r="I10" s="19">
        <v>1</v>
      </c>
      <c r="J10" s="19">
        <v>5</v>
      </c>
      <c r="K10" s="19">
        <v>0</v>
      </c>
      <c r="L10" s="19">
        <v>2</v>
      </c>
      <c r="M10" s="19">
        <v>0</v>
      </c>
      <c r="N10" s="23">
        <f>SUM(C10:M10)</f>
        <v>14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5">
        <v>0</v>
      </c>
      <c r="U10" s="23">
        <f t="shared" si="0"/>
        <v>0</v>
      </c>
      <c r="V10" s="26">
        <f t="shared" si="1"/>
        <v>14</v>
      </c>
    </row>
    <row r="11" spans="1:23" s="5" customFormat="1" ht="14.25" customHeight="1" x14ac:dyDescent="0.25">
      <c r="A11" s="17" t="s">
        <v>32</v>
      </c>
      <c r="B11" s="18" t="s">
        <v>33</v>
      </c>
      <c r="C11" s="19">
        <v>6</v>
      </c>
      <c r="D11" s="19">
        <v>4</v>
      </c>
      <c r="E11" s="19">
        <v>23</v>
      </c>
      <c r="F11" s="19">
        <v>1</v>
      </c>
      <c r="G11" s="19">
        <v>1</v>
      </c>
      <c r="H11" s="19">
        <v>0</v>
      </c>
      <c r="I11" s="19">
        <v>3</v>
      </c>
      <c r="J11" s="19">
        <v>15</v>
      </c>
      <c r="K11" s="19">
        <v>3</v>
      </c>
      <c r="L11" s="19">
        <v>0</v>
      </c>
      <c r="M11" s="19">
        <v>0</v>
      </c>
      <c r="N11" s="23">
        <f>SUM(C11:M11)</f>
        <v>56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5">
        <v>0</v>
      </c>
      <c r="U11" s="23">
        <f t="shared" si="0"/>
        <v>0</v>
      </c>
      <c r="V11" s="26">
        <f t="shared" si="1"/>
        <v>56</v>
      </c>
    </row>
    <row r="12" spans="1:23" s="5" customFormat="1" ht="14.25" customHeight="1" x14ac:dyDescent="0.25">
      <c r="A12" s="17" t="s">
        <v>34</v>
      </c>
      <c r="B12" s="18" t="s">
        <v>35</v>
      </c>
      <c r="C12" s="19">
        <v>210</v>
      </c>
      <c r="D12" s="19">
        <v>745</v>
      </c>
      <c r="E12" s="19">
        <v>274</v>
      </c>
      <c r="F12" s="19">
        <v>310</v>
      </c>
      <c r="G12" s="19">
        <v>574</v>
      </c>
      <c r="H12" s="19">
        <v>0</v>
      </c>
      <c r="I12" s="19">
        <v>186</v>
      </c>
      <c r="J12" s="19">
        <v>191</v>
      </c>
      <c r="K12" s="19">
        <v>237</v>
      </c>
      <c r="L12" s="19">
        <v>28</v>
      </c>
      <c r="M12" s="19">
        <v>0</v>
      </c>
      <c r="N12" s="23">
        <f>SUM(C12:M12)</f>
        <v>2755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5">
        <v>0</v>
      </c>
      <c r="U12" s="23">
        <f t="shared" si="0"/>
        <v>0</v>
      </c>
      <c r="V12" s="26">
        <f t="shared" si="1"/>
        <v>2755</v>
      </c>
    </row>
    <row r="13" spans="1:23" s="5" customFormat="1" ht="14.25" customHeight="1" x14ac:dyDescent="0.25">
      <c r="A13" s="17" t="s">
        <v>36</v>
      </c>
      <c r="B13" s="18" t="s">
        <v>37</v>
      </c>
      <c r="C13" s="19">
        <v>16505</v>
      </c>
      <c r="D13" s="19">
        <v>22257</v>
      </c>
      <c r="E13" s="19">
        <v>28847</v>
      </c>
      <c r="F13" s="19">
        <v>6301</v>
      </c>
      <c r="G13" s="19">
        <v>14781</v>
      </c>
      <c r="H13" s="19">
        <v>1195</v>
      </c>
      <c r="I13" s="19">
        <v>5820</v>
      </c>
      <c r="J13" s="19">
        <v>8158</v>
      </c>
      <c r="K13" s="19">
        <v>11923</v>
      </c>
      <c r="L13" s="19">
        <v>23201</v>
      </c>
      <c r="M13" s="19">
        <v>30</v>
      </c>
      <c r="N13" s="23">
        <f>SUM(C13:M13)</f>
        <v>139018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5">
        <v>0</v>
      </c>
      <c r="U13" s="23">
        <f t="shared" si="0"/>
        <v>0</v>
      </c>
      <c r="V13" s="26">
        <f t="shared" si="1"/>
        <v>139018</v>
      </c>
    </row>
    <row r="14" spans="1:23" s="5" customFormat="1" ht="14.25" customHeight="1" x14ac:dyDescent="0.25">
      <c r="A14" s="17" t="s">
        <v>38</v>
      </c>
      <c r="B14" s="18" t="s">
        <v>39</v>
      </c>
      <c r="C14" s="19">
        <v>18032</v>
      </c>
      <c r="D14" s="19">
        <v>25960</v>
      </c>
      <c r="E14" s="19">
        <v>49487</v>
      </c>
      <c r="F14" s="19">
        <v>2202</v>
      </c>
      <c r="G14" s="19">
        <v>12851</v>
      </c>
      <c r="H14" s="19">
        <v>767</v>
      </c>
      <c r="I14" s="19">
        <v>3143</v>
      </c>
      <c r="J14" s="19">
        <v>3944</v>
      </c>
      <c r="K14" s="19">
        <v>12316</v>
      </c>
      <c r="L14" s="19">
        <v>21380</v>
      </c>
      <c r="M14" s="19">
        <v>22</v>
      </c>
      <c r="N14" s="23">
        <f>SUM(C14:M14)</f>
        <v>150104</v>
      </c>
      <c r="O14" s="24">
        <v>0</v>
      </c>
      <c r="P14" s="24">
        <v>0</v>
      </c>
      <c r="Q14" s="24">
        <v>0</v>
      </c>
      <c r="R14" s="24">
        <v>0</v>
      </c>
      <c r="S14" s="24">
        <v>0</v>
      </c>
      <c r="T14" s="25">
        <v>0</v>
      </c>
      <c r="U14" s="23">
        <f t="shared" si="0"/>
        <v>0</v>
      </c>
      <c r="V14" s="26">
        <f t="shared" si="1"/>
        <v>150104</v>
      </c>
    </row>
    <row r="15" spans="1:23" s="5" customFormat="1" ht="14.25" customHeight="1" x14ac:dyDescent="0.25">
      <c r="A15" s="17" t="s">
        <v>40</v>
      </c>
      <c r="B15" s="18" t="s">
        <v>41</v>
      </c>
      <c r="C15" s="19">
        <v>18035</v>
      </c>
      <c r="D15" s="19">
        <v>25963</v>
      </c>
      <c r="E15" s="19">
        <v>49848</v>
      </c>
      <c r="F15" s="19">
        <v>6860</v>
      </c>
      <c r="G15" s="19">
        <v>15268</v>
      </c>
      <c r="H15" s="19">
        <v>1962</v>
      </c>
      <c r="I15" s="19">
        <v>6729</v>
      </c>
      <c r="J15" s="19">
        <v>9009</v>
      </c>
      <c r="K15" s="19">
        <v>12566</v>
      </c>
      <c r="L15" s="19">
        <v>24451</v>
      </c>
      <c r="M15" s="19">
        <v>33</v>
      </c>
      <c r="N15" s="23">
        <f>SUM(C15:M15)</f>
        <v>170724</v>
      </c>
      <c r="O15" s="24">
        <v>0</v>
      </c>
      <c r="P15" s="24">
        <v>0</v>
      </c>
      <c r="Q15" s="24">
        <v>0</v>
      </c>
      <c r="R15" s="24">
        <v>0</v>
      </c>
      <c r="S15" s="24">
        <v>0</v>
      </c>
      <c r="T15" s="25">
        <v>0</v>
      </c>
      <c r="U15" s="23">
        <f t="shared" si="0"/>
        <v>0</v>
      </c>
      <c r="V15" s="26">
        <f t="shared" si="1"/>
        <v>170724</v>
      </c>
    </row>
    <row r="16" spans="1:23" s="5" customFormat="1" ht="14.25" customHeight="1" x14ac:dyDescent="0.25">
      <c r="A16" s="27" t="s">
        <v>42</v>
      </c>
      <c r="B16" s="28" t="s">
        <v>43</v>
      </c>
      <c r="C16" s="29">
        <v>13006</v>
      </c>
      <c r="D16" s="29">
        <v>21071</v>
      </c>
      <c r="E16" s="29">
        <v>43535</v>
      </c>
      <c r="F16" s="29">
        <v>4576</v>
      </c>
      <c r="G16" s="29">
        <v>12161</v>
      </c>
      <c r="H16" s="29">
        <v>1396</v>
      </c>
      <c r="I16" s="29">
        <v>3901</v>
      </c>
      <c r="J16" s="29">
        <v>6117</v>
      </c>
      <c r="K16" s="29">
        <v>3823</v>
      </c>
      <c r="L16" s="29">
        <v>21869</v>
      </c>
      <c r="M16" s="29">
        <v>24</v>
      </c>
      <c r="N16" s="30">
        <f>SUM(C16:M16)</f>
        <v>131479</v>
      </c>
      <c r="O16" s="31">
        <v>0</v>
      </c>
      <c r="P16" s="31">
        <v>0</v>
      </c>
      <c r="Q16" s="31">
        <v>0</v>
      </c>
      <c r="R16" s="31">
        <v>0</v>
      </c>
      <c r="S16" s="31">
        <v>0</v>
      </c>
      <c r="T16" s="32">
        <v>0</v>
      </c>
      <c r="U16" s="30">
        <f t="shared" si="0"/>
        <v>0</v>
      </c>
      <c r="V16" s="33">
        <f t="shared" si="1"/>
        <v>131479</v>
      </c>
    </row>
    <row r="17" spans="1:22" s="5" customFormat="1" ht="14.25" customHeight="1" x14ac:dyDescent="0.25">
      <c r="A17" s="34" t="s">
        <v>44</v>
      </c>
      <c r="B17" s="35" t="s">
        <v>45</v>
      </c>
      <c r="C17" s="29">
        <v>5029</v>
      </c>
      <c r="D17" s="29">
        <v>4892</v>
      </c>
      <c r="E17" s="29">
        <v>6313</v>
      </c>
      <c r="F17" s="29">
        <v>2284</v>
      </c>
      <c r="G17" s="29">
        <v>3107</v>
      </c>
      <c r="H17" s="29">
        <v>566</v>
      </c>
      <c r="I17" s="29">
        <v>2828</v>
      </c>
      <c r="J17" s="29">
        <v>2892</v>
      </c>
      <c r="K17" s="29">
        <v>8743</v>
      </c>
      <c r="L17" s="29">
        <v>2582</v>
      </c>
      <c r="M17" s="29">
        <v>9</v>
      </c>
      <c r="N17" s="30">
        <f>SUM(C17:M17)</f>
        <v>39245</v>
      </c>
      <c r="O17" s="31">
        <v>0</v>
      </c>
      <c r="P17" s="31">
        <v>0</v>
      </c>
      <c r="Q17" s="31">
        <v>0</v>
      </c>
      <c r="R17" s="31">
        <v>0</v>
      </c>
      <c r="S17" s="31">
        <v>0</v>
      </c>
      <c r="T17" s="32">
        <v>0</v>
      </c>
      <c r="U17" s="30">
        <f t="shared" si="0"/>
        <v>0</v>
      </c>
      <c r="V17" s="33">
        <f t="shared" si="1"/>
        <v>39245</v>
      </c>
    </row>
    <row r="18" spans="1:22" s="5" customFormat="1" ht="14.25" customHeight="1" x14ac:dyDescent="0.25">
      <c r="A18" s="36" t="s">
        <v>46</v>
      </c>
      <c r="B18" s="37" t="s">
        <v>47</v>
      </c>
      <c r="C18" s="19">
        <v>152293</v>
      </c>
      <c r="D18" s="19">
        <v>86034</v>
      </c>
      <c r="E18" s="19">
        <v>95711</v>
      </c>
      <c r="F18" s="19">
        <v>90229</v>
      </c>
      <c r="G18" s="19">
        <v>90383</v>
      </c>
      <c r="H18" s="19">
        <v>130391</v>
      </c>
      <c r="I18" s="19">
        <v>196980</v>
      </c>
      <c r="J18" s="19">
        <v>109750</v>
      </c>
      <c r="K18" s="19">
        <v>69296</v>
      </c>
      <c r="L18" s="19">
        <v>130431</v>
      </c>
      <c r="M18" s="19">
        <v>7460</v>
      </c>
      <c r="N18" s="23">
        <f>SUM(C18:M18)</f>
        <v>1158958</v>
      </c>
      <c r="O18" s="24">
        <v>0</v>
      </c>
      <c r="P18" s="24">
        <v>0</v>
      </c>
      <c r="Q18" s="24">
        <v>0</v>
      </c>
      <c r="R18" s="24">
        <v>0</v>
      </c>
      <c r="S18" s="24">
        <v>0</v>
      </c>
      <c r="T18" s="25">
        <v>0</v>
      </c>
      <c r="U18" s="23">
        <f t="shared" si="0"/>
        <v>0</v>
      </c>
      <c r="V18" s="26">
        <f t="shared" si="1"/>
        <v>1158958</v>
      </c>
    </row>
    <row r="19" spans="1:22" s="5" customFormat="1" ht="14.25" customHeight="1" x14ac:dyDescent="0.25">
      <c r="A19" s="34" t="s">
        <v>48</v>
      </c>
      <c r="B19" s="35" t="s">
        <v>49</v>
      </c>
      <c r="C19" s="29">
        <v>112104</v>
      </c>
      <c r="D19" s="29">
        <v>59535</v>
      </c>
      <c r="E19" s="29">
        <v>65399</v>
      </c>
      <c r="F19" s="29">
        <v>36916</v>
      </c>
      <c r="G19" s="29">
        <v>63719</v>
      </c>
      <c r="H19" s="29">
        <v>89430</v>
      </c>
      <c r="I19" s="29">
        <v>140653</v>
      </c>
      <c r="J19" s="29">
        <v>80651</v>
      </c>
      <c r="K19" s="29">
        <v>45904</v>
      </c>
      <c r="L19" s="29">
        <v>96086</v>
      </c>
      <c r="M19" s="29">
        <v>4910</v>
      </c>
      <c r="N19" s="30">
        <f>SUM(C19:M19)</f>
        <v>795307</v>
      </c>
      <c r="O19" s="31">
        <v>0</v>
      </c>
      <c r="P19" s="31">
        <v>0</v>
      </c>
      <c r="Q19" s="31">
        <v>0</v>
      </c>
      <c r="R19" s="31">
        <v>0</v>
      </c>
      <c r="S19" s="31">
        <v>0</v>
      </c>
      <c r="T19" s="32">
        <v>0</v>
      </c>
      <c r="U19" s="30">
        <f t="shared" si="0"/>
        <v>0</v>
      </c>
      <c r="V19" s="33">
        <f t="shared" si="1"/>
        <v>795307</v>
      </c>
    </row>
    <row r="20" spans="1:22" s="5" customFormat="1" ht="14.25" customHeight="1" x14ac:dyDescent="0.25">
      <c r="A20" s="34" t="s">
        <v>50</v>
      </c>
      <c r="B20" s="35" t="s">
        <v>51</v>
      </c>
      <c r="C20" s="29">
        <v>38991</v>
      </c>
      <c r="D20" s="29">
        <v>25444</v>
      </c>
      <c r="E20" s="29">
        <v>29006</v>
      </c>
      <c r="F20" s="29">
        <v>13982</v>
      </c>
      <c r="G20" s="29">
        <v>25980</v>
      </c>
      <c r="H20" s="29">
        <v>32627</v>
      </c>
      <c r="I20" s="29">
        <v>55123</v>
      </c>
      <c r="J20" s="29">
        <v>28507</v>
      </c>
      <c r="K20" s="29">
        <v>17601</v>
      </c>
      <c r="L20" s="29">
        <v>33835</v>
      </c>
      <c r="M20" s="29">
        <v>1664</v>
      </c>
      <c r="N20" s="30">
        <f>SUM(C20:M20)</f>
        <v>302760</v>
      </c>
      <c r="O20" s="31">
        <v>0</v>
      </c>
      <c r="P20" s="31">
        <v>0</v>
      </c>
      <c r="Q20" s="31">
        <v>0</v>
      </c>
      <c r="R20" s="31">
        <v>0</v>
      </c>
      <c r="S20" s="31">
        <v>0</v>
      </c>
      <c r="T20" s="32">
        <v>0</v>
      </c>
      <c r="U20" s="30">
        <f t="shared" si="0"/>
        <v>0</v>
      </c>
      <c r="V20" s="33">
        <f t="shared" si="1"/>
        <v>302760</v>
      </c>
    </row>
    <row r="21" spans="1:22" s="5" customFormat="1" ht="14.25" customHeight="1" x14ac:dyDescent="0.25">
      <c r="A21" s="34" t="s">
        <v>52</v>
      </c>
      <c r="B21" s="35" t="s">
        <v>53</v>
      </c>
      <c r="C21" s="29">
        <v>637</v>
      </c>
      <c r="D21" s="29">
        <v>212</v>
      </c>
      <c r="E21" s="29">
        <v>328</v>
      </c>
      <c r="F21" s="29">
        <v>39054</v>
      </c>
      <c r="G21" s="29">
        <v>319</v>
      </c>
      <c r="H21" s="29">
        <v>8269</v>
      </c>
      <c r="I21" s="29">
        <v>796</v>
      </c>
      <c r="J21" s="29">
        <v>174</v>
      </c>
      <c r="K21" s="29">
        <v>5318</v>
      </c>
      <c r="L21" s="29">
        <v>215</v>
      </c>
      <c r="M21" s="29">
        <v>882</v>
      </c>
      <c r="N21" s="30">
        <f>SUM(C21:M21)</f>
        <v>56204</v>
      </c>
      <c r="O21" s="31">
        <v>0</v>
      </c>
      <c r="P21" s="31">
        <v>0</v>
      </c>
      <c r="Q21" s="31">
        <v>0</v>
      </c>
      <c r="R21" s="31">
        <v>0</v>
      </c>
      <c r="S21" s="31">
        <v>0</v>
      </c>
      <c r="T21" s="32">
        <v>0</v>
      </c>
      <c r="U21" s="30">
        <f t="shared" si="0"/>
        <v>0</v>
      </c>
      <c r="V21" s="33">
        <f t="shared" si="1"/>
        <v>56204</v>
      </c>
    </row>
    <row r="22" spans="1:22" s="5" customFormat="1" ht="14.25" customHeight="1" x14ac:dyDescent="0.25">
      <c r="A22" s="36" t="s">
        <v>54</v>
      </c>
      <c r="B22" s="37" t="s">
        <v>55</v>
      </c>
      <c r="C22" s="19">
        <v>11</v>
      </c>
      <c r="D22" s="19">
        <v>184</v>
      </c>
      <c r="E22" s="19">
        <v>0</v>
      </c>
      <c r="F22" s="19">
        <v>0</v>
      </c>
      <c r="G22" s="19">
        <v>6</v>
      </c>
      <c r="H22" s="19">
        <v>0</v>
      </c>
      <c r="I22" s="19">
        <v>1</v>
      </c>
      <c r="J22" s="19">
        <v>70</v>
      </c>
      <c r="K22" s="19">
        <v>0</v>
      </c>
      <c r="L22" s="19">
        <v>3</v>
      </c>
      <c r="M22" s="19">
        <v>0</v>
      </c>
      <c r="N22" s="23">
        <f>SUM(C22:M22)</f>
        <v>275</v>
      </c>
      <c r="O22" s="24">
        <v>0</v>
      </c>
      <c r="P22" s="24">
        <v>0</v>
      </c>
      <c r="Q22" s="24">
        <v>0</v>
      </c>
      <c r="R22" s="24">
        <v>0</v>
      </c>
      <c r="S22" s="24">
        <v>0</v>
      </c>
      <c r="T22" s="25">
        <v>0</v>
      </c>
      <c r="U22" s="23">
        <f t="shared" si="0"/>
        <v>0</v>
      </c>
      <c r="V22" s="26">
        <f t="shared" si="1"/>
        <v>275</v>
      </c>
    </row>
    <row r="23" spans="1:22" s="5" customFormat="1" ht="14.25" customHeight="1" x14ac:dyDescent="0.25">
      <c r="A23" s="36" t="s">
        <v>56</v>
      </c>
      <c r="B23" s="37" t="s">
        <v>57</v>
      </c>
      <c r="C23" s="19">
        <v>196</v>
      </c>
      <c r="D23" s="19">
        <v>55</v>
      </c>
      <c r="E23" s="19">
        <v>324</v>
      </c>
      <c r="F23" s="19">
        <v>32</v>
      </c>
      <c r="G23" s="19">
        <v>249</v>
      </c>
      <c r="H23" s="19">
        <v>0</v>
      </c>
      <c r="I23" s="19">
        <v>171</v>
      </c>
      <c r="J23" s="19">
        <v>234</v>
      </c>
      <c r="K23" s="19">
        <v>108</v>
      </c>
      <c r="L23" s="19">
        <v>53</v>
      </c>
      <c r="M23" s="19">
        <v>0</v>
      </c>
      <c r="N23" s="23">
        <f>SUM(C23:M23)</f>
        <v>1422</v>
      </c>
      <c r="O23" s="24">
        <v>0</v>
      </c>
      <c r="P23" s="24">
        <v>0</v>
      </c>
      <c r="Q23" s="24">
        <v>0</v>
      </c>
      <c r="R23" s="24">
        <v>0</v>
      </c>
      <c r="S23" s="24">
        <v>0</v>
      </c>
      <c r="T23" s="25">
        <v>0</v>
      </c>
      <c r="U23" s="23">
        <f t="shared" si="0"/>
        <v>0</v>
      </c>
      <c r="V23" s="26">
        <f t="shared" si="1"/>
        <v>1422</v>
      </c>
    </row>
    <row r="24" spans="1:22" s="5" customFormat="1" ht="14.25" customHeight="1" x14ac:dyDescent="0.25">
      <c r="A24" s="36" t="s">
        <v>58</v>
      </c>
      <c r="B24" s="37" t="s">
        <v>59</v>
      </c>
      <c r="C24" s="19">
        <v>6390</v>
      </c>
      <c r="D24" s="19">
        <v>9622</v>
      </c>
      <c r="E24" s="19">
        <v>18410</v>
      </c>
      <c r="F24" s="19">
        <v>1565</v>
      </c>
      <c r="G24" s="19">
        <v>14414</v>
      </c>
      <c r="H24" s="19">
        <v>400</v>
      </c>
      <c r="I24" s="19">
        <v>2767</v>
      </c>
      <c r="J24" s="19">
        <v>4799</v>
      </c>
      <c r="K24" s="19">
        <v>3977</v>
      </c>
      <c r="L24" s="19">
        <v>21042</v>
      </c>
      <c r="M24" s="19">
        <v>22</v>
      </c>
      <c r="N24" s="23">
        <f>SUM(C24:M24)</f>
        <v>83408</v>
      </c>
      <c r="O24" s="24">
        <v>0</v>
      </c>
      <c r="P24" s="24">
        <v>0</v>
      </c>
      <c r="Q24" s="24">
        <v>0</v>
      </c>
      <c r="R24" s="24">
        <v>0</v>
      </c>
      <c r="S24" s="24">
        <v>0</v>
      </c>
      <c r="T24" s="25">
        <v>0</v>
      </c>
      <c r="U24" s="23">
        <f t="shared" si="0"/>
        <v>0</v>
      </c>
      <c r="V24" s="26">
        <f t="shared" si="1"/>
        <v>83408</v>
      </c>
    </row>
    <row r="25" spans="1:22" s="5" customFormat="1" ht="14.25" customHeight="1" x14ac:dyDescent="0.25">
      <c r="A25" s="36" t="s">
        <v>60</v>
      </c>
      <c r="B25" s="37" t="s">
        <v>61</v>
      </c>
      <c r="C25" s="19">
        <v>1855</v>
      </c>
      <c r="D25" s="19">
        <v>12106</v>
      </c>
      <c r="E25" s="19">
        <v>46</v>
      </c>
      <c r="F25" s="19">
        <v>53</v>
      </c>
      <c r="G25" s="19">
        <v>0</v>
      </c>
      <c r="H25" s="19">
        <v>0</v>
      </c>
      <c r="I25" s="19">
        <v>0</v>
      </c>
      <c r="J25" s="19">
        <v>0</v>
      </c>
      <c r="K25" s="19">
        <v>5156</v>
      </c>
      <c r="L25" s="19">
        <v>1162</v>
      </c>
      <c r="M25" s="19">
        <v>0</v>
      </c>
      <c r="N25" s="23">
        <f>SUM(C25:M25)</f>
        <v>20378</v>
      </c>
      <c r="O25" s="24">
        <v>0</v>
      </c>
      <c r="P25" s="24">
        <v>0</v>
      </c>
      <c r="Q25" s="24">
        <v>0</v>
      </c>
      <c r="R25" s="24">
        <v>0</v>
      </c>
      <c r="S25" s="24">
        <v>0</v>
      </c>
      <c r="T25" s="25">
        <v>0</v>
      </c>
      <c r="U25" s="23">
        <f t="shared" si="0"/>
        <v>0</v>
      </c>
      <c r="V25" s="26">
        <f t="shared" si="1"/>
        <v>20378</v>
      </c>
    </row>
    <row r="26" spans="1:22" s="5" customFormat="1" ht="14.25" customHeight="1" x14ac:dyDescent="0.25">
      <c r="A26" s="36" t="s">
        <v>62</v>
      </c>
      <c r="B26" s="37" t="s">
        <v>63</v>
      </c>
      <c r="C26" s="19">
        <v>0</v>
      </c>
      <c r="D26" s="19">
        <v>0</v>
      </c>
      <c r="E26" s="19">
        <v>0</v>
      </c>
      <c r="F26" s="19">
        <v>8</v>
      </c>
      <c r="G26" s="19">
        <v>41</v>
      </c>
      <c r="H26" s="19">
        <v>0</v>
      </c>
      <c r="I26" s="19">
        <v>0</v>
      </c>
      <c r="J26" s="19">
        <v>0</v>
      </c>
      <c r="K26" s="19">
        <v>5</v>
      </c>
      <c r="L26" s="19">
        <v>0</v>
      </c>
      <c r="M26" s="19">
        <v>0</v>
      </c>
      <c r="N26" s="23">
        <f>SUM(C26:M26)</f>
        <v>54</v>
      </c>
      <c r="O26" s="24">
        <v>0</v>
      </c>
      <c r="P26" s="24">
        <v>0</v>
      </c>
      <c r="Q26" s="24">
        <v>0</v>
      </c>
      <c r="R26" s="24">
        <v>0</v>
      </c>
      <c r="S26" s="24">
        <v>0</v>
      </c>
      <c r="T26" s="25">
        <v>0</v>
      </c>
      <c r="U26" s="23">
        <f t="shared" si="0"/>
        <v>0</v>
      </c>
      <c r="V26" s="26">
        <f t="shared" si="1"/>
        <v>54</v>
      </c>
    </row>
    <row r="27" spans="1:22" s="5" customFormat="1" ht="14.25" customHeight="1" x14ac:dyDescent="0.25">
      <c r="A27" s="36" t="s">
        <v>64</v>
      </c>
      <c r="B27" s="37" t="s">
        <v>65</v>
      </c>
      <c r="C27" s="19">
        <v>32</v>
      </c>
      <c r="D27" s="19">
        <v>55</v>
      </c>
      <c r="E27" s="19">
        <v>322</v>
      </c>
      <c r="F27" s="19">
        <v>8</v>
      </c>
      <c r="G27" s="19">
        <v>975</v>
      </c>
      <c r="H27" s="19">
        <v>0</v>
      </c>
      <c r="I27" s="19">
        <v>25</v>
      </c>
      <c r="J27" s="19">
        <v>0</v>
      </c>
      <c r="K27" s="19">
        <v>37</v>
      </c>
      <c r="L27" s="19">
        <v>17</v>
      </c>
      <c r="M27" s="19">
        <v>0</v>
      </c>
      <c r="N27" s="23">
        <f>SUM(C27:M27)</f>
        <v>1471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5">
        <v>0</v>
      </c>
      <c r="U27" s="23">
        <f t="shared" si="0"/>
        <v>0</v>
      </c>
      <c r="V27" s="26">
        <f t="shared" si="1"/>
        <v>1471</v>
      </c>
    </row>
    <row r="28" spans="1:22" s="5" customFormat="1" ht="14.25" customHeight="1" x14ac:dyDescent="0.25">
      <c r="A28" s="36" t="s">
        <v>66</v>
      </c>
      <c r="B28" s="37" t="s">
        <v>67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1</v>
      </c>
      <c r="M28" s="19">
        <v>0</v>
      </c>
      <c r="N28" s="23">
        <f>SUM(C28:M28)</f>
        <v>1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5">
        <v>0</v>
      </c>
      <c r="U28" s="23">
        <f t="shared" si="0"/>
        <v>0</v>
      </c>
      <c r="V28" s="26">
        <f t="shared" si="1"/>
        <v>1</v>
      </c>
    </row>
    <row r="29" spans="1:22" s="5" customFormat="1" ht="14.25" customHeight="1" x14ac:dyDescent="0.25">
      <c r="A29" s="38" t="s">
        <v>68</v>
      </c>
      <c r="B29" s="39" t="s">
        <v>69</v>
      </c>
      <c r="C29" s="19">
        <v>38095</v>
      </c>
      <c r="D29" s="19">
        <v>119672</v>
      </c>
      <c r="E29" s="19">
        <v>96584</v>
      </c>
      <c r="F29" s="19">
        <v>18799</v>
      </c>
      <c r="G29" s="19">
        <v>111509</v>
      </c>
      <c r="H29" s="19">
        <v>11386</v>
      </c>
      <c r="I29" s="19">
        <v>52305</v>
      </c>
      <c r="J29" s="19">
        <v>34160</v>
      </c>
      <c r="K29" s="19">
        <v>23216</v>
      </c>
      <c r="L29" s="19">
        <v>40484</v>
      </c>
      <c r="M29" s="19">
        <v>186</v>
      </c>
      <c r="N29" s="40">
        <f>SUM(C29:M29)</f>
        <v>546396</v>
      </c>
      <c r="O29" s="41">
        <v>0</v>
      </c>
      <c r="P29" s="41">
        <v>0</v>
      </c>
      <c r="Q29" s="41">
        <v>0</v>
      </c>
      <c r="R29" s="41">
        <v>0</v>
      </c>
      <c r="S29" s="41">
        <v>0</v>
      </c>
      <c r="T29" s="42">
        <v>0</v>
      </c>
      <c r="U29" s="40">
        <f t="shared" si="0"/>
        <v>0</v>
      </c>
      <c r="V29" s="43">
        <f t="shared" si="1"/>
        <v>546396</v>
      </c>
    </row>
    <row r="30" spans="1:22" s="5" customFormat="1" ht="14.25" customHeight="1" x14ac:dyDescent="0.25">
      <c r="A30" s="44" t="s">
        <v>13</v>
      </c>
      <c r="B30" s="45" t="s">
        <v>70</v>
      </c>
      <c r="C30" s="46">
        <v>225876</v>
      </c>
      <c r="D30" s="46">
        <v>270723</v>
      </c>
      <c r="E30" s="46">
        <v>274217</v>
      </c>
      <c r="F30" s="46">
        <v>129261</v>
      </c>
      <c r="G30" s="46">
        <v>226430</v>
      </c>
      <c r="H30" s="46">
        <v>144082</v>
      </c>
      <c r="I30" s="46">
        <v>260296</v>
      </c>
      <c r="J30" s="46">
        <v>162390</v>
      </c>
      <c r="K30" s="46">
        <v>151742</v>
      </c>
      <c r="L30" s="46">
        <v>251074</v>
      </c>
      <c r="M30" s="46">
        <v>7808</v>
      </c>
      <c r="N30" s="47">
        <f>SUM(C30:M30)</f>
        <v>2103899</v>
      </c>
      <c r="O30" s="46">
        <v>0</v>
      </c>
      <c r="P30" s="46">
        <v>0</v>
      </c>
      <c r="Q30" s="46">
        <v>0</v>
      </c>
      <c r="R30" s="46">
        <v>0</v>
      </c>
      <c r="S30" s="46">
        <v>0</v>
      </c>
      <c r="T30" s="46">
        <v>0</v>
      </c>
      <c r="U30" s="47">
        <f t="shared" si="0"/>
        <v>0</v>
      </c>
      <c r="V30" s="48">
        <f t="shared" si="1"/>
        <v>2103899</v>
      </c>
    </row>
    <row r="31" spans="1:22" s="5" customFormat="1" ht="14.25" customHeight="1" x14ac:dyDescent="0.25">
      <c r="A31" s="49" t="s">
        <v>71</v>
      </c>
      <c r="B31" s="50" t="s">
        <v>72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21">
        <v>0</v>
      </c>
      <c r="N31" s="20">
        <f>SUM(C31:M31)</f>
        <v>0</v>
      </c>
      <c r="O31" s="19">
        <v>4704</v>
      </c>
      <c r="P31" s="19">
        <v>939</v>
      </c>
      <c r="Q31" s="19">
        <v>538</v>
      </c>
      <c r="R31" s="19">
        <v>17206</v>
      </c>
      <c r="S31" s="19">
        <v>5213</v>
      </c>
      <c r="T31" s="21">
        <v>659</v>
      </c>
      <c r="U31" s="20">
        <f t="shared" si="0"/>
        <v>29259</v>
      </c>
      <c r="V31" s="22">
        <f t="shared" si="1"/>
        <v>29259</v>
      </c>
    </row>
    <row r="32" spans="1:22" s="5" customFormat="1" ht="14.25" customHeight="1" x14ac:dyDescent="0.25">
      <c r="A32" s="34" t="s">
        <v>73</v>
      </c>
      <c r="B32" s="51" t="s">
        <v>74</v>
      </c>
      <c r="C32" s="29">
        <v>0</v>
      </c>
      <c r="D32" s="29">
        <v>0</v>
      </c>
      <c r="E32" s="29">
        <v>0</v>
      </c>
      <c r="F32" s="29">
        <v>0</v>
      </c>
      <c r="G32" s="29">
        <v>0</v>
      </c>
      <c r="H32" s="29">
        <v>0</v>
      </c>
      <c r="I32" s="29">
        <v>0</v>
      </c>
      <c r="J32" s="29">
        <v>0</v>
      </c>
      <c r="K32" s="29">
        <v>0</v>
      </c>
      <c r="L32" s="29">
        <v>0</v>
      </c>
      <c r="M32" s="32">
        <v>0</v>
      </c>
      <c r="N32" s="30">
        <f>SUM(C32:M32)</f>
        <v>0</v>
      </c>
      <c r="O32" s="31">
        <v>4704</v>
      </c>
      <c r="P32" s="31">
        <v>939</v>
      </c>
      <c r="Q32" s="31">
        <v>538</v>
      </c>
      <c r="R32" s="31">
        <v>17206</v>
      </c>
      <c r="S32" s="31">
        <v>5213</v>
      </c>
      <c r="T32" s="32">
        <v>659</v>
      </c>
      <c r="U32" s="30">
        <f t="shared" si="0"/>
        <v>29259</v>
      </c>
      <c r="V32" s="33">
        <f t="shared" si="1"/>
        <v>29259</v>
      </c>
    </row>
    <row r="33" spans="1:22" s="5" customFormat="1" ht="14.25" customHeight="1" x14ac:dyDescent="0.25">
      <c r="A33" s="34" t="s">
        <v>75</v>
      </c>
      <c r="B33" s="35" t="s">
        <v>76</v>
      </c>
      <c r="C33" s="29">
        <v>0</v>
      </c>
      <c r="D33" s="29">
        <v>0</v>
      </c>
      <c r="E33" s="29">
        <v>0</v>
      </c>
      <c r="F33" s="29">
        <v>0</v>
      </c>
      <c r="G33" s="29">
        <v>0</v>
      </c>
      <c r="H33" s="29">
        <v>0</v>
      </c>
      <c r="I33" s="29">
        <v>0</v>
      </c>
      <c r="J33" s="29">
        <v>0</v>
      </c>
      <c r="K33" s="29">
        <v>0</v>
      </c>
      <c r="L33" s="29">
        <v>0</v>
      </c>
      <c r="M33" s="32">
        <v>0</v>
      </c>
      <c r="N33" s="30">
        <f>SUM(C33:M33)</f>
        <v>0</v>
      </c>
      <c r="O33" s="31">
        <v>1959</v>
      </c>
      <c r="P33" s="31">
        <v>882</v>
      </c>
      <c r="Q33" s="31">
        <v>154</v>
      </c>
      <c r="R33" s="31">
        <v>24826</v>
      </c>
      <c r="S33" s="31">
        <v>695</v>
      </c>
      <c r="T33" s="32">
        <v>396</v>
      </c>
      <c r="U33" s="30">
        <f t="shared" si="0"/>
        <v>28912</v>
      </c>
      <c r="V33" s="33">
        <f t="shared" si="1"/>
        <v>28912</v>
      </c>
    </row>
    <row r="34" spans="1:22" s="5" customFormat="1" ht="14.25" customHeight="1" x14ac:dyDescent="0.25">
      <c r="A34" s="34" t="s">
        <v>77</v>
      </c>
      <c r="B34" s="35" t="s">
        <v>78</v>
      </c>
      <c r="C34" s="29">
        <v>0</v>
      </c>
      <c r="D34" s="29">
        <v>0</v>
      </c>
      <c r="E34" s="29">
        <v>0</v>
      </c>
      <c r="F34" s="29">
        <v>0</v>
      </c>
      <c r="G34" s="29">
        <v>0</v>
      </c>
      <c r="H34" s="29">
        <v>0</v>
      </c>
      <c r="I34" s="29">
        <v>0</v>
      </c>
      <c r="J34" s="29">
        <v>0</v>
      </c>
      <c r="K34" s="29">
        <v>0</v>
      </c>
      <c r="L34" s="29">
        <v>0</v>
      </c>
      <c r="M34" s="32">
        <v>0</v>
      </c>
      <c r="N34" s="30">
        <f>SUM(C34:M34)</f>
        <v>0</v>
      </c>
      <c r="O34" s="31">
        <v>0</v>
      </c>
      <c r="P34" s="31">
        <v>0</v>
      </c>
      <c r="Q34" s="31">
        <v>0</v>
      </c>
      <c r="R34" s="31">
        <v>0</v>
      </c>
      <c r="S34" s="31">
        <v>0</v>
      </c>
      <c r="T34" s="32">
        <v>0</v>
      </c>
      <c r="U34" s="30">
        <f t="shared" si="0"/>
        <v>0</v>
      </c>
      <c r="V34" s="33">
        <f t="shared" si="1"/>
        <v>0</v>
      </c>
    </row>
    <row r="35" spans="1:22" s="5" customFormat="1" ht="14.25" customHeight="1" x14ac:dyDescent="0.25">
      <c r="A35" s="36" t="s">
        <v>79</v>
      </c>
      <c r="B35" s="52" t="s">
        <v>80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25">
        <v>0</v>
      </c>
      <c r="N35" s="23">
        <f>SUM(C35:M35)</f>
        <v>0</v>
      </c>
      <c r="O35" s="24">
        <v>0</v>
      </c>
      <c r="P35" s="24">
        <v>0</v>
      </c>
      <c r="Q35" s="24">
        <v>0</v>
      </c>
      <c r="R35" s="24">
        <v>0</v>
      </c>
      <c r="S35" s="24">
        <v>0</v>
      </c>
      <c r="T35" s="25">
        <v>0</v>
      </c>
      <c r="U35" s="23">
        <f t="shared" si="0"/>
        <v>0</v>
      </c>
      <c r="V35" s="26">
        <f t="shared" si="1"/>
        <v>0</v>
      </c>
    </row>
    <row r="36" spans="1:22" s="5" customFormat="1" ht="14.25" customHeight="1" x14ac:dyDescent="0.25">
      <c r="A36" s="36" t="s">
        <v>81</v>
      </c>
      <c r="B36" s="52" t="s">
        <v>82</v>
      </c>
      <c r="C36" s="19">
        <v>0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25">
        <v>0</v>
      </c>
      <c r="N36" s="23">
        <f>SUM(C36:M36)</f>
        <v>0</v>
      </c>
      <c r="O36" s="24">
        <v>1179</v>
      </c>
      <c r="P36" s="24">
        <v>619</v>
      </c>
      <c r="Q36" s="24">
        <v>1637</v>
      </c>
      <c r="R36" s="24">
        <v>327</v>
      </c>
      <c r="S36" s="24">
        <v>659</v>
      </c>
      <c r="T36" s="25">
        <v>375</v>
      </c>
      <c r="U36" s="23">
        <f t="shared" si="0"/>
        <v>4796</v>
      </c>
      <c r="V36" s="26">
        <f t="shared" si="1"/>
        <v>4796</v>
      </c>
    </row>
    <row r="37" spans="1:22" s="5" customFormat="1" ht="14.25" customHeight="1" x14ac:dyDescent="0.25">
      <c r="A37" s="36" t="s">
        <v>83</v>
      </c>
      <c r="B37" s="52" t="s">
        <v>84</v>
      </c>
      <c r="C37" s="19">
        <v>0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25">
        <v>0</v>
      </c>
      <c r="N37" s="23">
        <f>SUM(C37:M37)</f>
        <v>0</v>
      </c>
      <c r="O37" s="24">
        <v>0</v>
      </c>
      <c r="P37" s="24">
        <v>0</v>
      </c>
      <c r="Q37" s="24">
        <v>0</v>
      </c>
      <c r="R37" s="24">
        <v>0</v>
      </c>
      <c r="S37" s="24">
        <v>0</v>
      </c>
      <c r="T37" s="25">
        <v>0</v>
      </c>
      <c r="U37" s="23">
        <f t="shared" si="0"/>
        <v>0</v>
      </c>
      <c r="V37" s="26">
        <f t="shared" si="1"/>
        <v>0</v>
      </c>
    </row>
    <row r="38" spans="1:22" s="5" customFormat="1" ht="14.25" customHeight="1" x14ac:dyDescent="0.25">
      <c r="A38" s="36" t="s">
        <v>85</v>
      </c>
      <c r="B38" s="52" t="s">
        <v>86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25">
        <v>0</v>
      </c>
      <c r="N38" s="23">
        <f>SUM(C38:M38)</f>
        <v>0</v>
      </c>
      <c r="O38" s="24">
        <v>0</v>
      </c>
      <c r="P38" s="24">
        <v>0</v>
      </c>
      <c r="Q38" s="24">
        <v>0</v>
      </c>
      <c r="R38" s="24">
        <v>0</v>
      </c>
      <c r="S38" s="24">
        <v>0</v>
      </c>
      <c r="T38" s="25">
        <v>0</v>
      </c>
      <c r="U38" s="23">
        <f t="shared" si="0"/>
        <v>0</v>
      </c>
      <c r="V38" s="26">
        <f t="shared" si="1"/>
        <v>0</v>
      </c>
    </row>
    <row r="39" spans="1:22" s="5" customFormat="1" ht="14.25" customHeight="1" x14ac:dyDescent="0.25">
      <c r="A39" s="36" t="s">
        <v>87</v>
      </c>
      <c r="B39" s="37" t="s">
        <v>88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25">
        <v>0</v>
      </c>
      <c r="N39" s="23">
        <f>SUM(C39:M39)</f>
        <v>0</v>
      </c>
      <c r="O39" s="24">
        <v>0</v>
      </c>
      <c r="P39" s="24">
        <v>0</v>
      </c>
      <c r="Q39" s="24">
        <v>0</v>
      </c>
      <c r="R39" s="24">
        <v>0</v>
      </c>
      <c r="S39" s="24">
        <v>0</v>
      </c>
      <c r="T39" s="25">
        <v>0</v>
      </c>
      <c r="U39" s="23">
        <f t="shared" si="0"/>
        <v>0</v>
      </c>
      <c r="V39" s="26">
        <f t="shared" si="1"/>
        <v>0</v>
      </c>
    </row>
    <row r="40" spans="1:22" s="5" customFormat="1" ht="14.25" customHeight="1" x14ac:dyDescent="0.25">
      <c r="A40" s="36" t="s">
        <v>89</v>
      </c>
      <c r="B40" s="52" t="s">
        <v>90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42">
        <v>0</v>
      </c>
      <c r="N40" s="23">
        <f>SUM(C40:M40)</f>
        <v>0</v>
      </c>
      <c r="O40" s="41">
        <v>0</v>
      </c>
      <c r="P40" s="41">
        <v>0</v>
      </c>
      <c r="Q40" s="41">
        <v>0</v>
      </c>
      <c r="R40" s="41">
        <v>0</v>
      </c>
      <c r="S40" s="41">
        <v>0</v>
      </c>
      <c r="T40" s="42">
        <v>0</v>
      </c>
      <c r="U40" s="40">
        <f t="shared" si="0"/>
        <v>0</v>
      </c>
      <c r="V40" s="43">
        <f t="shared" si="1"/>
        <v>0</v>
      </c>
    </row>
    <row r="41" spans="1:22" s="5" customFormat="1" ht="14.25" customHeight="1" x14ac:dyDescent="0.25">
      <c r="A41" s="53" t="s">
        <v>20</v>
      </c>
      <c r="B41" s="54" t="s">
        <v>91</v>
      </c>
      <c r="C41" s="46">
        <v>0</v>
      </c>
      <c r="D41" s="46">
        <v>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7">
        <f>SUM(C41:M41)</f>
        <v>0</v>
      </c>
      <c r="O41" s="46">
        <v>5883</v>
      </c>
      <c r="P41" s="46">
        <v>1558</v>
      </c>
      <c r="Q41" s="46">
        <v>2175</v>
      </c>
      <c r="R41" s="46">
        <v>17533</v>
      </c>
      <c r="S41" s="46">
        <v>5872</v>
      </c>
      <c r="T41" s="46">
        <v>1034</v>
      </c>
      <c r="U41" s="47">
        <f t="shared" si="0"/>
        <v>34055</v>
      </c>
      <c r="V41" s="48">
        <f t="shared" si="1"/>
        <v>34055</v>
      </c>
    </row>
    <row r="42" spans="1:22" s="5" customFormat="1" ht="14.25" customHeight="1" x14ac:dyDescent="0.25">
      <c r="A42" s="55" t="s">
        <v>21</v>
      </c>
      <c r="B42" s="56" t="s">
        <v>92</v>
      </c>
      <c r="C42" s="57">
        <f t="shared" ref="C42:V42" si="2">C30+C41</f>
        <v>225876</v>
      </c>
      <c r="D42" s="57">
        <f t="shared" si="2"/>
        <v>270723</v>
      </c>
      <c r="E42" s="57">
        <f t="shared" si="2"/>
        <v>274217</v>
      </c>
      <c r="F42" s="57">
        <f t="shared" si="2"/>
        <v>129261</v>
      </c>
      <c r="G42" s="57">
        <f t="shared" si="2"/>
        <v>226430</v>
      </c>
      <c r="H42" s="57">
        <f t="shared" si="2"/>
        <v>144082</v>
      </c>
      <c r="I42" s="57">
        <f t="shared" si="2"/>
        <v>260296</v>
      </c>
      <c r="J42" s="57">
        <f t="shared" si="2"/>
        <v>162390</v>
      </c>
      <c r="K42" s="57">
        <f t="shared" si="2"/>
        <v>151742</v>
      </c>
      <c r="L42" s="57">
        <f t="shared" si="2"/>
        <v>251074</v>
      </c>
      <c r="M42" s="57">
        <f t="shared" si="2"/>
        <v>7808</v>
      </c>
      <c r="N42" s="57">
        <f t="shared" si="2"/>
        <v>2103899</v>
      </c>
      <c r="O42" s="57">
        <f t="shared" si="2"/>
        <v>5883</v>
      </c>
      <c r="P42" s="57">
        <f t="shared" si="2"/>
        <v>1558</v>
      </c>
      <c r="Q42" s="57">
        <f t="shared" si="2"/>
        <v>2175</v>
      </c>
      <c r="R42" s="57">
        <f t="shared" si="2"/>
        <v>17533</v>
      </c>
      <c r="S42" s="57">
        <f t="shared" si="2"/>
        <v>5872</v>
      </c>
      <c r="T42" s="57">
        <f t="shared" si="2"/>
        <v>1034</v>
      </c>
      <c r="U42" s="57">
        <f t="shared" si="2"/>
        <v>34055</v>
      </c>
      <c r="V42" s="58">
        <f t="shared" si="2"/>
        <v>2137954</v>
      </c>
    </row>
    <row r="43" spans="1:22" s="5" customFormat="1" ht="15.95" customHeight="1" x14ac:dyDescent="0.25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22" s="5" customFormat="1" ht="17.45" customHeight="1" x14ac:dyDescent="0.25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22" s="5" customFormat="1" ht="36.6" customHeight="1" x14ac:dyDescent="0.25">
      <c r="A45" s="120"/>
      <c r="B45" s="121"/>
      <c r="C45" s="59" t="str">
        <f t="shared" ref="C45:M45" si="3">C4</f>
        <v>MAKEDONIJA Insurance s.c. Skopje - Vienna Insurance Group</v>
      </c>
      <c r="D45" s="59" t="str">
        <f t="shared" si="3"/>
        <v>STOCK COMPANY FOR INSURANCE TRIGLAV</v>
      </c>
      <c r="E45" s="59" t="str">
        <f t="shared" si="3"/>
        <v>SAVA Insurance, a.d. Skopje</v>
      </c>
      <c r="F45" s="59" t="str">
        <f t="shared" si="3"/>
        <v>EUROINS INSURANCE S.C. Skopje</v>
      </c>
      <c r="G45" s="59" t="str">
        <f t="shared" si="3"/>
        <v>EUROLINK Insurance Inc. Skopje</v>
      </c>
      <c r="H45" s="59" t="str">
        <f t="shared" si="3"/>
        <v>GRAWE Non-life</v>
      </c>
      <c r="I45" s="59" t="str">
        <f t="shared" si="3"/>
        <v>SIGAL</v>
      </c>
      <c r="J45" s="59" t="str">
        <f t="shared" si="3"/>
        <v>Insurance Policy</v>
      </c>
      <c r="K45" s="59" t="str">
        <f t="shared" si="3"/>
        <v>INSURANCE COMPANY HALK OSIGURUVANJE A.D. SKOPJE</v>
      </c>
      <c r="L45" s="59" t="str">
        <f t="shared" si="3"/>
        <v>CROATIA INSURANCE - NON LIFE</v>
      </c>
      <c r="M45" s="59" t="str">
        <f t="shared" si="3"/>
        <v>ZOIL MAKEDONIJA, Bitola</v>
      </c>
      <c r="N45" s="60"/>
      <c r="O45" s="59" t="str">
        <f t="shared" ref="O45:T45" si="4">O4</f>
        <v>CROATIA INSURANCE - LIFE</v>
      </c>
      <c r="P45" s="59" t="str">
        <f t="shared" si="4"/>
        <v>GRAWE</v>
      </c>
      <c r="Q45" s="59" t="str">
        <f t="shared" si="4"/>
        <v>WINNER LIFE</v>
      </c>
      <c r="R45" s="59" t="str">
        <f t="shared" si="4"/>
        <v>SIGAL LIFE</v>
      </c>
      <c r="S45" s="59" t="str">
        <f t="shared" si="4"/>
        <v>TRIGLAV LIFE</v>
      </c>
      <c r="T45" s="59" t="str">
        <f t="shared" si="4"/>
        <v>PRVA LIFE JSC Skopje</v>
      </c>
      <c r="U45" s="61"/>
    </row>
    <row r="46" spans="1:22" s="5" customFormat="1" ht="14.25" customHeight="1" x14ac:dyDescent="0.25">
      <c r="A46" s="118" t="s">
        <v>93</v>
      </c>
      <c r="B46" s="119"/>
      <c r="C46" s="62">
        <f>C42/$N$42</f>
        <v>0.10736066702821762</v>
      </c>
      <c r="D46" s="62">
        <f t="shared" ref="D46:M46" si="5">D42/$N$42</f>
        <v>0.12867680435230019</v>
      </c>
      <c r="E46" s="62">
        <f t="shared" si="5"/>
        <v>0.13033753046130067</v>
      </c>
      <c r="F46" s="62">
        <f t="shared" si="5"/>
        <v>6.1438785797226961E-2</v>
      </c>
      <c r="G46" s="62">
        <f t="shared" si="5"/>
        <v>0.10762398765339971</v>
      </c>
      <c r="H46" s="62">
        <f t="shared" si="5"/>
        <v>6.8483325482829732E-2</v>
      </c>
      <c r="I46" s="62">
        <f t="shared" si="5"/>
        <v>0.12372076796462188</v>
      </c>
      <c r="J46" s="62">
        <f t="shared" si="5"/>
        <v>7.7185264121519145E-2</v>
      </c>
      <c r="K46" s="62">
        <f t="shared" si="5"/>
        <v>7.2124184668560617E-2</v>
      </c>
      <c r="L46" s="62">
        <f t="shared" si="5"/>
        <v>0.11933747770211403</v>
      </c>
      <c r="M46" s="62">
        <f t="shared" si="5"/>
        <v>3.7112047679094861E-3</v>
      </c>
      <c r="N46" s="63"/>
      <c r="O46" s="62">
        <f>O42/$U$42</f>
        <v>0.17274996329467038</v>
      </c>
      <c r="P46" s="62">
        <f t="shared" ref="P46:T46" si="6">P42/$U$42</f>
        <v>4.5749522830715018E-2</v>
      </c>
      <c r="Q46" s="62">
        <f t="shared" si="6"/>
        <v>6.3867273528116289E-2</v>
      </c>
      <c r="R46" s="62">
        <f t="shared" si="6"/>
        <v>0.51484363529584498</v>
      </c>
      <c r="S46" s="62">
        <f t="shared" si="6"/>
        <v>0.17242695639406841</v>
      </c>
      <c r="T46" s="62">
        <f t="shared" si="6"/>
        <v>3.0362648656584935E-2</v>
      </c>
      <c r="U46" s="61"/>
    </row>
    <row r="47" spans="1:22" s="5" customFormat="1" ht="14.25" customHeight="1" x14ac:dyDescent="0.25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22" s="5" customFormat="1" ht="14.25" customHeight="1" x14ac:dyDescent="0.2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2:12" s="5" customFormat="1" ht="14.25" customHeight="1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2:12" s="5" customFormat="1" ht="14.25" customHeight="1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2:12" s="5" customFormat="1" ht="14.25" customHeight="1" x14ac:dyDescent="0.2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2:12" s="5" customFormat="1" ht="14.25" customHeight="1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2:12" s="5" customFormat="1" ht="14.25" customHeight="1" x14ac:dyDescent="0.25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2:12" s="5" customFormat="1" ht="14.25" customHeight="1" x14ac:dyDescent="0.25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2:12" x14ac:dyDescent="0.2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2:12" x14ac:dyDescent="0.25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2:12" x14ac:dyDescent="0.25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2:12" x14ac:dyDescent="0.25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2:12" x14ac:dyDescent="0.25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</sheetData>
  <mergeCells count="2">
    <mergeCell ref="A46:B46"/>
    <mergeCell ref="A45:B45"/>
  </mergeCells>
  <pageMargins left="0" right="0" top="0.75" bottom="0.75" header="0.3" footer="0.3"/>
  <pageSetup paperSize="9" scale="98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B82D6-80A0-4160-A88F-84961A7FAE0E}">
  <dimension ref="A1:W59"/>
  <sheetViews>
    <sheetView showGridLines="0" zoomScale="80" zoomScaleNormal="80" workbookViewId="0">
      <selection activeCell="O46" sqref="O46:T46"/>
    </sheetView>
  </sheetViews>
  <sheetFormatPr defaultColWidth="9.140625" defaultRowHeight="15" x14ac:dyDescent="0.25"/>
  <cols>
    <col min="1" max="1" width="49.42578125" style="2" customWidth="1"/>
    <col min="2" max="2" width="7.42578125" style="3" customWidth="1"/>
    <col min="3" max="3" width="14.28515625" style="4" customWidth="1"/>
    <col min="4" max="12" width="14.28515625" style="5" customWidth="1"/>
    <col min="13" max="15" width="14.28515625" style="2" customWidth="1"/>
    <col min="16" max="19" width="14.28515625" style="5" customWidth="1"/>
    <col min="20" max="22" width="14.28515625" style="2" customWidth="1"/>
    <col min="23" max="23" width="9.140625" style="2" customWidth="1"/>
    <col min="24" max="16384" width="9.140625" style="2"/>
  </cols>
  <sheetData>
    <row r="1" spans="1:23" s="5" customFormat="1" ht="14.25" customHeight="1" x14ac:dyDescent="0.25">
      <c r="A1" s="6"/>
    </row>
    <row r="2" spans="1:23" s="4" customFormat="1" ht="14.25" customHeight="1" x14ac:dyDescent="0.25">
      <c r="A2" s="7" t="s">
        <v>113</v>
      </c>
      <c r="B2" s="3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s="4" customFormat="1" ht="14.25" customHeight="1" x14ac:dyDescent="0.25">
      <c r="A3" s="2"/>
      <c r="B3" s="3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s="4" customFormat="1" ht="39.6" customHeight="1" x14ac:dyDescent="0.25">
      <c r="A4" s="8" t="s">
        <v>1</v>
      </c>
      <c r="B4" s="9"/>
      <c r="C4" s="9" t="s">
        <v>2</v>
      </c>
      <c r="D4" s="9" t="s">
        <v>3</v>
      </c>
      <c r="E4" s="9" t="s">
        <v>4</v>
      </c>
      <c r="F4" s="9" t="s">
        <v>5</v>
      </c>
      <c r="G4" s="9" t="s">
        <v>6</v>
      </c>
      <c r="H4" s="9" t="s">
        <v>7</v>
      </c>
      <c r="I4" s="9" t="s">
        <v>8</v>
      </c>
      <c r="J4" s="9" t="s">
        <v>9</v>
      </c>
      <c r="K4" s="9" t="s">
        <v>10</v>
      </c>
      <c r="L4" s="9" t="s">
        <v>11</v>
      </c>
      <c r="M4" s="9" t="s">
        <v>12</v>
      </c>
      <c r="N4" s="10" t="s">
        <v>13</v>
      </c>
      <c r="O4" s="9" t="s">
        <v>14</v>
      </c>
      <c r="P4" s="9" t="s">
        <v>15</v>
      </c>
      <c r="Q4" s="9" t="s">
        <v>16</v>
      </c>
      <c r="R4" s="9" t="s">
        <v>17</v>
      </c>
      <c r="S4" s="9" t="s">
        <v>18</v>
      </c>
      <c r="T4" s="9" t="s">
        <v>19</v>
      </c>
      <c r="U4" s="10" t="s">
        <v>20</v>
      </c>
      <c r="V4" s="11" t="s">
        <v>21</v>
      </c>
    </row>
    <row r="5" spans="1:23" s="5" customFormat="1" ht="14.25" customHeight="1" x14ac:dyDescent="0.25">
      <c r="A5" s="12"/>
      <c r="B5" s="13"/>
      <c r="C5" s="14">
        <v>1</v>
      </c>
      <c r="D5" s="14">
        <v>2</v>
      </c>
      <c r="E5" s="14">
        <v>3</v>
      </c>
      <c r="F5" s="14">
        <v>4</v>
      </c>
      <c r="G5" s="14">
        <v>6</v>
      </c>
      <c r="H5" s="14">
        <v>7</v>
      </c>
      <c r="I5" s="14">
        <v>8</v>
      </c>
      <c r="J5" s="14">
        <v>9</v>
      </c>
      <c r="K5" s="14">
        <v>10</v>
      </c>
      <c r="L5" s="14">
        <v>11</v>
      </c>
      <c r="M5" s="14">
        <v>12</v>
      </c>
      <c r="N5" s="15">
        <v>100</v>
      </c>
      <c r="O5" s="14">
        <v>101</v>
      </c>
      <c r="P5" s="14">
        <v>102</v>
      </c>
      <c r="Q5" s="14">
        <v>103</v>
      </c>
      <c r="R5" s="14">
        <v>104</v>
      </c>
      <c r="S5" s="14">
        <v>105</v>
      </c>
      <c r="T5" s="14">
        <v>106</v>
      </c>
      <c r="U5" s="15">
        <v>200</v>
      </c>
      <c r="V5" s="16">
        <v>300</v>
      </c>
    </row>
    <row r="6" spans="1:23" s="5" customFormat="1" ht="14.25" customHeight="1" x14ac:dyDescent="0.25">
      <c r="A6" s="17" t="s">
        <v>22</v>
      </c>
      <c r="B6" s="18" t="s">
        <v>23</v>
      </c>
      <c r="C6" s="19">
        <v>59990</v>
      </c>
      <c r="D6" s="19">
        <v>102310</v>
      </c>
      <c r="E6" s="19">
        <v>24315</v>
      </c>
      <c r="F6" s="19">
        <v>7990</v>
      </c>
      <c r="G6" s="19">
        <v>67796</v>
      </c>
      <c r="H6" s="19">
        <v>9257</v>
      </c>
      <c r="I6" s="19">
        <v>28436</v>
      </c>
      <c r="J6" s="19">
        <v>22060</v>
      </c>
      <c r="K6" s="19">
        <v>28879</v>
      </c>
      <c r="L6" s="19">
        <v>80139</v>
      </c>
      <c r="M6" s="19">
        <v>916</v>
      </c>
      <c r="N6" s="20">
        <f>SUM(C6:M6)</f>
        <v>432088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21">
        <v>0</v>
      </c>
      <c r="U6" s="20">
        <f t="shared" ref="U6:U41" si="0">SUM(O6:T6)</f>
        <v>0</v>
      </c>
      <c r="V6" s="22">
        <f t="shared" ref="V6:V41" si="1">N6+U6</f>
        <v>432088</v>
      </c>
    </row>
    <row r="7" spans="1:23" s="5" customFormat="1" ht="14.25" customHeight="1" x14ac:dyDescent="0.25">
      <c r="A7" s="17" t="s">
        <v>24</v>
      </c>
      <c r="B7" s="18" t="s">
        <v>25</v>
      </c>
      <c r="C7" s="19">
        <v>176326</v>
      </c>
      <c r="D7" s="19">
        <v>150632</v>
      </c>
      <c r="E7" s="19">
        <v>109876</v>
      </c>
      <c r="F7" s="19">
        <v>11033</v>
      </c>
      <c r="G7" s="19">
        <v>152294</v>
      </c>
      <c r="H7" s="19">
        <v>0</v>
      </c>
      <c r="I7" s="19">
        <v>87017</v>
      </c>
      <c r="J7" s="19">
        <v>0</v>
      </c>
      <c r="K7" s="19">
        <v>72443</v>
      </c>
      <c r="L7" s="19">
        <v>164311</v>
      </c>
      <c r="M7" s="19">
        <v>0</v>
      </c>
      <c r="N7" s="23">
        <f>SUM(C7:M7)</f>
        <v>923932</v>
      </c>
      <c r="O7" s="24">
        <v>0</v>
      </c>
      <c r="P7" s="24">
        <v>0</v>
      </c>
      <c r="Q7" s="24">
        <v>0</v>
      </c>
      <c r="R7" s="24">
        <v>0</v>
      </c>
      <c r="S7" s="24">
        <v>0</v>
      </c>
      <c r="T7" s="25">
        <v>0</v>
      </c>
      <c r="U7" s="23">
        <f t="shared" si="0"/>
        <v>0</v>
      </c>
      <c r="V7" s="26">
        <f t="shared" si="1"/>
        <v>923932</v>
      </c>
    </row>
    <row r="8" spans="1:23" s="5" customFormat="1" ht="14.25" customHeight="1" x14ac:dyDescent="0.25">
      <c r="A8" s="17" t="s">
        <v>26</v>
      </c>
      <c r="B8" s="18" t="s">
        <v>27</v>
      </c>
      <c r="C8" s="19">
        <v>104533</v>
      </c>
      <c r="D8" s="19">
        <v>94146</v>
      </c>
      <c r="E8" s="19">
        <v>167460</v>
      </c>
      <c r="F8" s="19">
        <v>42149</v>
      </c>
      <c r="G8" s="19">
        <v>69015</v>
      </c>
      <c r="H8" s="19">
        <v>13274</v>
      </c>
      <c r="I8" s="19">
        <v>53847</v>
      </c>
      <c r="J8" s="19">
        <v>65607</v>
      </c>
      <c r="K8" s="19">
        <v>74963</v>
      </c>
      <c r="L8" s="19">
        <v>64848</v>
      </c>
      <c r="M8" s="19">
        <v>5050</v>
      </c>
      <c r="N8" s="23">
        <f>SUM(C8:M8)</f>
        <v>754892</v>
      </c>
      <c r="O8" s="24">
        <v>0</v>
      </c>
      <c r="P8" s="24">
        <v>0</v>
      </c>
      <c r="Q8" s="24">
        <v>0</v>
      </c>
      <c r="R8" s="24">
        <v>0</v>
      </c>
      <c r="S8" s="24">
        <v>0</v>
      </c>
      <c r="T8" s="25">
        <v>0</v>
      </c>
      <c r="U8" s="23">
        <f t="shared" si="0"/>
        <v>0</v>
      </c>
      <c r="V8" s="26">
        <f t="shared" si="1"/>
        <v>754892</v>
      </c>
    </row>
    <row r="9" spans="1:23" s="5" customFormat="1" ht="14.25" customHeight="1" x14ac:dyDescent="0.25">
      <c r="A9" s="17" t="s">
        <v>28</v>
      </c>
      <c r="B9" s="18" t="s">
        <v>29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23">
        <f>SUM(C9:M9)</f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5">
        <v>0</v>
      </c>
      <c r="U9" s="23">
        <f t="shared" si="0"/>
        <v>0</v>
      </c>
      <c r="V9" s="26">
        <f t="shared" si="1"/>
        <v>0</v>
      </c>
    </row>
    <row r="10" spans="1:23" s="5" customFormat="1" ht="14.25" customHeight="1" x14ac:dyDescent="0.25">
      <c r="A10" s="17" t="s">
        <v>30</v>
      </c>
      <c r="B10" s="18" t="s">
        <v>31</v>
      </c>
      <c r="C10" s="19">
        <v>0</v>
      </c>
      <c r="D10" s="19">
        <v>6446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23">
        <f>SUM(C10:M10)</f>
        <v>6446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5">
        <v>0</v>
      </c>
      <c r="U10" s="23">
        <f t="shared" si="0"/>
        <v>0</v>
      </c>
      <c r="V10" s="26">
        <f t="shared" si="1"/>
        <v>6446</v>
      </c>
    </row>
    <row r="11" spans="1:23" s="5" customFormat="1" ht="14.25" customHeight="1" x14ac:dyDescent="0.25">
      <c r="A11" s="17" t="s">
        <v>32</v>
      </c>
      <c r="B11" s="18" t="s">
        <v>33</v>
      </c>
      <c r="C11" s="19">
        <v>0</v>
      </c>
      <c r="D11" s="19">
        <v>0</v>
      </c>
      <c r="E11" s="19">
        <v>40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1854</v>
      </c>
      <c r="L11" s="19">
        <v>0</v>
      </c>
      <c r="M11" s="19">
        <v>0</v>
      </c>
      <c r="N11" s="23">
        <f>SUM(C11:M11)</f>
        <v>1894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5">
        <v>0</v>
      </c>
      <c r="U11" s="23">
        <f t="shared" si="0"/>
        <v>0</v>
      </c>
      <c r="V11" s="26">
        <f t="shared" si="1"/>
        <v>1894</v>
      </c>
    </row>
    <row r="12" spans="1:23" s="5" customFormat="1" ht="14.25" customHeight="1" x14ac:dyDescent="0.25">
      <c r="A12" s="17" t="s">
        <v>34</v>
      </c>
      <c r="B12" s="18" t="s">
        <v>35</v>
      </c>
      <c r="C12" s="19">
        <v>305</v>
      </c>
      <c r="D12" s="19">
        <v>51661</v>
      </c>
      <c r="E12" s="19">
        <v>6</v>
      </c>
      <c r="F12" s="19">
        <v>36</v>
      </c>
      <c r="G12" s="19">
        <v>0</v>
      </c>
      <c r="H12" s="19">
        <v>0</v>
      </c>
      <c r="I12" s="19">
        <v>163</v>
      </c>
      <c r="J12" s="19">
        <v>0</v>
      </c>
      <c r="K12" s="19">
        <v>0</v>
      </c>
      <c r="L12" s="19">
        <v>744</v>
      </c>
      <c r="M12" s="19">
        <v>0</v>
      </c>
      <c r="N12" s="23">
        <f>SUM(C12:M12)</f>
        <v>52915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5">
        <v>0</v>
      </c>
      <c r="U12" s="23">
        <f t="shared" si="0"/>
        <v>0</v>
      </c>
      <c r="V12" s="26">
        <f t="shared" si="1"/>
        <v>52915</v>
      </c>
    </row>
    <row r="13" spans="1:23" s="5" customFormat="1" ht="14.25" customHeight="1" x14ac:dyDescent="0.25">
      <c r="A13" s="17" t="s">
        <v>36</v>
      </c>
      <c r="B13" s="18" t="s">
        <v>37</v>
      </c>
      <c r="C13" s="19">
        <v>69750</v>
      </c>
      <c r="D13" s="19">
        <v>7343</v>
      </c>
      <c r="E13" s="19">
        <v>210729</v>
      </c>
      <c r="F13" s="19">
        <v>970</v>
      </c>
      <c r="G13" s="19">
        <v>50187</v>
      </c>
      <c r="H13" s="19">
        <v>206</v>
      </c>
      <c r="I13" s="19">
        <v>14799</v>
      </c>
      <c r="J13" s="19">
        <v>7426</v>
      </c>
      <c r="K13" s="19">
        <v>16182</v>
      </c>
      <c r="L13" s="19">
        <v>8191</v>
      </c>
      <c r="M13" s="19">
        <v>0</v>
      </c>
      <c r="N13" s="23">
        <f>SUM(C13:M13)</f>
        <v>385783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5">
        <v>0</v>
      </c>
      <c r="U13" s="23">
        <f t="shared" si="0"/>
        <v>0</v>
      </c>
      <c r="V13" s="26">
        <f t="shared" si="1"/>
        <v>385783</v>
      </c>
    </row>
    <row r="14" spans="1:23" s="5" customFormat="1" ht="14.25" customHeight="1" x14ac:dyDescent="0.25">
      <c r="A14" s="17" t="s">
        <v>38</v>
      </c>
      <c r="B14" s="18" t="s">
        <v>39</v>
      </c>
      <c r="C14" s="19">
        <v>101616</v>
      </c>
      <c r="D14" s="19">
        <v>37099</v>
      </c>
      <c r="E14" s="19">
        <v>68332</v>
      </c>
      <c r="F14" s="19">
        <v>22686</v>
      </c>
      <c r="G14" s="19">
        <v>5021</v>
      </c>
      <c r="H14" s="19">
        <v>654</v>
      </c>
      <c r="I14" s="19">
        <v>58345</v>
      </c>
      <c r="J14" s="19">
        <v>7410</v>
      </c>
      <c r="K14" s="19">
        <v>5077</v>
      </c>
      <c r="L14" s="19">
        <v>56834</v>
      </c>
      <c r="M14" s="19">
        <v>73</v>
      </c>
      <c r="N14" s="23">
        <f>SUM(C14:M14)</f>
        <v>363147</v>
      </c>
      <c r="O14" s="24">
        <v>0</v>
      </c>
      <c r="P14" s="24">
        <v>0</v>
      </c>
      <c r="Q14" s="24">
        <v>0</v>
      </c>
      <c r="R14" s="24">
        <v>0</v>
      </c>
      <c r="S14" s="24">
        <v>0</v>
      </c>
      <c r="T14" s="25">
        <v>0</v>
      </c>
      <c r="U14" s="23">
        <f t="shared" si="0"/>
        <v>0</v>
      </c>
      <c r="V14" s="26">
        <f t="shared" si="1"/>
        <v>363147</v>
      </c>
    </row>
    <row r="15" spans="1:23" s="5" customFormat="1" ht="14.25" customHeight="1" x14ac:dyDescent="0.25">
      <c r="A15" s="17" t="s">
        <v>40</v>
      </c>
      <c r="B15" s="18" t="s">
        <v>41</v>
      </c>
      <c r="C15" s="19">
        <v>171367</v>
      </c>
      <c r="D15" s="19">
        <v>44442</v>
      </c>
      <c r="E15" s="19">
        <v>279062</v>
      </c>
      <c r="F15" s="19">
        <v>23656</v>
      </c>
      <c r="G15" s="19">
        <v>55208</v>
      </c>
      <c r="H15" s="19">
        <v>861</v>
      </c>
      <c r="I15" s="19">
        <v>73144</v>
      </c>
      <c r="J15" s="19">
        <v>14836</v>
      </c>
      <c r="K15" s="19">
        <v>21259</v>
      </c>
      <c r="L15" s="19">
        <v>65025</v>
      </c>
      <c r="M15" s="19">
        <v>73</v>
      </c>
      <c r="N15" s="23">
        <f>SUM(C15:M15)</f>
        <v>748933</v>
      </c>
      <c r="O15" s="24">
        <v>0</v>
      </c>
      <c r="P15" s="24">
        <v>0</v>
      </c>
      <c r="Q15" s="24">
        <v>0</v>
      </c>
      <c r="R15" s="24">
        <v>0</v>
      </c>
      <c r="S15" s="24">
        <v>0</v>
      </c>
      <c r="T15" s="25">
        <v>0</v>
      </c>
      <c r="U15" s="23">
        <f t="shared" si="0"/>
        <v>0</v>
      </c>
      <c r="V15" s="26">
        <f t="shared" si="1"/>
        <v>748933</v>
      </c>
    </row>
    <row r="16" spans="1:23" s="5" customFormat="1" ht="14.25" customHeight="1" x14ac:dyDescent="0.25">
      <c r="A16" s="27" t="s">
        <v>42</v>
      </c>
      <c r="B16" s="28" t="s">
        <v>43</v>
      </c>
      <c r="C16" s="29">
        <v>5848</v>
      </c>
      <c r="D16" s="29">
        <v>26153</v>
      </c>
      <c r="E16" s="29">
        <v>45448</v>
      </c>
      <c r="F16" s="29">
        <v>14033</v>
      </c>
      <c r="G16" s="29">
        <v>12330</v>
      </c>
      <c r="H16" s="29">
        <v>24</v>
      </c>
      <c r="I16" s="29">
        <v>3412</v>
      </c>
      <c r="J16" s="29">
        <v>1391</v>
      </c>
      <c r="K16" s="29">
        <v>2675</v>
      </c>
      <c r="L16" s="29">
        <v>7509</v>
      </c>
      <c r="M16" s="29">
        <v>0</v>
      </c>
      <c r="N16" s="30">
        <f>SUM(C16:M16)</f>
        <v>118823</v>
      </c>
      <c r="O16" s="31">
        <v>0</v>
      </c>
      <c r="P16" s="31">
        <v>0</v>
      </c>
      <c r="Q16" s="31">
        <v>0</v>
      </c>
      <c r="R16" s="31">
        <v>0</v>
      </c>
      <c r="S16" s="31">
        <v>0</v>
      </c>
      <c r="T16" s="32">
        <v>0</v>
      </c>
      <c r="U16" s="30">
        <f t="shared" si="0"/>
        <v>0</v>
      </c>
      <c r="V16" s="33">
        <f t="shared" si="1"/>
        <v>118823</v>
      </c>
    </row>
    <row r="17" spans="1:22" s="5" customFormat="1" ht="14.25" customHeight="1" x14ac:dyDescent="0.25">
      <c r="A17" s="34" t="s">
        <v>44</v>
      </c>
      <c r="B17" s="35" t="s">
        <v>45</v>
      </c>
      <c r="C17" s="29">
        <v>165518</v>
      </c>
      <c r="D17" s="29">
        <v>18289</v>
      </c>
      <c r="E17" s="29">
        <v>233613</v>
      </c>
      <c r="F17" s="29">
        <v>9623</v>
      </c>
      <c r="G17" s="29">
        <v>42878</v>
      </c>
      <c r="H17" s="29">
        <v>837</v>
      </c>
      <c r="I17" s="29">
        <v>69732</v>
      </c>
      <c r="J17" s="29">
        <v>13445</v>
      </c>
      <c r="K17" s="29">
        <v>18584</v>
      </c>
      <c r="L17" s="29">
        <v>57516</v>
      </c>
      <c r="M17" s="29">
        <v>73</v>
      </c>
      <c r="N17" s="30">
        <f>SUM(C17:M17)</f>
        <v>630108</v>
      </c>
      <c r="O17" s="31">
        <v>0</v>
      </c>
      <c r="P17" s="31">
        <v>0</v>
      </c>
      <c r="Q17" s="31">
        <v>0</v>
      </c>
      <c r="R17" s="31">
        <v>0</v>
      </c>
      <c r="S17" s="31">
        <v>0</v>
      </c>
      <c r="T17" s="32">
        <v>0</v>
      </c>
      <c r="U17" s="30">
        <f t="shared" si="0"/>
        <v>0</v>
      </c>
      <c r="V17" s="33">
        <f t="shared" si="1"/>
        <v>630108</v>
      </c>
    </row>
    <row r="18" spans="1:22" s="5" customFormat="1" ht="14.25" customHeight="1" x14ac:dyDescent="0.25">
      <c r="A18" s="36" t="s">
        <v>46</v>
      </c>
      <c r="B18" s="37" t="s">
        <v>47</v>
      </c>
      <c r="C18" s="19">
        <v>438540</v>
      </c>
      <c r="D18" s="19">
        <v>211515</v>
      </c>
      <c r="E18" s="19">
        <v>226612</v>
      </c>
      <c r="F18" s="19">
        <v>146714</v>
      </c>
      <c r="G18" s="19">
        <v>199028</v>
      </c>
      <c r="H18" s="19">
        <v>233266</v>
      </c>
      <c r="I18" s="19">
        <v>409096</v>
      </c>
      <c r="J18" s="19">
        <v>203224</v>
      </c>
      <c r="K18" s="19">
        <v>202993</v>
      </c>
      <c r="L18" s="19">
        <v>235245</v>
      </c>
      <c r="M18" s="19">
        <v>16034</v>
      </c>
      <c r="N18" s="23">
        <f>SUM(C18:M18)</f>
        <v>2522267</v>
      </c>
      <c r="O18" s="24">
        <v>0</v>
      </c>
      <c r="P18" s="24">
        <v>0</v>
      </c>
      <c r="Q18" s="24">
        <v>0</v>
      </c>
      <c r="R18" s="24">
        <v>0</v>
      </c>
      <c r="S18" s="24">
        <v>0</v>
      </c>
      <c r="T18" s="25">
        <v>0</v>
      </c>
      <c r="U18" s="23">
        <f t="shared" si="0"/>
        <v>0</v>
      </c>
      <c r="V18" s="26">
        <f t="shared" si="1"/>
        <v>2522267</v>
      </c>
    </row>
    <row r="19" spans="1:22" s="5" customFormat="1" ht="14.25" customHeight="1" x14ac:dyDescent="0.25">
      <c r="A19" s="34" t="s">
        <v>48</v>
      </c>
      <c r="B19" s="35" t="s">
        <v>49</v>
      </c>
      <c r="C19" s="29">
        <v>373239</v>
      </c>
      <c r="D19" s="29">
        <v>149374</v>
      </c>
      <c r="E19" s="29">
        <v>173993</v>
      </c>
      <c r="F19" s="29">
        <v>110161</v>
      </c>
      <c r="G19" s="29">
        <v>172434</v>
      </c>
      <c r="H19" s="29">
        <v>204943</v>
      </c>
      <c r="I19" s="29">
        <v>364395</v>
      </c>
      <c r="J19" s="29">
        <v>159660</v>
      </c>
      <c r="K19" s="29">
        <v>140290</v>
      </c>
      <c r="L19" s="29">
        <v>204761</v>
      </c>
      <c r="M19" s="29">
        <v>15675</v>
      </c>
      <c r="N19" s="30">
        <f>SUM(C19:M19)</f>
        <v>2068925</v>
      </c>
      <c r="O19" s="31">
        <v>0</v>
      </c>
      <c r="P19" s="31">
        <v>0</v>
      </c>
      <c r="Q19" s="31">
        <v>0</v>
      </c>
      <c r="R19" s="31">
        <v>0</v>
      </c>
      <c r="S19" s="31">
        <v>0</v>
      </c>
      <c r="T19" s="32">
        <v>0</v>
      </c>
      <c r="U19" s="30">
        <f t="shared" si="0"/>
        <v>0</v>
      </c>
      <c r="V19" s="33">
        <f t="shared" si="1"/>
        <v>2068925</v>
      </c>
    </row>
    <row r="20" spans="1:22" s="5" customFormat="1" ht="14.25" customHeight="1" x14ac:dyDescent="0.25">
      <c r="A20" s="34" t="s">
        <v>50</v>
      </c>
      <c r="B20" s="35" t="s">
        <v>51</v>
      </c>
      <c r="C20" s="29">
        <v>60120</v>
      </c>
      <c r="D20" s="29">
        <v>51558</v>
      </c>
      <c r="E20" s="29">
        <v>47254</v>
      </c>
      <c r="F20" s="29">
        <v>27121</v>
      </c>
      <c r="G20" s="29">
        <v>24365</v>
      </c>
      <c r="H20" s="29">
        <v>28324</v>
      </c>
      <c r="I20" s="29">
        <v>39812</v>
      </c>
      <c r="J20" s="29">
        <v>42457</v>
      </c>
      <c r="K20" s="29">
        <v>57527</v>
      </c>
      <c r="L20" s="29">
        <v>24435</v>
      </c>
      <c r="M20" s="29">
        <v>358</v>
      </c>
      <c r="N20" s="30">
        <f>SUM(C20:M20)</f>
        <v>403331</v>
      </c>
      <c r="O20" s="31">
        <v>0</v>
      </c>
      <c r="P20" s="31">
        <v>0</v>
      </c>
      <c r="Q20" s="31">
        <v>0</v>
      </c>
      <c r="R20" s="31">
        <v>0</v>
      </c>
      <c r="S20" s="31">
        <v>0</v>
      </c>
      <c r="T20" s="32">
        <v>0</v>
      </c>
      <c r="U20" s="30">
        <f t="shared" si="0"/>
        <v>0</v>
      </c>
      <c r="V20" s="33">
        <f t="shared" si="1"/>
        <v>403331</v>
      </c>
    </row>
    <row r="21" spans="1:22" s="5" customFormat="1" ht="14.25" customHeight="1" x14ac:dyDescent="0.25">
      <c r="A21" s="34" t="s">
        <v>52</v>
      </c>
      <c r="B21" s="35" t="s">
        <v>53</v>
      </c>
      <c r="C21" s="29">
        <v>510</v>
      </c>
      <c r="D21" s="29">
        <v>168</v>
      </c>
      <c r="E21" s="29">
        <v>154</v>
      </c>
      <c r="F21" s="29">
        <v>9204</v>
      </c>
      <c r="G21" s="29">
        <v>0</v>
      </c>
      <c r="H21" s="29">
        <v>0</v>
      </c>
      <c r="I21" s="29">
        <v>0</v>
      </c>
      <c r="J21" s="29">
        <v>15</v>
      </c>
      <c r="K21" s="29">
        <v>366</v>
      </c>
      <c r="L21" s="29">
        <v>0</v>
      </c>
      <c r="M21" s="29">
        <v>0</v>
      </c>
      <c r="N21" s="30">
        <f>SUM(C21:M21)</f>
        <v>10417</v>
      </c>
      <c r="O21" s="31">
        <v>0</v>
      </c>
      <c r="P21" s="31">
        <v>0</v>
      </c>
      <c r="Q21" s="31">
        <v>0</v>
      </c>
      <c r="R21" s="31">
        <v>0</v>
      </c>
      <c r="S21" s="31">
        <v>0</v>
      </c>
      <c r="T21" s="32">
        <v>0</v>
      </c>
      <c r="U21" s="30">
        <f t="shared" si="0"/>
        <v>0</v>
      </c>
      <c r="V21" s="33">
        <f t="shared" si="1"/>
        <v>10417</v>
      </c>
    </row>
    <row r="22" spans="1:22" s="5" customFormat="1" ht="14.25" customHeight="1" x14ac:dyDescent="0.25">
      <c r="A22" s="36" t="s">
        <v>54</v>
      </c>
      <c r="B22" s="37" t="s">
        <v>55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23">
        <f>SUM(C22:M22)</f>
        <v>0</v>
      </c>
      <c r="O22" s="24">
        <v>0</v>
      </c>
      <c r="P22" s="24">
        <v>0</v>
      </c>
      <c r="Q22" s="24">
        <v>0</v>
      </c>
      <c r="R22" s="24">
        <v>0</v>
      </c>
      <c r="S22" s="24">
        <v>0</v>
      </c>
      <c r="T22" s="25">
        <v>0</v>
      </c>
      <c r="U22" s="23">
        <f t="shared" si="0"/>
        <v>0</v>
      </c>
      <c r="V22" s="26">
        <f t="shared" si="1"/>
        <v>0</v>
      </c>
    </row>
    <row r="23" spans="1:22" s="5" customFormat="1" ht="14.25" customHeight="1" x14ac:dyDescent="0.25">
      <c r="A23" s="36" t="s">
        <v>56</v>
      </c>
      <c r="B23" s="37" t="s">
        <v>57</v>
      </c>
      <c r="C23" s="19">
        <v>0</v>
      </c>
      <c r="D23" s="19">
        <v>0</v>
      </c>
      <c r="E23" s="19">
        <v>63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23">
        <f>SUM(C23:M23)</f>
        <v>63</v>
      </c>
      <c r="O23" s="24">
        <v>0</v>
      </c>
      <c r="P23" s="24">
        <v>0</v>
      </c>
      <c r="Q23" s="24">
        <v>0</v>
      </c>
      <c r="R23" s="24">
        <v>0</v>
      </c>
      <c r="S23" s="24">
        <v>0</v>
      </c>
      <c r="T23" s="25">
        <v>0</v>
      </c>
      <c r="U23" s="23">
        <f t="shared" si="0"/>
        <v>0</v>
      </c>
      <c r="V23" s="26">
        <f t="shared" si="1"/>
        <v>63</v>
      </c>
    </row>
    <row r="24" spans="1:22" s="5" customFormat="1" ht="14.25" customHeight="1" x14ac:dyDescent="0.25">
      <c r="A24" s="36" t="s">
        <v>58</v>
      </c>
      <c r="B24" s="37" t="s">
        <v>59</v>
      </c>
      <c r="C24" s="19">
        <v>6273</v>
      </c>
      <c r="D24" s="19">
        <v>911</v>
      </c>
      <c r="E24" s="19">
        <v>2143</v>
      </c>
      <c r="F24" s="19">
        <v>404</v>
      </c>
      <c r="G24" s="19">
        <v>3151</v>
      </c>
      <c r="H24" s="19">
        <v>91</v>
      </c>
      <c r="I24" s="19">
        <v>1868</v>
      </c>
      <c r="J24" s="19">
        <v>4167</v>
      </c>
      <c r="K24" s="19">
        <v>601</v>
      </c>
      <c r="L24" s="19">
        <v>1176</v>
      </c>
      <c r="M24" s="19">
        <v>0</v>
      </c>
      <c r="N24" s="23">
        <f>SUM(C24:M24)</f>
        <v>20785</v>
      </c>
      <c r="O24" s="24">
        <v>0</v>
      </c>
      <c r="P24" s="24">
        <v>0</v>
      </c>
      <c r="Q24" s="24">
        <v>0</v>
      </c>
      <c r="R24" s="24">
        <v>0</v>
      </c>
      <c r="S24" s="24">
        <v>0</v>
      </c>
      <c r="T24" s="25">
        <v>0</v>
      </c>
      <c r="U24" s="23">
        <f t="shared" si="0"/>
        <v>0</v>
      </c>
      <c r="V24" s="26">
        <f t="shared" si="1"/>
        <v>20785</v>
      </c>
    </row>
    <row r="25" spans="1:22" s="5" customFormat="1" ht="14.25" customHeight="1" x14ac:dyDescent="0.25">
      <c r="A25" s="36" t="s">
        <v>60</v>
      </c>
      <c r="B25" s="37" t="s">
        <v>61</v>
      </c>
      <c r="C25" s="19">
        <v>323</v>
      </c>
      <c r="D25" s="19">
        <v>1082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28</v>
      </c>
      <c r="L25" s="19">
        <v>9</v>
      </c>
      <c r="M25" s="19">
        <v>0</v>
      </c>
      <c r="N25" s="23">
        <f>SUM(C25:M25)</f>
        <v>1442</v>
      </c>
      <c r="O25" s="24">
        <v>0</v>
      </c>
      <c r="P25" s="24">
        <v>0</v>
      </c>
      <c r="Q25" s="24">
        <v>0</v>
      </c>
      <c r="R25" s="24">
        <v>0</v>
      </c>
      <c r="S25" s="24">
        <v>0</v>
      </c>
      <c r="T25" s="25">
        <v>0</v>
      </c>
      <c r="U25" s="23">
        <f t="shared" si="0"/>
        <v>0</v>
      </c>
      <c r="V25" s="26">
        <f t="shared" si="1"/>
        <v>1442</v>
      </c>
    </row>
    <row r="26" spans="1:22" s="5" customFormat="1" ht="14.25" customHeight="1" x14ac:dyDescent="0.25">
      <c r="A26" s="36" t="s">
        <v>62</v>
      </c>
      <c r="B26" s="37" t="s">
        <v>63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23">
        <f>SUM(C26:M26)</f>
        <v>0</v>
      </c>
      <c r="O26" s="24">
        <v>0</v>
      </c>
      <c r="P26" s="24">
        <v>0</v>
      </c>
      <c r="Q26" s="24">
        <v>0</v>
      </c>
      <c r="R26" s="24">
        <v>0</v>
      </c>
      <c r="S26" s="24">
        <v>0</v>
      </c>
      <c r="T26" s="25">
        <v>0</v>
      </c>
      <c r="U26" s="23">
        <f t="shared" si="0"/>
        <v>0</v>
      </c>
      <c r="V26" s="26">
        <f t="shared" si="1"/>
        <v>0</v>
      </c>
    </row>
    <row r="27" spans="1:22" s="5" customFormat="1" ht="14.25" customHeight="1" x14ac:dyDescent="0.25">
      <c r="A27" s="36" t="s">
        <v>64</v>
      </c>
      <c r="B27" s="37" t="s">
        <v>65</v>
      </c>
      <c r="C27" s="19">
        <v>30</v>
      </c>
      <c r="D27" s="19">
        <v>0</v>
      </c>
      <c r="E27" s="19">
        <v>5285</v>
      </c>
      <c r="F27" s="19">
        <v>0</v>
      </c>
      <c r="G27" s="19">
        <v>0</v>
      </c>
      <c r="H27" s="19">
        <v>0</v>
      </c>
      <c r="I27" s="19">
        <v>294</v>
      </c>
      <c r="J27" s="19">
        <v>0</v>
      </c>
      <c r="K27" s="19">
        <v>0</v>
      </c>
      <c r="L27" s="19">
        <v>0</v>
      </c>
      <c r="M27" s="19">
        <v>0</v>
      </c>
      <c r="N27" s="23">
        <f>SUM(C27:M27)</f>
        <v>5609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5">
        <v>0</v>
      </c>
      <c r="U27" s="23">
        <f t="shared" si="0"/>
        <v>0</v>
      </c>
      <c r="V27" s="26">
        <f t="shared" si="1"/>
        <v>5609</v>
      </c>
    </row>
    <row r="28" spans="1:22" s="5" customFormat="1" ht="14.25" customHeight="1" x14ac:dyDescent="0.25">
      <c r="A28" s="36" t="s">
        <v>66</v>
      </c>
      <c r="B28" s="37" t="s">
        <v>67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23">
        <f>SUM(C28:M28)</f>
        <v>0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5">
        <v>0</v>
      </c>
      <c r="U28" s="23">
        <f t="shared" si="0"/>
        <v>0</v>
      </c>
      <c r="V28" s="26">
        <f t="shared" si="1"/>
        <v>0</v>
      </c>
    </row>
    <row r="29" spans="1:22" s="5" customFormat="1" ht="14.25" customHeight="1" x14ac:dyDescent="0.25">
      <c r="A29" s="38" t="s">
        <v>68</v>
      </c>
      <c r="B29" s="39" t="s">
        <v>69</v>
      </c>
      <c r="C29" s="19">
        <v>9061</v>
      </c>
      <c r="D29" s="19">
        <v>26388</v>
      </c>
      <c r="E29" s="19">
        <v>24252</v>
      </c>
      <c r="F29" s="19">
        <v>4205</v>
      </c>
      <c r="G29" s="19">
        <v>17090</v>
      </c>
      <c r="H29" s="19">
        <v>1304</v>
      </c>
      <c r="I29" s="19">
        <v>6968</v>
      </c>
      <c r="J29" s="19">
        <v>6395</v>
      </c>
      <c r="K29" s="19">
        <v>3190</v>
      </c>
      <c r="L29" s="19">
        <v>6694</v>
      </c>
      <c r="M29" s="19">
        <v>105</v>
      </c>
      <c r="N29" s="40">
        <f>SUM(C29:M29)</f>
        <v>105652</v>
      </c>
      <c r="O29" s="41">
        <v>0</v>
      </c>
      <c r="P29" s="41">
        <v>0</v>
      </c>
      <c r="Q29" s="41">
        <v>0</v>
      </c>
      <c r="R29" s="41">
        <v>0</v>
      </c>
      <c r="S29" s="41">
        <v>0</v>
      </c>
      <c r="T29" s="42">
        <v>0</v>
      </c>
      <c r="U29" s="40">
        <f t="shared" si="0"/>
        <v>0</v>
      </c>
      <c r="V29" s="43">
        <f t="shared" si="1"/>
        <v>105652</v>
      </c>
    </row>
    <row r="30" spans="1:22" s="5" customFormat="1" ht="14.25" customHeight="1" x14ac:dyDescent="0.25">
      <c r="A30" s="44" t="s">
        <v>13</v>
      </c>
      <c r="B30" s="45" t="s">
        <v>70</v>
      </c>
      <c r="C30" s="46">
        <f t="shared" ref="C30:M30" si="2">SUM(C6:C14)+C18+SUM(C22:C29)</f>
        <v>966747</v>
      </c>
      <c r="D30" s="46">
        <f t="shared" si="2"/>
        <v>689533</v>
      </c>
      <c r="E30" s="46">
        <f t="shared" si="2"/>
        <v>839113</v>
      </c>
      <c r="F30" s="46">
        <f t="shared" si="2"/>
        <v>236187</v>
      </c>
      <c r="G30" s="46">
        <f t="shared" si="2"/>
        <v>563582</v>
      </c>
      <c r="H30" s="46">
        <f t="shared" si="2"/>
        <v>258052</v>
      </c>
      <c r="I30" s="46">
        <f t="shared" si="2"/>
        <v>660833</v>
      </c>
      <c r="J30" s="46">
        <f t="shared" si="2"/>
        <v>316289</v>
      </c>
      <c r="K30" s="46">
        <f t="shared" si="2"/>
        <v>406210</v>
      </c>
      <c r="L30" s="46">
        <f t="shared" si="2"/>
        <v>618191</v>
      </c>
      <c r="M30" s="46">
        <f t="shared" si="2"/>
        <v>22178</v>
      </c>
      <c r="N30" s="47">
        <f>SUM(C30:M30)</f>
        <v>5576915</v>
      </c>
      <c r="O30" s="46">
        <f t="shared" ref="O30:T30" si="3">SUM(O6:O14)+O18+SUM(O22:O29)</f>
        <v>0</v>
      </c>
      <c r="P30" s="46">
        <f t="shared" si="3"/>
        <v>0</v>
      </c>
      <c r="Q30" s="46">
        <f t="shared" si="3"/>
        <v>0</v>
      </c>
      <c r="R30" s="46">
        <f t="shared" si="3"/>
        <v>0</v>
      </c>
      <c r="S30" s="46">
        <f t="shared" si="3"/>
        <v>0</v>
      </c>
      <c r="T30" s="46">
        <f t="shared" si="3"/>
        <v>0</v>
      </c>
      <c r="U30" s="47">
        <f t="shared" si="0"/>
        <v>0</v>
      </c>
      <c r="V30" s="48">
        <f t="shared" si="1"/>
        <v>5576915</v>
      </c>
    </row>
    <row r="31" spans="1:22" s="5" customFormat="1" ht="14.25" customHeight="1" x14ac:dyDescent="0.25">
      <c r="A31" s="49" t="s">
        <v>71</v>
      </c>
      <c r="B31" s="50" t="s">
        <v>72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21">
        <v>0</v>
      </c>
      <c r="N31" s="20">
        <f>SUM(C31:M31)</f>
        <v>0</v>
      </c>
      <c r="O31" s="19">
        <v>439847</v>
      </c>
      <c r="P31" s="19">
        <v>269921</v>
      </c>
      <c r="Q31" s="19">
        <v>95161</v>
      </c>
      <c r="R31" s="19">
        <v>65956</v>
      </c>
      <c r="S31" s="19">
        <v>173708</v>
      </c>
      <c r="T31" s="21">
        <v>821</v>
      </c>
      <c r="U31" s="20">
        <f t="shared" si="0"/>
        <v>1045414</v>
      </c>
      <c r="V31" s="22">
        <f t="shared" si="1"/>
        <v>1045414</v>
      </c>
    </row>
    <row r="32" spans="1:22" s="5" customFormat="1" ht="14.25" customHeight="1" x14ac:dyDescent="0.25">
      <c r="A32" s="34" t="s">
        <v>73</v>
      </c>
      <c r="B32" s="51" t="s">
        <v>74</v>
      </c>
      <c r="C32" s="29">
        <v>0</v>
      </c>
      <c r="D32" s="29">
        <v>0</v>
      </c>
      <c r="E32" s="29">
        <v>0</v>
      </c>
      <c r="F32" s="29">
        <v>0</v>
      </c>
      <c r="G32" s="29">
        <v>0</v>
      </c>
      <c r="H32" s="29">
        <v>0</v>
      </c>
      <c r="I32" s="29">
        <v>0</v>
      </c>
      <c r="J32" s="29">
        <v>0</v>
      </c>
      <c r="K32" s="29">
        <v>0</v>
      </c>
      <c r="L32" s="29">
        <v>0</v>
      </c>
      <c r="M32" s="32">
        <v>0</v>
      </c>
      <c r="N32" s="30">
        <f>SUM(C32:M32)</f>
        <v>0</v>
      </c>
      <c r="O32" s="31">
        <v>427623</v>
      </c>
      <c r="P32" s="31">
        <v>262167</v>
      </c>
      <c r="Q32" s="31">
        <v>92631</v>
      </c>
      <c r="R32" s="31">
        <v>61555</v>
      </c>
      <c r="S32" s="31">
        <v>171977</v>
      </c>
      <c r="T32" s="32">
        <v>0</v>
      </c>
      <c r="U32" s="30">
        <f t="shared" si="0"/>
        <v>1015953</v>
      </c>
      <c r="V32" s="33">
        <f t="shared" si="1"/>
        <v>1015953</v>
      </c>
    </row>
    <row r="33" spans="1:22" s="5" customFormat="1" ht="14.25" customHeight="1" x14ac:dyDescent="0.25">
      <c r="A33" s="34" t="s">
        <v>75</v>
      </c>
      <c r="B33" s="35" t="s">
        <v>76</v>
      </c>
      <c r="C33" s="29">
        <v>0</v>
      </c>
      <c r="D33" s="29">
        <v>0</v>
      </c>
      <c r="E33" s="29">
        <v>0</v>
      </c>
      <c r="F33" s="29">
        <v>0</v>
      </c>
      <c r="G33" s="29">
        <v>0</v>
      </c>
      <c r="H33" s="29">
        <v>0</v>
      </c>
      <c r="I33" s="29">
        <v>0</v>
      </c>
      <c r="J33" s="29">
        <v>0</v>
      </c>
      <c r="K33" s="29">
        <v>0</v>
      </c>
      <c r="L33" s="29">
        <v>0</v>
      </c>
      <c r="M33" s="32">
        <v>0</v>
      </c>
      <c r="N33" s="30">
        <f>SUM(C33:M33)</f>
        <v>0</v>
      </c>
      <c r="O33" s="31">
        <v>11958</v>
      </c>
      <c r="P33" s="31">
        <v>7369</v>
      </c>
      <c r="Q33" s="31">
        <v>2340</v>
      </c>
      <c r="R33" s="31">
        <v>4401</v>
      </c>
      <c r="S33" s="31">
        <v>1730</v>
      </c>
      <c r="T33" s="32">
        <v>821</v>
      </c>
      <c r="U33" s="30">
        <f t="shared" si="0"/>
        <v>28619</v>
      </c>
      <c r="V33" s="33">
        <f t="shared" si="1"/>
        <v>28619</v>
      </c>
    </row>
    <row r="34" spans="1:22" s="5" customFormat="1" ht="14.25" customHeight="1" x14ac:dyDescent="0.25">
      <c r="A34" s="34" t="s">
        <v>77</v>
      </c>
      <c r="B34" s="35" t="s">
        <v>78</v>
      </c>
      <c r="C34" s="29">
        <v>0</v>
      </c>
      <c r="D34" s="29">
        <v>0</v>
      </c>
      <c r="E34" s="29">
        <v>0</v>
      </c>
      <c r="F34" s="29">
        <v>0</v>
      </c>
      <c r="G34" s="29">
        <v>0</v>
      </c>
      <c r="H34" s="29">
        <v>0</v>
      </c>
      <c r="I34" s="29">
        <v>0</v>
      </c>
      <c r="J34" s="29">
        <v>0</v>
      </c>
      <c r="K34" s="29">
        <v>0</v>
      </c>
      <c r="L34" s="29">
        <v>0</v>
      </c>
      <c r="M34" s="32">
        <v>0</v>
      </c>
      <c r="N34" s="30">
        <f>SUM(C34:M34)</f>
        <v>0</v>
      </c>
      <c r="O34" s="31">
        <v>266</v>
      </c>
      <c r="P34" s="31">
        <v>385</v>
      </c>
      <c r="Q34" s="31">
        <v>190</v>
      </c>
      <c r="R34" s="31">
        <v>0</v>
      </c>
      <c r="S34" s="31">
        <v>0</v>
      </c>
      <c r="T34" s="32">
        <v>0</v>
      </c>
      <c r="U34" s="30">
        <f t="shared" si="0"/>
        <v>841</v>
      </c>
      <c r="V34" s="33">
        <f t="shared" si="1"/>
        <v>841</v>
      </c>
    </row>
    <row r="35" spans="1:22" s="5" customFormat="1" ht="14.25" customHeight="1" x14ac:dyDescent="0.25">
      <c r="A35" s="36" t="s">
        <v>79</v>
      </c>
      <c r="B35" s="52" t="s">
        <v>80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25">
        <v>0</v>
      </c>
      <c r="N35" s="23">
        <f>SUM(C35:M35)</f>
        <v>0</v>
      </c>
      <c r="O35" s="24">
        <v>0</v>
      </c>
      <c r="P35" s="24">
        <v>0</v>
      </c>
      <c r="Q35" s="24">
        <v>0</v>
      </c>
      <c r="R35" s="24">
        <v>579</v>
      </c>
      <c r="S35" s="24">
        <v>0</v>
      </c>
      <c r="T35" s="25">
        <v>0</v>
      </c>
      <c r="U35" s="23">
        <f t="shared" si="0"/>
        <v>579</v>
      </c>
      <c r="V35" s="26">
        <f t="shared" si="1"/>
        <v>579</v>
      </c>
    </row>
    <row r="36" spans="1:22" s="5" customFormat="1" ht="14.25" customHeight="1" x14ac:dyDescent="0.25">
      <c r="A36" s="36" t="s">
        <v>81</v>
      </c>
      <c r="B36" s="52" t="s">
        <v>82</v>
      </c>
      <c r="C36" s="19">
        <v>0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25">
        <v>0</v>
      </c>
      <c r="N36" s="23">
        <f>SUM(C36:M36)</f>
        <v>0</v>
      </c>
      <c r="O36" s="24">
        <v>76367</v>
      </c>
      <c r="P36" s="24">
        <v>3636</v>
      </c>
      <c r="Q36" s="24">
        <v>61521</v>
      </c>
      <c r="R36" s="24">
        <v>11925</v>
      </c>
      <c r="S36" s="24">
        <v>21105</v>
      </c>
      <c r="T36" s="25">
        <v>27</v>
      </c>
      <c r="U36" s="23">
        <f t="shared" si="0"/>
        <v>174581</v>
      </c>
      <c r="V36" s="26">
        <f t="shared" si="1"/>
        <v>174581</v>
      </c>
    </row>
    <row r="37" spans="1:22" s="5" customFormat="1" ht="14.25" customHeight="1" x14ac:dyDescent="0.25">
      <c r="A37" s="36" t="s">
        <v>83</v>
      </c>
      <c r="B37" s="52" t="s">
        <v>84</v>
      </c>
      <c r="C37" s="19">
        <v>0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25">
        <v>0</v>
      </c>
      <c r="N37" s="23">
        <f>SUM(C37:M37)</f>
        <v>0</v>
      </c>
      <c r="O37" s="24">
        <v>0</v>
      </c>
      <c r="P37" s="24">
        <v>0</v>
      </c>
      <c r="Q37" s="24">
        <v>0</v>
      </c>
      <c r="R37" s="24">
        <v>0</v>
      </c>
      <c r="S37" s="24">
        <v>0</v>
      </c>
      <c r="T37" s="25">
        <v>0</v>
      </c>
      <c r="U37" s="23">
        <f t="shared" si="0"/>
        <v>0</v>
      </c>
      <c r="V37" s="26">
        <f t="shared" si="1"/>
        <v>0</v>
      </c>
    </row>
    <row r="38" spans="1:22" s="5" customFormat="1" ht="14.25" customHeight="1" x14ac:dyDescent="0.25">
      <c r="A38" s="36" t="s">
        <v>85</v>
      </c>
      <c r="B38" s="52" t="s">
        <v>86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25">
        <v>0</v>
      </c>
      <c r="N38" s="23">
        <f>SUM(C38:M38)</f>
        <v>0</v>
      </c>
      <c r="O38" s="24">
        <v>0</v>
      </c>
      <c r="P38" s="24">
        <v>0</v>
      </c>
      <c r="Q38" s="24">
        <v>0</v>
      </c>
      <c r="R38" s="24">
        <v>0</v>
      </c>
      <c r="S38" s="24">
        <v>0</v>
      </c>
      <c r="T38" s="25">
        <v>0</v>
      </c>
      <c r="U38" s="23">
        <f t="shared" si="0"/>
        <v>0</v>
      </c>
      <c r="V38" s="26">
        <f t="shared" si="1"/>
        <v>0</v>
      </c>
    </row>
    <row r="39" spans="1:22" s="5" customFormat="1" ht="14.25" customHeight="1" x14ac:dyDescent="0.25">
      <c r="A39" s="36" t="s">
        <v>87</v>
      </c>
      <c r="B39" s="37" t="s">
        <v>88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25">
        <v>0</v>
      </c>
      <c r="N39" s="23">
        <f>SUM(C39:M39)</f>
        <v>0</v>
      </c>
      <c r="O39" s="24">
        <v>0</v>
      </c>
      <c r="P39" s="24">
        <v>0</v>
      </c>
      <c r="Q39" s="24">
        <v>0</v>
      </c>
      <c r="R39" s="24">
        <v>0</v>
      </c>
      <c r="S39" s="24">
        <v>0</v>
      </c>
      <c r="T39" s="25">
        <v>0</v>
      </c>
      <c r="U39" s="23">
        <f t="shared" si="0"/>
        <v>0</v>
      </c>
      <c r="V39" s="26">
        <f t="shared" si="1"/>
        <v>0</v>
      </c>
    </row>
    <row r="40" spans="1:22" s="5" customFormat="1" ht="14.25" customHeight="1" x14ac:dyDescent="0.25">
      <c r="A40" s="36" t="s">
        <v>89</v>
      </c>
      <c r="B40" s="52" t="s">
        <v>90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42">
        <v>0</v>
      </c>
      <c r="N40" s="23">
        <f>SUM(C40:M40)</f>
        <v>0</v>
      </c>
      <c r="O40" s="41">
        <v>0</v>
      </c>
      <c r="P40" s="41">
        <v>0</v>
      </c>
      <c r="Q40" s="41">
        <v>0</v>
      </c>
      <c r="R40" s="41">
        <v>0</v>
      </c>
      <c r="S40" s="41">
        <v>0</v>
      </c>
      <c r="T40" s="42">
        <v>0</v>
      </c>
      <c r="U40" s="40">
        <f t="shared" si="0"/>
        <v>0</v>
      </c>
      <c r="V40" s="43">
        <f t="shared" si="1"/>
        <v>0</v>
      </c>
    </row>
    <row r="41" spans="1:22" s="5" customFormat="1" ht="14.25" customHeight="1" x14ac:dyDescent="0.25">
      <c r="A41" s="53" t="s">
        <v>20</v>
      </c>
      <c r="B41" s="54" t="s">
        <v>91</v>
      </c>
      <c r="C41" s="46">
        <f t="shared" ref="C41:M41" si="4">C31+SUM(C35:C40)</f>
        <v>0</v>
      </c>
      <c r="D41" s="46">
        <f t="shared" si="4"/>
        <v>0</v>
      </c>
      <c r="E41" s="46">
        <f t="shared" si="4"/>
        <v>0</v>
      </c>
      <c r="F41" s="46">
        <f t="shared" si="4"/>
        <v>0</v>
      </c>
      <c r="G41" s="46">
        <f t="shared" si="4"/>
        <v>0</v>
      </c>
      <c r="H41" s="46">
        <f t="shared" si="4"/>
        <v>0</v>
      </c>
      <c r="I41" s="46">
        <f t="shared" si="4"/>
        <v>0</v>
      </c>
      <c r="J41" s="46">
        <f t="shared" si="4"/>
        <v>0</v>
      </c>
      <c r="K41" s="46">
        <f t="shared" si="4"/>
        <v>0</v>
      </c>
      <c r="L41" s="46">
        <f t="shared" si="4"/>
        <v>0</v>
      </c>
      <c r="M41" s="46">
        <f t="shared" si="4"/>
        <v>0</v>
      </c>
      <c r="N41" s="47">
        <f>SUM(C41:M41)</f>
        <v>0</v>
      </c>
      <c r="O41" s="46">
        <f t="shared" ref="O41:T41" si="5">O31+SUM(O35:O40)</f>
        <v>516214</v>
      </c>
      <c r="P41" s="46">
        <f t="shared" si="5"/>
        <v>273557</v>
      </c>
      <c r="Q41" s="46">
        <f t="shared" si="5"/>
        <v>156682</v>
      </c>
      <c r="R41" s="46">
        <f t="shared" si="5"/>
        <v>78460</v>
      </c>
      <c r="S41" s="46">
        <f t="shared" si="5"/>
        <v>194813</v>
      </c>
      <c r="T41" s="46">
        <f t="shared" si="5"/>
        <v>848</v>
      </c>
      <c r="U41" s="47">
        <f t="shared" si="0"/>
        <v>1220574</v>
      </c>
      <c r="V41" s="48">
        <f t="shared" si="1"/>
        <v>1220574</v>
      </c>
    </row>
    <row r="42" spans="1:22" s="5" customFormat="1" ht="14.25" customHeight="1" x14ac:dyDescent="0.25">
      <c r="A42" s="55" t="s">
        <v>21</v>
      </c>
      <c r="B42" s="56" t="s">
        <v>92</v>
      </c>
      <c r="C42" s="57">
        <f t="shared" ref="C42:V42" si="6">C30+C41</f>
        <v>966747</v>
      </c>
      <c r="D42" s="57">
        <f t="shared" si="6"/>
        <v>689533</v>
      </c>
      <c r="E42" s="57">
        <f t="shared" si="6"/>
        <v>839113</v>
      </c>
      <c r="F42" s="57">
        <f t="shared" si="6"/>
        <v>236187</v>
      </c>
      <c r="G42" s="57">
        <f t="shared" si="6"/>
        <v>563582</v>
      </c>
      <c r="H42" s="57">
        <f t="shared" si="6"/>
        <v>258052</v>
      </c>
      <c r="I42" s="57">
        <f t="shared" si="6"/>
        <v>660833</v>
      </c>
      <c r="J42" s="57">
        <f t="shared" si="6"/>
        <v>316289</v>
      </c>
      <c r="K42" s="57">
        <f t="shared" si="6"/>
        <v>406210</v>
      </c>
      <c r="L42" s="57">
        <f t="shared" si="6"/>
        <v>618191</v>
      </c>
      <c r="M42" s="57">
        <f t="shared" si="6"/>
        <v>22178</v>
      </c>
      <c r="N42" s="57">
        <f t="shared" si="6"/>
        <v>5576915</v>
      </c>
      <c r="O42" s="57">
        <f t="shared" si="6"/>
        <v>516214</v>
      </c>
      <c r="P42" s="57">
        <f t="shared" si="6"/>
        <v>273557</v>
      </c>
      <c r="Q42" s="57">
        <f t="shared" si="6"/>
        <v>156682</v>
      </c>
      <c r="R42" s="57">
        <f t="shared" si="6"/>
        <v>78460</v>
      </c>
      <c r="S42" s="57">
        <f t="shared" si="6"/>
        <v>194813</v>
      </c>
      <c r="T42" s="57">
        <f t="shared" si="6"/>
        <v>848</v>
      </c>
      <c r="U42" s="57">
        <f t="shared" si="6"/>
        <v>1220574</v>
      </c>
      <c r="V42" s="58">
        <f t="shared" si="6"/>
        <v>6797489</v>
      </c>
    </row>
    <row r="43" spans="1:22" s="5" customFormat="1" ht="15.95" customHeight="1" x14ac:dyDescent="0.25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22" s="5" customFormat="1" ht="17.45" customHeight="1" x14ac:dyDescent="0.25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22" s="5" customFormat="1" ht="36.6" customHeight="1" x14ac:dyDescent="0.25">
      <c r="A45" s="120"/>
      <c r="B45" s="121"/>
      <c r="C45" s="59" t="str">
        <f t="shared" ref="C45:M45" si="7">C4</f>
        <v>MAKEDONIJA Insurance s.c. Skopje - Vienna Insurance Group</v>
      </c>
      <c r="D45" s="59" t="str">
        <f t="shared" si="7"/>
        <v>STOCK COMPANY FOR INSURANCE TRIGLAV</v>
      </c>
      <c r="E45" s="59" t="str">
        <f t="shared" si="7"/>
        <v>SAVA Insurance, a.d. Skopje</v>
      </c>
      <c r="F45" s="59" t="str">
        <f t="shared" si="7"/>
        <v>EUROINS INSURANCE S.C. Skopje</v>
      </c>
      <c r="G45" s="59" t="str">
        <f t="shared" si="7"/>
        <v>EUROLINK Insurance Inc. Skopje</v>
      </c>
      <c r="H45" s="59" t="str">
        <f t="shared" si="7"/>
        <v>GRAWE Non-life</v>
      </c>
      <c r="I45" s="59" t="str">
        <f t="shared" si="7"/>
        <v>SIGAL</v>
      </c>
      <c r="J45" s="59" t="str">
        <f t="shared" si="7"/>
        <v>Insurance Policy</v>
      </c>
      <c r="K45" s="59" t="str">
        <f t="shared" si="7"/>
        <v>INSURANCE COMPANY HALK OSIGURUVANJE A.D. SKOPJE</v>
      </c>
      <c r="L45" s="59" t="str">
        <f t="shared" si="7"/>
        <v>CROATIA INSURANCE - NON LIFE</v>
      </c>
      <c r="M45" s="59" t="str">
        <f t="shared" si="7"/>
        <v>ZOIL MAKEDONIJA, Bitola</v>
      </c>
      <c r="N45" s="60"/>
      <c r="O45" s="59" t="str">
        <f t="shared" ref="O45:T45" si="8">O4</f>
        <v>CROATIA INSURANCE - LIFE</v>
      </c>
      <c r="P45" s="59" t="str">
        <f t="shared" si="8"/>
        <v>GRAWE</v>
      </c>
      <c r="Q45" s="59" t="str">
        <f t="shared" si="8"/>
        <v>WINNER LIFE</v>
      </c>
      <c r="R45" s="59" t="str">
        <f t="shared" si="8"/>
        <v>SIGAL LIFE</v>
      </c>
      <c r="S45" s="59" t="str">
        <f t="shared" si="8"/>
        <v>TRIGLAV LIFE</v>
      </c>
      <c r="T45" s="59" t="str">
        <f t="shared" si="8"/>
        <v>PRVA LIFE JSC Skopje</v>
      </c>
      <c r="U45" s="61"/>
    </row>
    <row r="46" spans="1:22" s="5" customFormat="1" ht="14.25" customHeight="1" x14ac:dyDescent="0.25">
      <c r="A46" s="118" t="s">
        <v>93</v>
      </c>
      <c r="B46" s="119"/>
      <c r="C46" s="62">
        <f>C42/$N$42</f>
        <v>0.17334798898674267</v>
      </c>
      <c r="D46" s="62">
        <f t="shared" ref="D46:M46" si="9">D42/$N$42</f>
        <v>0.12364057906566624</v>
      </c>
      <c r="E46" s="62">
        <f t="shared" si="9"/>
        <v>0.15046185928958933</v>
      </c>
      <c r="F46" s="62">
        <f t="shared" si="9"/>
        <v>4.2350833749483362E-2</v>
      </c>
      <c r="G46" s="62">
        <f t="shared" si="9"/>
        <v>0.10105622911591804</v>
      </c>
      <c r="H46" s="62">
        <f t="shared" si="9"/>
        <v>4.6271460117287069E-2</v>
      </c>
      <c r="I46" s="62">
        <f t="shared" si="9"/>
        <v>0.11849436471597649</v>
      </c>
      <c r="J46" s="62">
        <f t="shared" si="9"/>
        <v>5.6713971792648803E-2</v>
      </c>
      <c r="K46" s="62">
        <f t="shared" si="9"/>
        <v>7.28377606615844E-2</v>
      </c>
      <c r="L46" s="62">
        <f t="shared" si="9"/>
        <v>0.11084820191808553</v>
      </c>
      <c r="M46" s="62">
        <f t="shared" si="9"/>
        <v>3.9767505870180915E-3</v>
      </c>
      <c r="N46" s="63"/>
      <c r="O46" s="62">
        <f>O42/$U$42</f>
        <v>0.42292724570570894</v>
      </c>
      <c r="P46" s="62">
        <f t="shared" ref="P46:T46" si="10">P42/$U$42</f>
        <v>0.22412160180374152</v>
      </c>
      <c r="Q46" s="62">
        <f t="shared" si="10"/>
        <v>0.12836747300860088</v>
      </c>
      <c r="R46" s="62">
        <f t="shared" si="10"/>
        <v>6.4281231617255491E-2</v>
      </c>
      <c r="S46" s="62">
        <f t="shared" si="10"/>
        <v>0.15960769277405548</v>
      </c>
      <c r="T46" s="62">
        <f t="shared" si="10"/>
        <v>6.9475509063768358E-4</v>
      </c>
      <c r="U46" s="61"/>
    </row>
    <row r="47" spans="1:22" s="5" customFormat="1" ht="14.25" customHeight="1" x14ac:dyDescent="0.25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22" s="5" customFormat="1" ht="14.25" customHeight="1" x14ac:dyDescent="0.2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2:12" s="5" customFormat="1" ht="14.25" customHeight="1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2:12" s="5" customFormat="1" ht="14.25" customHeight="1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2:12" s="5" customFormat="1" ht="14.25" customHeight="1" x14ac:dyDescent="0.2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2:12" s="5" customFormat="1" ht="14.25" customHeight="1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2:12" s="5" customFormat="1" ht="14.25" customHeight="1" x14ac:dyDescent="0.25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2:12" s="5" customFormat="1" ht="14.25" customHeight="1" x14ac:dyDescent="0.25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2:12" x14ac:dyDescent="0.2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2:12" x14ac:dyDescent="0.25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2:12" x14ac:dyDescent="0.25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2:12" x14ac:dyDescent="0.25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2:12" x14ac:dyDescent="0.25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</sheetData>
  <mergeCells count="2">
    <mergeCell ref="A46:B46"/>
    <mergeCell ref="A45:B45"/>
  </mergeCells>
  <pageMargins left="0" right="0" top="0.75" bottom="0.75" header="0.3" footer="0.3"/>
  <pageSetup paperSize="9" scale="98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AEBD4-0561-4A78-87F1-9CEBD2236CEF}">
  <dimension ref="A1:W59"/>
  <sheetViews>
    <sheetView showGridLines="0" zoomScale="80" zoomScaleNormal="80" workbookViewId="0">
      <selection activeCell="O46" sqref="O46:T46"/>
    </sheetView>
  </sheetViews>
  <sheetFormatPr defaultColWidth="9.140625" defaultRowHeight="15" x14ac:dyDescent="0.25"/>
  <cols>
    <col min="1" max="1" width="49.42578125" style="2" customWidth="1"/>
    <col min="2" max="2" width="7.42578125" style="3" customWidth="1"/>
    <col min="3" max="3" width="14.28515625" style="4" customWidth="1"/>
    <col min="4" max="12" width="14.28515625" style="5" customWidth="1"/>
    <col min="13" max="15" width="14.28515625" style="2" customWidth="1"/>
    <col min="16" max="19" width="14.28515625" style="5" customWidth="1"/>
    <col min="20" max="22" width="14.28515625" style="2" customWidth="1"/>
    <col min="23" max="23" width="9.140625" style="2" customWidth="1"/>
    <col min="24" max="16384" width="9.140625" style="2"/>
  </cols>
  <sheetData>
    <row r="1" spans="1:23" s="5" customFormat="1" ht="14.25" customHeight="1" x14ac:dyDescent="0.25">
      <c r="A1" s="6"/>
    </row>
    <row r="2" spans="1:23" s="4" customFormat="1" ht="14.25" customHeight="1" x14ac:dyDescent="0.25">
      <c r="A2" s="7" t="s">
        <v>114</v>
      </c>
      <c r="B2" s="3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s="4" customFormat="1" ht="14.25" customHeight="1" x14ac:dyDescent="0.25">
      <c r="A3" s="2"/>
      <c r="B3" s="3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s="4" customFormat="1" ht="39.6" customHeight="1" x14ac:dyDescent="0.25">
      <c r="A4" s="8" t="s">
        <v>1</v>
      </c>
      <c r="B4" s="9"/>
      <c r="C4" s="9" t="s">
        <v>2</v>
      </c>
      <c r="D4" s="9" t="s">
        <v>3</v>
      </c>
      <c r="E4" s="9" t="s">
        <v>4</v>
      </c>
      <c r="F4" s="9" t="s">
        <v>5</v>
      </c>
      <c r="G4" s="9" t="s">
        <v>6</v>
      </c>
      <c r="H4" s="9" t="s">
        <v>7</v>
      </c>
      <c r="I4" s="9" t="s">
        <v>8</v>
      </c>
      <c r="J4" s="9" t="s">
        <v>9</v>
      </c>
      <c r="K4" s="9" t="s">
        <v>10</v>
      </c>
      <c r="L4" s="9" t="s">
        <v>11</v>
      </c>
      <c r="M4" s="9" t="s">
        <v>12</v>
      </c>
      <c r="N4" s="10" t="s">
        <v>13</v>
      </c>
      <c r="O4" s="9" t="s">
        <v>14</v>
      </c>
      <c r="P4" s="9" t="s">
        <v>15</v>
      </c>
      <c r="Q4" s="9" t="s">
        <v>16</v>
      </c>
      <c r="R4" s="9" t="s">
        <v>17</v>
      </c>
      <c r="S4" s="9" t="s">
        <v>18</v>
      </c>
      <c r="T4" s="9" t="s">
        <v>19</v>
      </c>
      <c r="U4" s="10" t="s">
        <v>20</v>
      </c>
      <c r="V4" s="11" t="s">
        <v>21</v>
      </c>
    </row>
    <row r="5" spans="1:23" s="5" customFormat="1" ht="14.25" customHeight="1" x14ac:dyDescent="0.25">
      <c r="A5" s="12"/>
      <c r="B5" s="13"/>
      <c r="C5" s="14">
        <v>1</v>
      </c>
      <c r="D5" s="14">
        <v>2</v>
      </c>
      <c r="E5" s="14">
        <v>3</v>
      </c>
      <c r="F5" s="14">
        <v>4</v>
      </c>
      <c r="G5" s="14">
        <v>6</v>
      </c>
      <c r="H5" s="14">
        <v>7</v>
      </c>
      <c r="I5" s="14">
        <v>8</v>
      </c>
      <c r="J5" s="14">
        <v>9</v>
      </c>
      <c r="K5" s="14">
        <v>10</v>
      </c>
      <c r="L5" s="14">
        <v>11</v>
      </c>
      <c r="M5" s="14">
        <v>12</v>
      </c>
      <c r="N5" s="15">
        <v>100</v>
      </c>
      <c r="O5" s="14">
        <v>101</v>
      </c>
      <c r="P5" s="14">
        <v>102</v>
      </c>
      <c r="Q5" s="14">
        <v>103</v>
      </c>
      <c r="R5" s="14">
        <v>104</v>
      </c>
      <c r="S5" s="14">
        <v>105</v>
      </c>
      <c r="T5" s="14">
        <v>106</v>
      </c>
      <c r="U5" s="15">
        <v>200</v>
      </c>
      <c r="V5" s="16">
        <v>300</v>
      </c>
    </row>
    <row r="6" spans="1:23" s="5" customFormat="1" ht="14.25" customHeight="1" x14ac:dyDescent="0.25">
      <c r="A6" s="17" t="s">
        <v>22</v>
      </c>
      <c r="B6" s="18" t="s">
        <v>23</v>
      </c>
      <c r="C6" s="19">
        <v>1179</v>
      </c>
      <c r="D6" s="19">
        <v>969</v>
      </c>
      <c r="E6" s="19">
        <v>1054</v>
      </c>
      <c r="F6" s="19">
        <v>257</v>
      </c>
      <c r="G6" s="19">
        <v>1331</v>
      </c>
      <c r="H6" s="19">
        <v>558</v>
      </c>
      <c r="I6" s="19">
        <v>764</v>
      </c>
      <c r="J6" s="19">
        <v>478</v>
      </c>
      <c r="K6" s="19">
        <v>569</v>
      </c>
      <c r="L6" s="19">
        <v>1497</v>
      </c>
      <c r="M6" s="19">
        <v>7</v>
      </c>
      <c r="N6" s="20">
        <f>SUM(C6:M6)</f>
        <v>8663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21">
        <v>0</v>
      </c>
      <c r="U6" s="20">
        <f t="shared" ref="U6:U41" si="0">SUM(O6:T6)</f>
        <v>0</v>
      </c>
      <c r="V6" s="22">
        <f t="shared" ref="V6:V41" si="1">N6+U6</f>
        <v>8663</v>
      </c>
    </row>
    <row r="7" spans="1:23" s="5" customFormat="1" ht="14.25" customHeight="1" x14ac:dyDescent="0.25">
      <c r="A7" s="17" t="s">
        <v>24</v>
      </c>
      <c r="B7" s="18" t="s">
        <v>25</v>
      </c>
      <c r="C7" s="19">
        <v>19030</v>
      </c>
      <c r="D7" s="19">
        <v>14794</v>
      </c>
      <c r="E7" s="19">
        <v>6665</v>
      </c>
      <c r="F7" s="19">
        <v>1245</v>
      </c>
      <c r="G7" s="19">
        <v>13411</v>
      </c>
      <c r="H7" s="19">
        <v>0</v>
      </c>
      <c r="I7" s="19">
        <v>7146</v>
      </c>
      <c r="J7" s="19">
        <v>0</v>
      </c>
      <c r="K7" s="19">
        <v>6777</v>
      </c>
      <c r="L7" s="19">
        <v>17559</v>
      </c>
      <c r="M7" s="19">
        <v>0</v>
      </c>
      <c r="N7" s="23">
        <f>SUM(C7:M7)</f>
        <v>86627</v>
      </c>
      <c r="O7" s="24">
        <v>0</v>
      </c>
      <c r="P7" s="24">
        <v>0</v>
      </c>
      <c r="Q7" s="24">
        <v>0</v>
      </c>
      <c r="R7" s="24">
        <v>0</v>
      </c>
      <c r="S7" s="24">
        <v>0</v>
      </c>
      <c r="T7" s="25">
        <v>0</v>
      </c>
      <c r="U7" s="23">
        <f t="shared" si="0"/>
        <v>0</v>
      </c>
      <c r="V7" s="26">
        <f t="shared" si="1"/>
        <v>86627</v>
      </c>
    </row>
    <row r="8" spans="1:23" s="5" customFormat="1" ht="14.25" customHeight="1" x14ac:dyDescent="0.25">
      <c r="A8" s="17" t="s">
        <v>26</v>
      </c>
      <c r="B8" s="18" t="s">
        <v>27</v>
      </c>
      <c r="C8" s="19">
        <v>1062</v>
      </c>
      <c r="D8" s="19">
        <v>1089</v>
      </c>
      <c r="E8" s="19">
        <v>1478</v>
      </c>
      <c r="F8" s="19">
        <v>614</v>
      </c>
      <c r="G8" s="19">
        <v>735</v>
      </c>
      <c r="H8" s="19">
        <v>173</v>
      </c>
      <c r="I8" s="19">
        <v>641</v>
      </c>
      <c r="J8" s="19">
        <v>720</v>
      </c>
      <c r="K8" s="19">
        <v>754</v>
      </c>
      <c r="L8" s="19">
        <v>735</v>
      </c>
      <c r="M8" s="19">
        <v>24</v>
      </c>
      <c r="N8" s="23">
        <f>SUM(C8:M8)</f>
        <v>8025</v>
      </c>
      <c r="O8" s="24">
        <v>0</v>
      </c>
      <c r="P8" s="24">
        <v>0</v>
      </c>
      <c r="Q8" s="24">
        <v>0</v>
      </c>
      <c r="R8" s="24">
        <v>0</v>
      </c>
      <c r="S8" s="24">
        <v>0</v>
      </c>
      <c r="T8" s="25">
        <v>0</v>
      </c>
      <c r="U8" s="23">
        <f t="shared" si="0"/>
        <v>0</v>
      </c>
      <c r="V8" s="26">
        <f t="shared" si="1"/>
        <v>8025</v>
      </c>
    </row>
    <row r="9" spans="1:23" s="5" customFormat="1" ht="14.25" customHeight="1" x14ac:dyDescent="0.25">
      <c r="A9" s="17" t="s">
        <v>28</v>
      </c>
      <c r="B9" s="18" t="s">
        <v>29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23">
        <f>SUM(C9:M9)</f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5">
        <v>0</v>
      </c>
      <c r="U9" s="23">
        <f t="shared" si="0"/>
        <v>0</v>
      </c>
      <c r="V9" s="26">
        <f t="shared" si="1"/>
        <v>0</v>
      </c>
    </row>
    <row r="10" spans="1:23" s="5" customFormat="1" ht="14.25" customHeight="1" x14ac:dyDescent="0.25">
      <c r="A10" s="17" t="s">
        <v>30</v>
      </c>
      <c r="B10" s="18" t="s">
        <v>31</v>
      </c>
      <c r="C10" s="19">
        <v>0</v>
      </c>
      <c r="D10" s="19">
        <v>1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23">
        <f>SUM(C10:M10)</f>
        <v>1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5">
        <v>0</v>
      </c>
      <c r="U10" s="23">
        <f t="shared" si="0"/>
        <v>0</v>
      </c>
      <c r="V10" s="26">
        <f t="shared" si="1"/>
        <v>1</v>
      </c>
    </row>
    <row r="11" spans="1:23" s="5" customFormat="1" ht="14.25" customHeight="1" x14ac:dyDescent="0.25">
      <c r="A11" s="17" t="s">
        <v>32</v>
      </c>
      <c r="B11" s="18" t="s">
        <v>33</v>
      </c>
      <c r="C11" s="19">
        <v>0</v>
      </c>
      <c r="D11" s="19">
        <v>0</v>
      </c>
      <c r="E11" s="19">
        <v>1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1</v>
      </c>
      <c r="L11" s="19">
        <v>0</v>
      </c>
      <c r="M11" s="19">
        <v>0</v>
      </c>
      <c r="N11" s="23">
        <f>SUM(C11:M11)</f>
        <v>2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5">
        <v>0</v>
      </c>
      <c r="U11" s="23">
        <f t="shared" si="0"/>
        <v>0</v>
      </c>
      <c r="V11" s="26">
        <f t="shared" si="1"/>
        <v>2</v>
      </c>
    </row>
    <row r="12" spans="1:23" s="5" customFormat="1" ht="14.25" customHeight="1" x14ac:dyDescent="0.25">
      <c r="A12" s="17" t="s">
        <v>34</v>
      </c>
      <c r="B12" s="18" t="s">
        <v>35</v>
      </c>
      <c r="C12" s="19">
        <v>5</v>
      </c>
      <c r="D12" s="19">
        <v>4</v>
      </c>
      <c r="E12" s="19">
        <v>2</v>
      </c>
      <c r="F12" s="19">
        <v>1</v>
      </c>
      <c r="G12" s="19">
        <v>0</v>
      </c>
      <c r="H12" s="19">
        <v>0</v>
      </c>
      <c r="I12" s="19">
        <v>11</v>
      </c>
      <c r="J12" s="19">
        <v>0</v>
      </c>
      <c r="K12" s="19">
        <v>0</v>
      </c>
      <c r="L12" s="19">
        <v>1</v>
      </c>
      <c r="M12" s="19">
        <v>0</v>
      </c>
      <c r="N12" s="23">
        <f>SUM(C12:M12)</f>
        <v>24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5">
        <v>0</v>
      </c>
      <c r="U12" s="23">
        <f t="shared" si="0"/>
        <v>0</v>
      </c>
      <c r="V12" s="26">
        <f t="shared" si="1"/>
        <v>24</v>
      </c>
    </row>
    <row r="13" spans="1:23" s="5" customFormat="1" ht="14.25" customHeight="1" x14ac:dyDescent="0.25">
      <c r="A13" s="17" t="s">
        <v>36</v>
      </c>
      <c r="B13" s="18" t="s">
        <v>37</v>
      </c>
      <c r="C13" s="19">
        <v>79</v>
      </c>
      <c r="D13" s="19">
        <v>56</v>
      </c>
      <c r="E13" s="19">
        <v>150</v>
      </c>
      <c r="F13" s="19">
        <v>17</v>
      </c>
      <c r="G13" s="19">
        <v>399</v>
      </c>
      <c r="H13" s="19">
        <v>5</v>
      </c>
      <c r="I13" s="19">
        <v>24</v>
      </c>
      <c r="J13" s="19">
        <v>73</v>
      </c>
      <c r="K13" s="19">
        <v>36</v>
      </c>
      <c r="L13" s="19">
        <v>41</v>
      </c>
      <c r="M13" s="19">
        <v>0</v>
      </c>
      <c r="N13" s="23">
        <f>SUM(C13:M13)</f>
        <v>880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5">
        <v>0</v>
      </c>
      <c r="U13" s="23">
        <f t="shared" si="0"/>
        <v>0</v>
      </c>
      <c r="V13" s="26">
        <f t="shared" si="1"/>
        <v>880</v>
      </c>
    </row>
    <row r="14" spans="1:23" s="5" customFormat="1" ht="14.25" customHeight="1" x14ac:dyDescent="0.25">
      <c r="A14" s="17" t="s">
        <v>38</v>
      </c>
      <c r="B14" s="18" t="s">
        <v>39</v>
      </c>
      <c r="C14" s="19">
        <v>1014</v>
      </c>
      <c r="D14" s="19">
        <v>945</v>
      </c>
      <c r="E14" s="19">
        <v>1130</v>
      </c>
      <c r="F14" s="19">
        <v>338</v>
      </c>
      <c r="G14" s="19">
        <v>126</v>
      </c>
      <c r="H14" s="19">
        <v>6</v>
      </c>
      <c r="I14" s="19">
        <v>346</v>
      </c>
      <c r="J14" s="19">
        <v>132</v>
      </c>
      <c r="K14" s="19">
        <v>158</v>
      </c>
      <c r="L14" s="19">
        <v>318</v>
      </c>
      <c r="M14" s="19">
        <v>4</v>
      </c>
      <c r="N14" s="23">
        <f>SUM(C14:M14)</f>
        <v>4517</v>
      </c>
      <c r="O14" s="24">
        <v>0</v>
      </c>
      <c r="P14" s="24">
        <v>0</v>
      </c>
      <c r="Q14" s="24">
        <v>0</v>
      </c>
      <c r="R14" s="24">
        <v>0</v>
      </c>
      <c r="S14" s="24">
        <v>0</v>
      </c>
      <c r="T14" s="25">
        <v>0</v>
      </c>
      <c r="U14" s="23">
        <f t="shared" si="0"/>
        <v>0</v>
      </c>
      <c r="V14" s="26">
        <f t="shared" si="1"/>
        <v>4517</v>
      </c>
    </row>
    <row r="15" spans="1:23" s="5" customFormat="1" ht="14.25" customHeight="1" x14ac:dyDescent="0.25">
      <c r="A15" s="17" t="s">
        <v>40</v>
      </c>
      <c r="B15" s="18" t="s">
        <v>41</v>
      </c>
      <c r="C15" s="19">
        <v>1093</v>
      </c>
      <c r="D15" s="19">
        <v>1001</v>
      </c>
      <c r="E15" s="19">
        <v>1280</v>
      </c>
      <c r="F15" s="19">
        <v>355</v>
      </c>
      <c r="G15" s="19">
        <v>525</v>
      </c>
      <c r="H15" s="19">
        <v>11</v>
      </c>
      <c r="I15" s="19">
        <v>370</v>
      </c>
      <c r="J15" s="19">
        <v>205</v>
      </c>
      <c r="K15" s="19">
        <v>194</v>
      </c>
      <c r="L15" s="19">
        <v>359</v>
      </c>
      <c r="M15" s="19">
        <v>4</v>
      </c>
      <c r="N15" s="23">
        <f>SUM(C15:M15)</f>
        <v>5397</v>
      </c>
      <c r="O15" s="24">
        <v>0</v>
      </c>
      <c r="P15" s="24">
        <v>0</v>
      </c>
      <c r="Q15" s="24">
        <v>0</v>
      </c>
      <c r="R15" s="24">
        <v>0</v>
      </c>
      <c r="S15" s="24">
        <v>0</v>
      </c>
      <c r="T15" s="25">
        <v>0</v>
      </c>
      <c r="U15" s="23">
        <f t="shared" si="0"/>
        <v>0</v>
      </c>
      <c r="V15" s="26">
        <f t="shared" si="1"/>
        <v>5397</v>
      </c>
    </row>
    <row r="16" spans="1:23" s="5" customFormat="1" ht="14.25" customHeight="1" x14ac:dyDescent="0.25">
      <c r="A16" s="27" t="s">
        <v>42</v>
      </c>
      <c r="B16" s="28" t="s">
        <v>43</v>
      </c>
      <c r="C16" s="29">
        <v>210</v>
      </c>
      <c r="D16" s="29">
        <v>559</v>
      </c>
      <c r="E16" s="29">
        <v>1007</v>
      </c>
      <c r="F16" s="29">
        <v>96</v>
      </c>
      <c r="G16" s="29">
        <v>375</v>
      </c>
      <c r="H16" s="29">
        <v>2</v>
      </c>
      <c r="I16" s="29">
        <v>89</v>
      </c>
      <c r="J16" s="29">
        <v>53</v>
      </c>
      <c r="K16" s="29">
        <v>60</v>
      </c>
      <c r="L16" s="29">
        <v>222</v>
      </c>
      <c r="M16" s="29">
        <v>0</v>
      </c>
      <c r="N16" s="30">
        <f>SUM(C16:M16)</f>
        <v>2673</v>
      </c>
      <c r="O16" s="31">
        <v>0</v>
      </c>
      <c r="P16" s="31">
        <v>0</v>
      </c>
      <c r="Q16" s="31">
        <v>0</v>
      </c>
      <c r="R16" s="31">
        <v>0</v>
      </c>
      <c r="S16" s="31">
        <v>0</v>
      </c>
      <c r="T16" s="32">
        <v>0</v>
      </c>
      <c r="U16" s="30">
        <f t="shared" si="0"/>
        <v>0</v>
      </c>
      <c r="V16" s="33">
        <f t="shared" si="1"/>
        <v>2673</v>
      </c>
    </row>
    <row r="17" spans="1:22" s="5" customFormat="1" ht="14.25" customHeight="1" x14ac:dyDescent="0.25">
      <c r="A17" s="34" t="s">
        <v>44</v>
      </c>
      <c r="B17" s="35" t="s">
        <v>45</v>
      </c>
      <c r="C17" s="29">
        <v>883</v>
      </c>
      <c r="D17" s="29">
        <v>442</v>
      </c>
      <c r="E17" s="29">
        <v>273</v>
      </c>
      <c r="F17" s="29">
        <v>259</v>
      </c>
      <c r="G17" s="29">
        <v>150</v>
      </c>
      <c r="H17" s="29">
        <v>9</v>
      </c>
      <c r="I17" s="29">
        <v>281</v>
      </c>
      <c r="J17" s="29">
        <v>152</v>
      </c>
      <c r="K17" s="29">
        <v>134</v>
      </c>
      <c r="L17" s="29">
        <v>137</v>
      </c>
      <c r="M17" s="29">
        <v>4</v>
      </c>
      <c r="N17" s="30">
        <f>SUM(C17:M17)</f>
        <v>2724</v>
      </c>
      <c r="O17" s="31">
        <v>0</v>
      </c>
      <c r="P17" s="31">
        <v>0</v>
      </c>
      <c r="Q17" s="31">
        <v>0</v>
      </c>
      <c r="R17" s="31">
        <v>0</v>
      </c>
      <c r="S17" s="31">
        <v>0</v>
      </c>
      <c r="T17" s="32">
        <v>0</v>
      </c>
      <c r="U17" s="30">
        <f t="shared" si="0"/>
        <v>0</v>
      </c>
      <c r="V17" s="33">
        <f t="shared" si="1"/>
        <v>2724</v>
      </c>
    </row>
    <row r="18" spans="1:22" s="5" customFormat="1" ht="14.25" customHeight="1" x14ac:dyDescent="0.25">
      <c r="A18" s="36" t="s">
        <v>46</v>
      </c>
      <c r="B18" s="37" t="s">
        <v>47</v>
      </c>
      <c r="C18" s="19">
        <v>5164</v>
      </c>
      <c r="D18" s="19">
        <v>2575</v>
      </c>
      <c r="E18" s="19">
        <v>2829</v>
      </c>
      <c r="F18" s="19">
        <v>2024</v>
      </c>
      <c r="G18" s="19">
        <v>2455</v>
      </c>
      <c r="H18" s="19">
        <v>3651</v>
      </c>
      <c r="I18" s="19">
        <v>5708</v>
      </c>
      <c r="J18" s="19">
        <v>2765</v>
      </c>
      <c r="K18" s="19">
        <v>2011</v>
      </c>
      <c r="L18" s="19">
        <v>3335</v>
      </c>
      <c r="M18" s="19">
        <v>238</v>
      </c>
      <c r="N18" s="23">
        <f>SUM(C18:M18)</f>
        <v>32755</v>
      </c>
      <c r="O18" s="24">
        <v>0</v>
      </c>
      <c r="P18" s="24">
        <v>0</v>
      </c>
      <c r="Q18" s="24">
        <v>0</v>
      </c>
      <c r="R18" s="24">
        <v>0</v>
      </c>
      <c r="S18" s="24">
        <v>0</v>
      </c>
      <c r="T18" s="25">
        <v>0</v>
      </c>
      <c r="U18" s="23">
        <f t="shared" si="0"/>
        <v>0</v>
      </c>
      <c r="V18" s="26">
        <f t="shared" si="1"/>
        <v>32755</v>
      </c>
    </row>
    <row r="19" spans="1:22" s="5" customFormat="1" ht="14.25" customHeight="1" x14ac:dyDescent="0.25">
      <c r="A19" s="34" t="s">
        <v>48</v>
      </c>
      <c r="B19" s="35" t="s">
        <v>49</v>
      </c>
      <c r="C19" s="29">
        <v>4886</v>
      </c>
      <c r="D19" s="29">
        <v>2342</v>
      </c>
      <c r="E19" s="29">
        <v>2527</v>
      </c>
      <c r="F19" s="29">
        <v>1918</v>
      </c>
      <c r="G19" s="29">
        <v>2352</v>
      </c>
      <c r="H19" s="29">
        <v>3545</v>
      </c>
      <c r="I19" s="29">
        <v>5494</v>
      </c>
      <c r="J19" s="29">
        <v>2651</v>
      </c>
      <c r="K19" s="29">
        <v>1851</v>
      </c>
      <c r="L19" s="29">
        <v>3206</v>
      </c>
      <c r="M19" s="29">
        <v>233</v>
      </c>
      <c r="N19" s="30">
        <f>SUM(C19:M19)</f>
        <v>31005</v>
      </c>
      <c r="O19" s="31">
        <v>0</v>
      </c>
      <c r="P19" s="31">
        <v>0</v>
      </c>
      <c r="Q19" s="31">
        <v>0</v>
      </c>
      <c r="R19" s="31">
        <v>0</v>
      </c>
      <c r="S19" s="31">
        <v>0</v>
      </c>
      <c r="T19" s="32">
        <v>0</v>
      </c>
      <c r="U19" s="30">
        <f t="shared" si="0"/>
        <v>0</v>
      </c>
      <c r="V19" s="33">
        <f t="shared" si="1"/>
        <v>31005</v>
      </c>
    </row>
    <row r="20" spans="1:22" s="5" customFormat="1" ht="14.25" customHeight="1" x14ac:dyDescent="0.25">
      <c r="A20" s="34" t="s">
        <v>50</v>
      </c>
      <c r="B20" s="35" t="s">
        <v>51</v>
      </c>
      <c r="C20" s="29">
        <v>257</v>
      </c>
      <c r="D20" s="29">
        <v>222</v>
      </c>
      <c r="E20" s="29">
        <v>246</v>
      </c>
      <c r="F20" s="29">
        <v>83</v>
      </c>
      <c r="G20" s="29">
        <v>98</v>
      </c>
      <c r="H20" s="29">
        <v>106</v>
      </c>
      <c r="I20" s="29">
        <v>205</v>
      </c>
      <c r="J20" s="29">
        <v>111</v>
      </c>
      <c r="K20" s="29">
        <v>152</v>
      </c>
      <c r="L20" s="29">
        <v>120</v>
      </c>
      <c r="M20" s="29">
        <v>5</v>
      </c>
      <c r="N20" s="30">
        <f>SUM(C20:M20)</f>
        <v>1605</v>
      </c>
      <c r="O20" s="31">
        <v>0</v>
      </c>
      <c r="P20" s="31">
        <v>0</v>
      </c>
      <c r="Q20" s="31">
        <v>0</v>
      </c>
      <c r="R20" s="31">
        <v>0</v>
      </c>
      <c r="S20" s="31">
        <v>0</v>
      </c>
      <c r="T20" s="32">
        <v>0</v>
      </c>
      <c r="U20" s="30">
        <f t="shared" si="0"/>
        <v>0</v>
      </c>
      <c r="V20" s="33">
        <f t="shared" si="1"/>
        <v>1605</v>
      </c>
    </row>
    <row r="21" spans="1:22" s="5" customFormat="1" ht="14.25" customHeight="1" x14ac:dyDescent="0.25">
      <c r="A21" s="34" t="s">
        <v>52</v>
      </c>
      <c r="B21" s="35" t="s">
        <v>53</v>
      </c>
      <c r="C21" s="29">
        <v>4</v>
      </c>
      <c r="D21" s="29">
        <v>1</v>
      </c>
      <c r="E21" s="29">
        <v>1</v>
      </c>
      <c r="F21" s="29">
        <v>17</v>
      </c>
      <c r="G21" s="29">
        <v>0</v>
      </c>
      <c r="H21" s="29">
        <v>0</v>
      </c>
      <c r="I21" s="29">
        <v>0</v>
      </c>
      <c r="J21" s="29">
        <v>1</v>
      </c>
      <c r="K21" s="29">
        <v>3</v>
      </c>
      <c r="L21" s="29">
        <v>0</v>
      </c>
      <c r="M21" s="29">
        <v>0</v>
      </c>
      <c r="N21" s="30">
        <f>SUM(C21:M21)</f>
        <v>27</v>
      </c>
      <c r="O21" s="31">
        <v>0</v>
      </c>
      <c r="P21" s="31">
        <v>0</v>
      </c>
      <c r="Q21" s="31">
        <v>0</v>
      </c>
      <c r="R21" s="31">
        <v>0</v>
      </c>
      <c r="S21" s="31">
        <v>0</v>
      </c>
      <c r="T21" s="32">
        <v>0</v>
      </c>
      <c r="U21" s="30">
        <f t="shared" si="0"/>
        <v>0</v>
      </c>
      <c r="V21" s="33">
        <f t="shared" si="1"/>
        <v>27</v>
      </c>
    </row>
    <row r="22" spans="1:22" s="5" customFormat="1" ht="14.25" customHeight="1" x14ac:dyDescent="0.25">
      <c r="A22" s="36" t="s">
        <v>54</v>
      </c>
      <c r="B22" s="37" t="s">
        <v>55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23">
        <f>SUM(C22:M22)</f>
        <v>0</v>
      </c>
      <c r="O22" s="24">
        <v>0</v>
      </c>
      <c r="P22" s="24">
        <v>0</v>
      </c>
      <c r="Q22" s="24">
        <v>0</v>
      </c>
      <c r="R22" s="24">
        <v>0</v>
      </c>
      <c r="S22" s="24">
        <v>0</v>
      </c>
      <c r="T22" s="25">
        <v>0</v>
      </c>
      <c r="U22" s="23">
        <f t="shared" si="0"/>
        <v>0</v>
      </c>
      <c r="V22" s="26">
        <f t="shared" si="1"/>
        <v>0</v>
      </c>
    </row>
    <row r="23" spans="1:22" s="5" customFormat="1" ht="14.25" customHeight="1" x14ac:dyDescent="0.25">
      <c r="A23" s="36" t="s">
        <v>56</v>
      </c>
      <c r="B23" s="37" t="s">
        <v>57</v>
      </c>
      <c r="C23" s="19">
        <v>0</v>
      </c>
      <c r="D23" s="19">
        <v>0</v>
      </c>
      <c r="E23" s="19">
        <v>2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23">
        <f>SUM(C23:M23)</f>
        <v>2</v>
      </c>
      <c r="O23" s="24">
        <v>0</v>
      </c>
      <c r="P23" s="24">
        <v>0</v>
      </c>
      <c r="Q23" s="24">
        <v>0</v>
      </c>
      <c r="R23" s="24">
        <v>0</v>
      </c>
      <c r="S23" s="24">
        <v>0</v>
      </c>
      <c r="T23" s="25">
        <v>0</v>
      </c>
      <c r="U23" s="23">
        <f t="shared" si="0"/>
        <v>0</v>
      </c>
      <c r="V23" s="26">
        <f t="shared" si="1"/>
        <v>2</v>
      </c>
    </row>
    <row r="24" spans="1:22" s="5" customFormat="1" ht="14.25" customHeight="1" x14ac:dyDescent="0.25">
      <c r="A24" s="36" t="s">
        <v>58</v>
      </c>
      <c r="B24" s="37" t="s">
        <v>59</v>
      </c>
      <c r="C24" s="19">
        <v>128</v>
      </c>
      <c r="D24" s="19">
        <v>16</v>
      </c>
      <c r="E24" s="19">
        <v>34</v>
      </c>
      <c r="F24" s="19">
        <v>24</v>
      </c>
      <c r="G24" s="19">
        <v>62</v>
      </c>
      <c r="H24" s="19">
        <v>2</v>
      </c>
      <c r="I24" s="19">
        <v>13</v>
      </c>
      <c r="J24" s="19">
        <v>56</v>
      </c>
      <c r="K24" s="19">
        <v>7</v>
      </c>
      <c r="L24" s="19">
        <v>28</v>
      </c>
      <c r="M24" s="19">
        <v>0</v>
      </c>
      <c r="N24" s="23">
        <f>SUM(C24:M24)</f>
        <v>370</v>
      </c>
      <c r="O24" s="24">
        <v>0</v>
      </c>
      <c r="P24" s="24">
        <v>0</v>
      </c>
      <c r="Q24" s="24">
        <v>0</v>
      </c>
      <c r="R24" s="24">
        <v>0</v>
      </c>
      <c r="S24" s="24">
        <v>0</v>
      </c>
      <c r="T24" s="25">
        <v>0</v>
      </c>
      <c r="U24" s="23">
        <f t="shared" si="0"/>
        <v>0</v>
      </c>
      <c r="V24" s="26">
        <f t="shared" si="1"/>
        <v>370</v>
      </c>
    </row>
    <row r="25" spans="1:22" s="5" customFormat="1" ht="14.25" customHeight="1" x14ac:dyDescent="0.25">
      <c r="A25" s="36" t="s">
        <v>60</v>
      </c>
      <c r="B25" s="37" t="s">
        <v>61</v>
      </c>
      <c r="C25" s="19">
        <v>3</v>
      </c>
      <c r="D25" s="19">
        <v>40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1</v>
      </c>
      <c r="L25" s="19">
        <v>1</v>
      </c>
      <c r="M25" s="19">
        <v>0</v>
      </c>
      <c r="N25" s="23">
        <f>SUM(C25:M25)</f>
        <v>45</v>
      </c>
      <c r="O25" s="24">
        <v>0</v>
      </c>
      <c r="P25" s="24">
        <v>0</v>
      </c>
      <c r="Q25" s="24">
        <v>0</v>
      </c>
      <c r="R25" s="24">
        <v>0</v>
      </c>
      <c r="S25" s="24">
        <v>0</v>
      </c>
      <c r="T25" s="25">
        <v>0</v>
      </c>
      <c r="U25" s="23">
        <f t="shared" si="0"/>
        <v>0</v>
      </c>
      <c r="V25" s="26">
        <f t="shared" si="1"/>
        <v>45</v>
      </c>
    </row>
    <row r="26" spans="1:22" s="5" customFormat="1" ht="14.25" customHeight="1" x14ac:dyDescent="0.25">
      <c r="A26" s="36" t="s">
        <v>62</v>
      </c>
      <c r="B26" s="37" t="s">
        <v>63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23">
        <f>SUM(C26:M26)</f>
        <v>0</v>
      </c>
      <c r="O26" s="24">
        <v>0</v>
      </c>
      <c r="P26" s="24">
        <v>0</v>
      </c>
      <c r="Q26" s="24">
        <v>0</v>
      </c>
      <c r="R26" s="24">
        <v>0</v>
      </c>
      <c r="S26" s="24">
        <v>0</v>
      </c>
      <c r="T26" s="25">
        <v>0</v>
      </c>
      <c r="U26" s="23">
        <f t="shared" si="0"/>
        <v>0</v>
      </c>
      <c r="V26" s="26">
        <f t="shared" si="1"/>
        <v>0</v>
      </c>
    </row>
    <row r="27" spans="1:22" s="5" customFormat="1" ht="14.25" customHeight="1" x14ac:dyDescent="0.25">
      <c r="A27" s="36" t="s">
        <v>64</v>
      </c>
      <c r="B27" s="37" t="s">
        <v>65</v>
      </c>
      <c r="C27" s="19">
        <v>36</v>
      </c>
      <c r="D27" s="19">
        <v>0</v>
      </c>
      <c r="E27" s="19">
        <v>7</v>
      </c>
      <c r="F27" s="19">
        <v>0</v>
      </c>
      <c r="G27" s="19">
        <v>0</v>
      </c>
      <c r="H27" s="19">
        <v>0</v>
      </c>
      <c r="I27" s="19">
        <v>1</v>
      </c>
      <c r="J27" s="19">
        <v>0</v>
      </c>
      <c r="K27" s="19">
        <v>0</v>
      </c>
      <c r="L27" s="19">
        <v>0</v>
      </c>
      <c r="M27" s="19">
        <v>0</v>
      </c>
      <c r="N27" s="23">
        <f>SUM(C27:M27)</f>
        <v>44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5">
        <v>0</v>
      </c>
      <c r="U27" s="23">
        <f t="shared" si="0"/>
        <v>0</v>
      </c>
      <c r="V27" s="26">
        <f t="shared" si="1"/>
        <v>44</v>
      </c>
    </row>
    <row r="28" spans="1:22" s="5" customFormat="1" ht="14.25" customHeight="1" x14ac:dyDescent="0.25">
      <c r="A28" s="36" t="s">
        <v>66</v>
      </c>
      <c r="B28" s="37" t="s">
        <v>67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23">
        <f>SUM(C28:M28)</f>
        <v>0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5">
        <v>0</v>
      </c>
      <c r="U28" s="23">
        <f t="shared" si="0"/>
        <v>0</v>
      </c>
      <c r="V28" s="26">
        <f t="shared" si="1"/>
        <v>0</v>
      </c>
    </row>
    <row r="29" spans="1:22" s="5" customFormat="1" ht="14.25" customHeight="1" x14ac:dyDescent="0.25">
      <c r="A29" s="38" t="s">
        <v>68</v>
      </c>
      <c r="B29" s="39" t="s">
        <v>69</v>
      </c>
      <c r="C29" s="19">
        <v>347</v>
      </c>
      <c r="D29" s="19">
        <v>1381</v>
      </c>
      <c r="E29" s="19">
        <v>1015</v>
      </c>
      <c r="F29" s="19">
        <v>146</v>
      </c>
      <c r="G29" s="19">
        <v>619</v>
      </c>
      <c r="H29" s="19">
        <v>83</v>
      </c>
      <c r="I29" s="19">
        <v>322</v>
      </c>
      <c r="J29" s="19">
        <v>330</v>
      </c>
      <c r="K29" s="19">
        <v>130</v>
      </c>
      <c r="L29" s="19">
        <v>368</v>
      </c>
      <c r="M29" s="19">
        <v>19</v>
      </c>
      <c r="N29" s="40">
        <f>SUM(C29:M29)</f>
        <v>4760</v>
      </c>
      <c r="O29" s="41">
        <v>0</v>
      </c>
      <c r="P29" s="41">
        <v>0</v>
      </c>
      <c r="Q29" s="41">
        <v>0</v>
      </c>
      <c r="R29" s="41">
        <v>0</v>
      </c>
      <c r="S29" s="41">
        <v>0</v>
      </c>
      <c r="T29" s="42">
        <v>0</v>
      </c>
      <c r="U29" s="40">
        <f t="shared" si="0"/>
        <v>0</v>
      </c>
      <c r="V29" s="43">
        <f t="shared" si="1"/>
        <v>4760</v>
      </c>
    </row>
    <row r="30" spans="1:22" s="5" customFormat="1" ht="14.25" customHeight="1" x14ac:dyDescent="0.25">
      <c r="A30" s="44" t="s">
        <v>13</v>
      </c>
      <c r="B30" s="45" t="s">
        <v>70</v>
      </c>
      <c r="C30" s="46">
        <v>28047</v>
      </c>
      <c r="D30" s="46">
        <v>21870</v>
      </c>
      <c r="E30" s="46">
        <v>14367</v>
      </c>
      <c r="F30" s="46">
        <v>4666</v>
      </c>
      <c r="G30" s="46">
        <v>19138</v>
      </c>
      <c r="H30" s="46">
        <v>4478</v>
      </c>
      <c r="I30" s="46">
        <v>14976</v>
      </c>
      <c r="J30" s="46">
        <v>4554</v>
      </c>
      <c r="K30" s="46">
        <v>10444</v>
      </c>
      <c r="L30" s="46">
        <v>23883</v>
      </c>
      <c r="M30" s="46">
        <v>292</v>
      </c>
      <c r="N30" s="47">
        <f>SUM(C30:M30)</f>
        <v>146715</v>
      </c>
      <c r="O30" s="46">
        <v>0</v>
      </c>
      <c r="P30" s="46">
        <v>0</v>
      </c>
      <c r="Q30" s="46">
        <v>0</v>
      </c>
      <c r="R30" s="46">
        <v>0</v>
      </c>
      <c r="S30" s="46">
        <v>0</v>
      </c>
      <c r="T30" s="46">
        <v>0</v>
      </c>
      <c r="U30" s="47">
        <f t="shared" si="0"/>
        <v>0</v>
      </c>
      <c r="V30" s="48">
        <f t="shared" si="1"/>
        <v>146715</v>
      </c>
    </row>
    <row r="31" spans="1:22" s="5" customFormat="1" ht="14.25" customHeight="1" x14ac:dyDescent="0.25">
      <c r="A31" s="49" t="s">
        <v>71</v>
      </c>
      <c r="B31" s="50" t="s">
        <v>72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21">
        <v>0</v>
      </c>
      <c r="N31" s="20">
        <f>SUM(C31:M31)</f>
        <v>0</v>
      </c>
      <c r="O31" s="19">
        <v>2366</v>
      </c>
      <c r="P31" s="19">
        <v>1150</v>
      </c>
      <c r="Q31" s="19">
        <v>427</v>
      </c>
      <c r="R31" s="19">
        <v>393</v>
      </c>
      <c r="S31" s="19">
        <v>741</v>
      </c>
      <c r="T31" s="21">
        <v>6</v>
      </c>
      <c r="U31" s="20">
        <f t="shared" si="0"/>
        <v>5083</v>
      </c>
      <c r="V31" s="22">
        <f t="shared" si="1"/>
        <v>5083</v>
      </c>
    </row>
    <row r="32" spans="1:22" s="5" customFormat="1" ht="14.25" customHeight="1" x14ac:dyDescent="0.25">
      <c r="A32" s="34" t="s">
        <v>73</v>
      </c>
      <c r="B32" s="51" t="s">
        <v>74</v>
      </c>
      <c r="C32" s="29">
        <v>0</v>
      </c>
      <c r="D32" s="29">
        <v>0</v>
      </c>
      <c r="E32" s="29">
        <v>0</v>
      </c>
      <c r="F32" s="29">
        <v>0</v>
      </c>
      <c r="G32" s="29">
        <v>0</v>
      </c>
      <c r="H32" s="29">
        <v>0</v>
      </c>
      <c r="I32" s="29">
        <v>0</v>
      </c>
      <c r="J32" s="29">
        <v>0</v>
      </c>
      <c r="K32" s="29">
        <v>0</v>
      </c>
      <c r="L32" s="29">
        <v>0</v>
      </c>
      <c r="M32" s="32">
        <v>0</v>
      </c>
      <c r="N32" s="30">
        <f>SUM(C32:M32)</f>
        <v>0</v>
      </c>
      <c r="O32" s="31">
        <v>2019</v>
      </c>
      <c r="P32" s="31">
        <v>1009</v>
      </c>
      <c r="Q32" s="31">
        <v>385</v>
      </c>
      <c r="R32" s="31">
        <v>298</v>
      </c>
      <c r="S32" s="31">
        <v>712</v>
      </c>
      <c r="T32" s="32">
        <v>0</v>
      </c>
      <c r="U32" s="30">
        <f t="shared" si="0"/>
        <v>4423</v>
      </c>
      <c r="V32" s="33">
        <f t="shared" si="1"/>
        <v>4423</v>
      </c>
    </row>
    <row r="33" spans="1:22" s="5" customFormat="1" ht="14.25" customHeight="1" x14ac:dyDescent="0.25">
      <c r="A33" s="34" t="s">
        <v>75</v>
      </c>
      <c r="B33" s="35" t="s">
        <v>76</v>
      </c>
      <c r="C33" s="29">
        <v>0</v>
      </c>
      <c r="D33" s="29">
        <v>0</v>
      </c>
      <c r="E33" s="29">
        <v>0</v>
      </c>
      <c r="F33" s="29">
        <v>0</v>
      </c>
      <c r="G33" s="29">
        <v>0</v>
      </c>
      <c r="H33" s="29">
        <v>0</v>
      </c>
      <c r="I33" s="29">
        <v>0</v>
      </c>
      <c r="J33" s="29">
        <v>0</v>
      </c>
      <c r="K33" s="29">
        <v>0</v>
      </c>
      <c r="L33" s="29">
        <v>0</v>
      </c>
      <c r="M33" s="32">
        <v>0</v>
      </c>
      <c r="N33" s="30">
        <f>SUM(C33:M33)</f>
        <v>0</v>
      </c>
      <c r="O33" s="31">
        <v>346</v>
      </c>
      <c r="P33" s="31">
        <v>141</v>
      </c>
      <c r="Q33" s="31">
        <v>42</v>
      </c>
      <c r="R33" s="31">
        <v>95</v>
      </c>
      <c r="S33" s="31">
        <v>29</v>
      </c>
      <c r="T33" s="32">
        <v>6</v>
      </c>
      <c r="U33" s="30">
        <f t="shared" si="0"/>
        <v>659</v>
      </c>
      <c r="V33" s="33">
        <f t="shared" si="1"/>
        <v>659</v>
      </c>
    </row>
    <row r="34" spans="1:22" s="5" customFormat="1" ht="14.25" customHeight="1" x14ac:dyDescent="0.25">
      <c r="A34" s="34" t="s">
        <v>77</v>
      </c>
      <c r="B34" s="35" t="s">
        <v>78</v>
      </c>
      <c r="C34" s="29">
        <v>0</v>
      </c>
      <c r="D34" s="29">
        <v>0</v>
      </c>
      <c r="E34" s="29">
        <v>0</v>
      </c>
      <c r="F34" s="29">
        <v>0</v>
      </c>
      <c r="G34" s="29">
        <v>0</v>
      </c>
      <c r="H34" s="29">
        <v>0</v>
      </c>
      <c r="I34" s="29">
        <v>0</v>
      </c>
      <c r="J34" s="29">
        <v>0</v>
      </c>
      <c r="K34" s="29">
        <v>0</v>
      </c>
      <c r="L34" s="29">
        <v>0</v>
      </c>
      <c r="M34" s="32">
        <v>0</v>
      </c>
      <c r="N34" s="30">
        <f>SUM(C34:M34)</f>
        <v>0</v>
      </c>
      <c r="O34" s="31">
        <v>1</v>
      </c>
      <c r="P34" s="31">
        <v>0</v>
      </c>
      <c r="Q34" s="31">
        <v>0</v>
      </c>
      <c r="R34" s="31">
        <v>0</v>
      </c>
      <c r="S34" s="31">
        <v>0</v>
      </c>
      <c r="T34" s="32">
        <v>0</v>
      </c>
      <c r="U34" s="30">
        <f t="shared" si="0"/>
        <v>1</v>
      </c>
      <c r="V34" s="33">
        <f t="shared" si="1"/>
        <v>1</v>
      </c>
    </row>
    <row r="35" spans="1:22" s="5" customFormat="1" ht="14.25" customHeight="1" x14ac:dyDescent="0.25">
      <c r="A35" s="36" t="s">
        <v>79</v>
      </c>
      <c r="B35" s="52" t="s">
        <v>80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25">
        <v>0</v>
      </c>
      <c r="N35" s="23">
        <f>SUM(C35:M35)</f>
        <v>0</v>
      </c>
      <c r="O35" s="24">
        <v>0</v>
      </c>
      <c r="P35" s="24">
        <v>0</v>
      </c>
      <c r="Q35" s="24">
        <v>0</v>
      </c>
      <c r="R35" s="24">
        <v>1</v>
      </c>
      <c r="S35" s="24">
        <v>0</v>
      </c>
      <c r="T35" s="25">
        <v>0</v>
      </c>
      <c r="U35" s="23">
        <f t="shared" si="0"/>
        <v>1</v>
      </c>
      <c r="V35" s="26">
        <f t="shared" si="1"/>
        <v>1</v>
      </c>
    </row>
    <row r="36" spans="1:22" s="5" customFormat="1" ht="14.25" customHeight="1" x14ac:dyDescent="0.25">
      <c r="A36" s="36" t="s">
        <v>81</v>
      </c>
      <c r="B36" s="52" t="s">
        <v>82</v>
      </c>
      <c r="C36" s="19">
        <v>0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25">
        <v>0</v>
      </c>
      <c r="N36" s="23">
        <f>SUM(C36:M36)</f>
        <v>0</v>
      </c>
      <c r="O36" s="24">
        <v>169</v>
      </c>
      <c r="P36" s="24">
        <v>40</v>
      </c>
      <c r="Q36" s="24">
        <v>381</v>
      </c>
      <c r="R36" s="24">
        <v>88</v>
      </c>
      <c r="S36" s="24">
        <v>29</v>
      </c>
      <c r="T36" s="25">
        <v>1</v>
      </c>
      <c r="U36" s="23">
        <f t="shared" si="0"/>
        <v>708</v>
      </c>
      <c r="V36" s="26">
        <f t="shared" si="1"/>
        <v>708</v>
      </c>
    </row>
    <row r="37" spans="1:22" s="5" customFormat="1" ht="14.25" customHeight="1" x14ac:dyDescent="0.25">
      <c r="A37" s="36" t="s">
        <v>83</v>
      </c>
      <c r="B37" s="52" t="s">
        <v>84</v>
      </c>
      <c r="C37" s="19">
        <v>0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25">
        <v>0</v>
      </c>
      <c r="N37" s="23">
        <f>SUM(C37:M37)</f>
        <v>0</v>
      </c>
      <c r="O37" s="24">
        <v>0</v>
      </c>
      <c r="P37" s="24">
        <v>0</v>
      </c>
      <c r="Q37" s="24">
        <v>0</v>
      </c>
      <c r="R37" s="24">
        <v>0</v>
      </c>
      <c r="S37" s="24">
        <v>0</v>
      </c>
      <c r="T37" s="25">
        <v>0</v>
      </c>
      <c r="U37" s="23">
        <f t="shared" si="0"/>
        <v>0</v>
      </c>
      <c r="V37" s="26">
        <f t="shared" si="1"/>
        <v>0</v>
      </c>
    </row>
    <row r="38" spans="1:22" s="5" customFormat="1" ht="14.25" customHeight="1" x14ac:dyDescent="0.25">
      <c r="A38" s="36" t="s">
        <v>85</v>
      </c>
      <c r="B38" s="52" t="s">
        <v>86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25">
        <v>0</v>
      </c>
      <c r="N38" s="23">
        <f>SUM(C38:M38)</f>
        <v>0</v>
      </c>
      <c r="O38" s="24">
        <v>0</v>
      </c>
      <c r="P38" s="24">
        <v>0</v>
      </c>
      <c r="Q38" s="24">
        <v>0</v>
      </c>
      <c r="R38" s="24">
        <v>0</v>
      </c>
      <c r="S38" s="24">
        <v>0</v>
      </c>
      <c r="T38" s="25">
        <v>0</v>
      </c>
      <c r="U38" s="23">
        <f t="shared" si="0"/>
        <v>0</v>
      </c>
      <c r="V38" s="26">
        <f t="shared" si="1"/>
        <v>0</v>
      </c>
    </row>
    <row r="39" spans="1:22" s="5" customFormat="1" ht="14.25" customHeight="1" x14ac:dyDescent="0.25">
      <c r="A39" s="36" t="s">
        <v>87</v>
      </c>
      <c r="B39" s="37" t="s">
        <v>88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25">
        <v>0</v>
      </c>
      <c r="N39" s="23">
        <f>SUM(C39:M39)</f>
        <v>0</v>
      </c>
      <c r="O39" s="24">
        <v>0</v>
      </c>
      <c r="P39" s="24">
        <v>0</v>
      </c>
      <c r="Q39" s="24">
        <v>0</v>
      </c>
      <c r="R39" s="24">
        <v>0</v>
      </c>
      <c r="S39" s="24">
        <v>0</v>
      </c>
      <c r="T39" s="25">
        <v>0</v>
      </c>
      <c r="U39" s="23">
        <f t="shared" si="0"/>
        <v>0</v>
      </c>
      <c r="V39" s="26">
        <f t="shared" si="1"/>
        <v>0</v>
      </c>
    </row>
    <row r="40" spans="1:22" s="5" customFormat="1" ht="14.25" customHeight="1" x14ac:dyDescent="0.25">
      <c r="A40" s="36" t="s">
        <v>89</v>
      </c>
      <c r="B40" s="52" t="s">
        <v>90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42">
        <v>0</v>
      </c>
      <c r="N40" s="23">
        <f>SUM(C40:M40)</f>
        <v>0</v>
      </c>
      <c r="O40" s="41">
        <v>0</v>
      </c>
      <c r="P40" s="41">
        <v>0</v>
      </c>
      <c r="Q40" s="41">
        <v>0</v>
      </c>
      <c r="R40" s="41">
        <v>0</v>
      </c>
      <c r="S40" s="41">
        <v>0</v>
      </c>
      <c r="T40" s="42">
        <v>0</v>
      </c>
      <c r="U40" s="40">
        <f t="shared" si="0"/>
        <v>0</v>
      </c>
      <c r="V40" s="43">
        <f t="shared" si="1"/>
        <v>0</v>
      </c>
    </row>
    <row r="41" spans="1:22" s="5" customFormat="1" ht="14.25" customHeight="1" x14ac:dyDescent="0.25">
      <c r="A41" s="53" t="s">
        <v>20</v>
      </c>
      <c r="B41" s="54" t="s">
        <v>91</v>
      </c>
      <c r="C41" s="46">
        <v>0</v>
      </c>
      <c r="D41" s="46">
        <v>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7">
        <f>SUM(C41:M41)</f>
        <v>0</v>
      </c>
      <c r="O41" s="46">
        <v>2535</v>
      </c>
      <c r="P41" s="46">
        <v>1190</v>
      </c>
      <c r="Q41" s="46">
        <v>808</v>
      </c>
      <c r="R41" s="46">
        <v>482</v>
      </c>
      <c r="S41" s="46">
        <v>770</v>
      </c>
      <c r="T41" s="46">
        <v>7</v>
      </c>
      <c r="U41" s="47">
        <f t="shared" si="0"/>
        <v>5792</v>
      </c>
      <c r="V41" s="48">
        <f t="shared" si="1"/>
        <v>5792</v>
      </c>
    </row>
    <row r="42" spans="1:22" s="5" customFormat="1" ht="14.25" customHeight="1" x14ac:dyDescent="0.25">
      <c r="A42" s="55" t="s">
        <v>21</v>
      </c>
      <c r="B42" s="56" t="s">
        <v>92</v>
      </c>
      <c r="C42" s="57">
        <f t="shared" ref="C42:V42" si="2">C30+C41</f>
        <v>28047</v>
      </c>
      <c r="D42" s="57">
        <f t="shared" si="2"/>
        <v>21870</v>
      </c>
      <c r="E42" s="57">
        <f t="shared" si="2"/>
        <v>14367</v>
      </c>
      <c r="F42" s="57">
        <f t="shared" si="2"/>
        <v>4666</v>
      </c>
      <c r="G42" s="57">
        <f t="shared" si="2"/>
        <v>19138</v>
      </c>
      <c r="H42" s="57">
        <f t="shared" si="2"/>
        <v>4478</v>
      </c>
      <c r="I42" s="57">
        <f t="shared" si="2"/>
        <v>14976</v>
      </c>
      <c r="J42" s="57">
        <f t="shared" si="2"/>
        <v>4554</v>
      </c>
      <c r="K42" s="57">
        <f t="shared" si="2"/>
        <v>10444</v>
      </c>
      <c r="L42" s="57">
        <f t="shared" si="2"/>
        <v>23883</v>
      </c>
      <c r="M42" s="57">
        <f t="shared" si="2"/>
        <v>292</v>
      </c>
      <c r="N42" s="57">
        <f t="shared" si="2"/>
        <v>146715</v>
      </c>
      <c r="O42" s="57">
        <f t="shared" si="2"/>
        <v>2535</v>
      </c>
      <c r="P42" s="57">
        <f t="shared" si="2"/>
        <v>1190</v>
      </c>
      <c r="Q42" s="57">
        <f t="shared" si="2"/>
        <v>808</v>
      </c>
      <c r="R42" s="57">
        <f t="shared" si="2"/>
        <v>482</v>
      </c>
      <c r="S42" s="57">
        <f t="shared" si="2"/>
        <v>770</v>
      </c>
      <c r="T42" s="57">
        <f t="shared" si="2"/>
        <v>7</v>
      </c>
      <c r="U42" s="57">
        <f t="shared" si="2"/>
        <v>5792</v>
      </c>
      <c r="V42" s="58">
        <f t="shared" si="2"/>
        <v>152507</v>
      </c>
    </row>
    <row r="43" spans="1:22" s="5" customFormat="1" ht="15.95" customHeight="1" x14ac:dyDescent="0.25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22" s="5" customFormat="1" ht="17.45" customHeight="1" x14ac:dyDescent="0.25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22" s="5" customFormat="1" ht="36.6" customHeight="1" x14ac:dyDescent="0.25">
      <c r="A45" s="120"/>
      <c r="B45" s="121"/>
      <c r="C45" s="59" t="str">
        <f t="shared" ref="C45:M45" si="3">C4</f>
        <v>MAKEDONIJA Insurance s.c. Skopje - Vienna Insurance Group</v>
      </c>
      <c r="D45" s="59" t="str">
        <f t="shared" si="3"/>
        <v>STOCK COMPANY FOR INSURANCE TRIGLAV</v>
      </c>
      <c r="E45" s="59" t="str">
        <f t="shared" si="3"/>
        <v>SAVA Insurance, a.d. Skopje</v>
      </c>
      <c r="F45" s="59" t="str">
        <f t="shared" si="3"/>
        <v>EUROINS INSURANCE S.C. Skopje</v>
      </c>
      <c r="G45" s="59" t="str">
        <f t="shared" si="3"/>
        <v>EUROLINK Insurance Inc. Skopje</v>
      </c>
      <c r="H45" s="59" t="str">
        <f t="shared" si="3"/>
        <v>GRAWE Non-life</v>
      </c>
      <c r="I45" s="59" t="str">
        <f t="shared" si="3"/>
        <v>SIGAL</v>
      </c>
      <c r="J45" s="59" t="str">
        <f t="shared" si="3"/>
        <v>Insurance Policy</v>
      </c>
      <c r="K45" s="59" t="str">
        <f t="shared" si="3"/>
        <v>INSURANCE COMPANY HALK OSIGURUVANJE A.D. SKOPJE</v>
      </c>
      <c r="L45" s="59" t="str">
        <f t="shared" si="3"/>
        <v>CROATIA INSURANCE - NON LIFE</v>
      </c>
      <c r="M45" s="59" t="str">
        <f t="shared" si="3"/>
        <v>ZOIL MAKEDONIJA, Bitola</v>
      </c>
      <c r="N45" s="60"/>
      <c r="O45" s="59" t="str">
        <f t="shared" ref="O45:T45" si="4">O4</f>
        <v>CROATIA INSURANCE - LIFE</v>
      </c>
      <c r="P45" s="59" t="str">
        <f t="shared" si="4"/>
        <v>GRAWE</v>
      </c>
      <c r="Q45" s="59" t="str">
        <f t="shared" si="4"/>
        <v>WINNER LIFE</v>
      </c>
      <c r="R45" s="59" t="str">
        <f t="shared" si="4"/>
        <v>SIGAL LIFE</v>
      </c>
      <c r="S45" s="59" t="str">
        <f t="shared" si="4"/>
        <v>TRIGLAV LIFE</v>
      </c>
      <c r="T45" s="59" t="str">
        <f t="shared" si="4"/>
        <v>PRVA LIFE JSC Skopje</v>
      </c>
      <c r="U45" s="61"/>
    </row>
    <row r="46" spans="1:22" s="5" customFormat="1" ht="14.25" customHeight="1" x14ac:dyDescent="0.25">
      <c r="A46" s="118" t="s">
        <v>93</v>
      </c>
      <c r="B46" s="119"/>
      <c r="C46" s="62">
        <f>C42/$N$42</f>
        <v>0.19116654738779265</v>
      </c>
      <c r="D46" s="62">
        <f t="shared" ref="D46:M46" si="5">D42/$N$42</f>
        <v>0.14906451283099886</v>
      </c>
      <c r="E46" s="62">
        <f t="shared" si="5"/>
        <v>9.7924547592270733E-2</v>
      </c>
      <c r="F46" s="62">
        <f t="shared" si="5"/>
        <v>3.1803155778209455E-2</v>
      </c>
      <c r="G46" s="62">
        <f t="shared" si="5"/>
        <v>0.13044337661452476</v>
      </c>
      <c r="H46" s="62">
        <f t="shared" si="5"/>
        <v>3.0521759874586784E-2</v>
      </c>
      <c r="I46" s="62">
        <f t="shared" si="5"/>
        <v>0.10207545240772928</v>
      </c>
      <c r="J46" s="62">
        <f t="shared" si="5"/>
        <v>3.1039770984561905E-2</v>
      </c>
      <c r="K46" s="62">
        <f t="shared" si="5"/>
        <v>7.1185632007633851E-2</v>
      </c>
      <c r="L46" s="62">
        <f t="shared" si="5"/>
        <v>0.16278499130968205</v>
      </c>
      <c r="M46" s="62">
        <f t="shared" si="5"/>
        <v>1.9902532120096785E-3</v>
      </c>
      <c r="N46" s="63"/>
      <c r="O46" s="62">
        <f>O42/$U$42</f>
        <v>0.43767265193370164</v>
      </c>
      <c r="P46" s="62">
        <f t="shared" ref="P46:T46" si="6">P42/$U$42</f>
        <v>0.20545580110497239</v>
      </c>
      <c r="Q46" s="62">
        <f t="shared" si="6"/>
        <v>0.13950276243093923</v>
      </c>
      <c r="R46" s="62">
        <f t="shared" si="6"/>
        <v>8.3218232044198898E-2</v>
      </c>
      <c r="S46" s="62">
        <f t="shared" si="6"/>
        <v>0.13294198895027623</v>
      </c>
      <c r="T46" s="62">
        <f t="shared" si="6"/>
        <v>1.2085635359116022E-3</v>
      </c>
      <c r="U46" s="61"/>
    </row>
    <row r="47" spans="1:22" s="5" customFormat="1" ht="14.25" customHeight="1" x14ac:dyDescent="0.25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22" s="5" customFormat="1" ht="14.25" customHeight="1" x14ac:dyDescent="0.2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2:12" s="5" customFormat="1" ht="14.25" customHeight="1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2:12" s="5" customFormat="1" ht="14.25" customHeight="1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2:12" s="5" customFormat="1" ht="14.25" customHeight="1" x14ac:dyDescent="0.2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2:12" s="5" customFormat="1" ht="14.25" customHeight="1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2:12" s="5" customFormat="1" ht="14.25" customHeight="1" x14ac:dyDescent="0.25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2:12" s="5" customFormat="1" ht="14.25" customHeight="1" x14ac:dyDescent="0.25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2:12" x14ac:dyDescent="0.2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2:12" x14ac:dyDescent="0.25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2:12" x14ac:dyDescent="0.25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2:12" x14ac:dyDescent="0.25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2:12" x14ac:dyDescent="0.25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</sheetData>
  <mergeCells count="2">
    <mergeCell ref="A46:B46"/>
    <mergeCell ref="A45:B45"/>
  </mergeCells>
  <pageMargins left="0" right="0" top="0.75" bottom="0.75" header="0.3" footer="0.3"/>
  <pageSetup paperSize="9" scale="98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8562C-ABF4-4CCB-8EA1-50100AB437CE}">
  <dimension ref="A1:I34"/>
  <sheetViews>
    <sheetView showGridLines="0" zoomScale="80" zoomScaleNormal="80" workbookViewId="0">
      <selection activeCell="A10" sqref="A10:XFD10"/>
    </sheetView>
  </sheetViews>
  <sheetFormatPr defaultColWidth="9.140625" defaultRowHeight="12" x14ac:dyDescent="0.2"/>
  <cols>
    <col min="1" max="1" width="31" style="96" customWidth="1"/>
    <col min="2" max="2" width="5.7109375" style="97" customWidth="1"/>
    <col min="3" max="9" width="18.28515625" style="96" customWidth="1"/>
    <col min="10" max="10" width="9.140625" style="96" customWidth="1"/>
    <col min="11" max="16384" width="9.140625" style="96"/>
  </cols>
  <sheetData>
    <row r="1" spans="1:9" s="5" customFormat="1" ht="15" customHeight="1" x14ac:dyDescent="0.25"/>
    <row r="2" spans="1:9" s="5" customFormat="1" ht="15" customHeight="1" x14ac:dyDescent="0.25">
      <c r="A2" s="67" t="s">
        <v>115</v>
      </c>
      <c r="B2" s="89"/>
      <c r="C2" s="89"/>
      <c r="D2" s="89"/>
      <c r="E2" s="89"/>
      <c r="F2" s="89"/>
      <c r="G2" s="89"/>
    </row>
    <row r="3" spans="1:9" s="5" customFormat="1" ht="15" customHeight="1" x14ac:dyDescent="0.25"/>
    <row r="4" spans="1:9" s="98" customFormat="1" ht="60" x14ac:dyDescent="0.2">
      <c r="A4" s="71" t="s">
        <v>116</v>
      </c>
      <c r="B4" s="72"/>
      <c r="C4" s="72" t="s">
        <v>117</v>
      </c>
      <c r="D4" s="72" t="s">
        <v>118</v>
      </c>
      <c r="E4" s="72" t="s">
        <v>119</v>
      </c>
      <c r="F4" s="72" t="s">
        <v>120</v>
      </c>
      <c r="G4" s="72" t="s">
        <v>121</v>
      </c>
      <c r="H4" s="72" t="s">
        <v>122</v>
      </c>
      <c r="I4" s="73" t="s">
        <v>123</v>
      </c>
    </row>
    <row r="5" spans="1:9" s="99" customFormat="1" ht="16.5" customHeight="1" x14ac:dyDescent="0.25">
      <c r="A5" s="74"/>
      <c r="B5" s="75"/>
      <c r="C5" s="76">
        <v>1</v>
      </c>
      <c r="D5" s="76">
        <v>2</v>
      </c>
      <c r="E5" s="76">
        <v>3</v>
      </c>
      <c r="F5" s="76">
        <v>4</v>
      </c>
      <c r="G5" s="76" t="s">
        <v>124</v>
      </c>
      <c r="H5" s="76" t="s">
        <v>125</v>
      </c>
      <c r="I5" s="77" t="s">
        <v>126</v>
      </c>
    </row>
    <row r="6" spans="1:9" s="5" customFormat="1" ht="13.5" customHeight="1" x14ac:dyDescent="0.25">
      <c r="A6" s="82" t="s">
        <v>2</v>
      </c>
      <c r="B6" s="79">
        <f t="shared" ref="B6:B16" si="0">ROW()-ROW($B$5)</f>
        <v>1</v>
      </c>
      <c r="C6" s="83">
        <v>3398</v>
      </c>
      <c r="D6" s="83">
        <v>30561</v>
      </c>
      <c r="E6" s="83">
        <v>28047</v>
      </c>
      <c r="F6" s="83">
        <v>3088</v>
      </c>
      <c r="G6" s="83">
        <v>2824</v>
      </c>
      <c r="H6" s="83">
        <v>560</v>
      </c>
      <c r="I6" s="100">
        <f t="shared" ref="I6:I25" si="1">IF(C6+D6&lt;&gt;0,(E6+F6)/(C6+D6),0)</f>
        <v>0.91684089637504051</v>
      </c>
    </row>
    <row r="7" spans="1:9" s="5" customFormat="1" ht="13.5" customHeight="1" x14ac:dyDescent="0.25">
      <c r="A7" s="82" t="s">
        <v>3</v>
      </c>
      <c r="B7" s="79">
        <f t="shared" si="0"/>
        <v>2</v>
      </c>
      <c r="C7" s="83">
        <v>3526</v>
      </c>
      <c r="D7" s="83">
        <v>27104</v>
      </c>
      <c r="E7" s="83">
        <v>21870</v>
      </c>
      <c r="F7" s="83">
        <v>5801</v>
      </c>
      <c r="G7" s="83">
        <v>2959</v>
      </c>
      <c r="H7" s="83">
        <v>319</v>
      </c>
      <c r="I7" s="100">
        <f t="shared" si="1"/>
        <v>0.90339536402220044</v>
      </c>
    </row>
    <row r="8" spans="1:9" s="5" customFormat="1" ht="13.5" customHeight="1" x14ac:dyDescent="0.25">
      <c r="A8" s="82" t="s">
        <v>4</v>
      </c>
      <c r="B8" s="79">
        <f t="shared" si="0"/>
        <v>3</v>
      </c>
      <c r="C8" s="83">
        <v>2099</v>
      </c>
      <c r="D8" s="83">
        <v>17543</v>
      </c>
      <c r="E8" s="83">
        <v>14367</v>
      </c>
      <c r="F8" s="83">
        <v>3024</v>
      </c>
      <c r="G8" s="83">
        <v>2251</v>
      </c>
      <c r="H8" s="83">
        <v>231</v>
      </c>
      <c r="I8" s="100">
        <f t="shared" si="1"/>
        <v>0.88539863557682519</v>
      </c>
    </row>
    <row r="9" spans="1:9" s="5" customFormat="1" ht="13.5" customHeight="1" x14ac:dyDescent="0.25">
      <c r="A9" s="82" t="s">
        <v>5</v>
      </c>
      <c r="B9" s="79">
        <f t="shared" si="0"/>
        <v>4</v>
      </c>
      <c r="C9" s="83">
        <v>1519</v>
      </c>
      <c r="D9" s="83">
        <v>5332</v>
      </c>
      <c r="E9" s="83">
        <v>4666</v>
      </c>
      <c r="F9" s="83">
        <v>957</v>
      </c>
      <c r="G9" s="83">
        <v>1228</v>
      </c>
      <c r="H9" s="83">
        <v>144</v>
      </c>
      <c r="I9" s="100">
        <f t="shared" si="1"/>
        <v>0.82075609400087579</v>
      </c>
    </row>
    <row r="10" spans="1:9" s="5" customFormat="1" ht="13.5" customHeight="1" x14ac:dyDescent="0.25">
      <c r="A10" s="82" t="s">
        <v>6</v>
      </c>
      <c r="B10" s="79">
        <f t="shared" si="0"/>
        <v>5</v>
      </c>
      <c r="C10" s="83">
        <v>3182</v>
      </c>
      <c r="D10" s="83">
        <v>21649</v>
      </c>
      <c r="E10" s="83">
        <v>19138</v>
      </c>
      <c r="F10" s="83">
        <v>2147</v>
      </c>
      <c r="G10" s="83">
        <v>3546</v>
      </c>
      <c r="H10" s="83">
        <v>317</v>
      </c>
      <c r="I10" s="100">
        <f t="shared" si="1"/>
        <v>0.85719463573758603</v>
      </c>
    </row>
    <row r="11" spans="1:9" s="5" customFormat="1" ht="13.5" customHeight="1" x14ac:dyDescent="0.25">
      <c r="A11" s="82" t="s">
        <v>7</v>
      </c>
      <c r="B11" s="79">
        <f t="shared" si="0"/>
        <v>6</v>
      </c>
      <c r="C11" s="83">
        <v>3332</v>
      </c>
      <c r="D11" s="83">
        <v>5315</v>
      </c>
      <c r="E11" s="83">
        <v>4478</v>
      </c>
      <c r="F11" s="83">
        <v>931</v>
      </c>
      <c r="G11" s="83">
        <v>3240</v>
      </c>
      <c r="H11" s="83">
        <v>308</v>
      </c>
      <c r="I11" s="100">
        <f t="shared" si="1"/>
        <v>0.62553486758413324</v>
      </c>
    </row>
    <row r="12" spans="1:9" s="5" customFormat="1" ht="13.5" customHeight="1" x14ac:dyDescent="0.25">
      <c r="A12" s="82" t="s">
        <v>8</v>
      </c>
      <c r="B12" s="79">
        <f t="shared" si="0"/>
        <v>7</v>
      </c>
      <c r="C12" s="83">
        <v>1365</v>
      </c>
      <c r="D12" s="83">
        <v>17705</v>
      </c>
      <c r="E12" s="83">
        <v>14976</v>
      </c>
      <c r="F12" s="83">
        <v>2439</v>
      </c>
      <c r="G12" s="83">
        <v>1653</v>
      </c>
      <c r="H12" s="83">
        <v>367</v>
      </c>
      <c r="I12" s="100">
        <f t="shared" si="1"/>
        <v>0.91321447299423175</v>
      </c>
    </row>
    <row r="13" spans="1:9" s="5" customFormat="1" ht="13.5" customHeight="1" x14ac:dyDescent="0.25">
      <c r="A13" s="82" t="s">
        <v>9</v>
      </c>
      <c r="B13" s="79">
        <f t="shared" si="0"/>
        <v>8</v>
      </c>
      <c r="C13" s="83">
        <v>1364</v>
      </c>
      <c r="D13" s="83">
        <v>5865</v>
      </c>
      <c r="E13" s="83">
        <v>4554</v>
      </c>
      <c r="F13" s="83">
        <v>1276</v>
      </c>
      <c r="G13" s="83">
        <v>1399</v>
      </c>
      <c r="H13" s="83">
        <v>348</v>
      </c>
      <c r="I13" s="100">
        <f t="shared" si="1"/>
        <v>0.80647392447088118</v>
      </c>
    </row>
    <row r="14" spans="1:9" s="5" customFormat="1" ht="13.5" customHeight="1" x14ac:dyDescent="0.25">
      <c r="A14" s="82" t="s">
        <v>10</v>
      </c>
      <c r="B14" s="79">
        <f t="shared" si="0"/>
        <v>9</v>
      </c>
      <c r="C14" s="83">
        <v>1183</v>
      </c>
      <c r="D14" s="83">
        <v>11472</v>
      </c>
      <c r="E14" s="83">
        <v>10444</v>
      </c>
      <c r="F14" s="83">
        <v>991</v>
      </c>
      <c r="G14" s="83">
        <v>1220</v>
      </c>
      <c r="H14" s="83">
        <v>257</v>
      </c>
      <c r="I14" s="100">
        <f t="shared" si="1"/>
        <v>0.90359541683129196</v>
      </c>
    </row>
    <row r="15" spans="1:9" s="5" customFormat="1" ht="13.5" customHeight="1" x14ac:dyDescent="0.25">
      <c r="A15" s="82" t="s">
        <v>11</v>
      </c>
      <c r="B15" s="79">
        <f t="shared" si="0"/>
        <v>10</v>
      </c>
      <c r="C15" s="83">
        <v>3161</v>
      </c>
      <c r="D15" s="83">
        <v>27276</v>
      </c>
      <c r="E15" s="83">
        <v>23883</v>
      </c>
      <c r="F15" s="83">
        <v>3427</v>
      </c>
      <c r="G15" s="83">
        <v>3127</v>
      </c>
      <c r="H15" s="83">
        <v>314</v>
      </c>
      <c r="I15" s="100">
        <f t="shared" si="1"/>
        <v>0.89726319939547261</v>
      </c>
    </row>
    <row r="16" spans="1:9" s="5" customFormat="1" ht="13.5" customHeight="1" x14ac:dyDescent="0.25">
      <c r="A16" s="82" t="s">
        <v>12</v>
      </c>
      <c r="B16" s="79">
        <f t="shared" si="0"/>
        <v>11</v>
      </c>
      <c r="C16" s="83">
        <v>38</v>
      </c>
      <c r="D16" s="83">
        <v>391</v>
      </c>
      <c r="E16" s="83">
        <v>292</v>
      </c>
      <c r="F16" s="83">
        <v>1</v>
      </c>
      <c r="G16" s="83">
        <v>136</v>
      </c>
      <c r="H16" s="83">
        <v>4</v>
      </c>
      <c r="I16" s="100">
        <f t="shared" si="1"/>
        <v>0.68298368298368295</v>
      </c>
    </row>
    <row r="17" spans="1:9" s="5" customFormat="1" ht="13.5" customHeight="1" x14ac:dyDescent="0.25">
      <c r="A17" s="78" t="s">
        <v>102</v>
      </c>
      <c r="B17" s="79">
        <v>100</v>
      </c>
      <c r="C17" s="80">
        <f>SUM(C6:C16)</f>
        <v>24167</v>
      </c>
      <c r="D17" s="80">
        <f>SUM(D6:D16)</f>
        <v>170213</v>
      </c>
      <c r="E17" s="80">
        <f>SUM(E6:E16)</f>
        <v>146715</v>
      </c>
      <c r="F17" s="80">
        <f>SUM(F6:F16)</f>
        <v>24082</v>
      </c>
      <c r="G17" s="80">
        <f>SUM(G6:G16)</f>
        <v>23583</v>
      </c>
      <c r="H17" s="80">
        <f>SUM(H6:H16)</f>
        <v>3169</v>
      </c>
      <c r="I17" s="101">
        <f t="shared" si="1"/>
        <v>0.87867578969029736</v>
      </c>
    </row>
    <row r="18" spans="1:9" s="5" customFormat="1" ht="13.5" customHeight="1" x14ac:dyDescent="0.25">
      <c r="A18" s="82" t="s">
        <v>14</v>
      </c>
      <c r="B18" s="79">
        <f>B17+1</f>
        <v>101</v>
      </c>
      <c r="C18" s="83">
        <v>317</v>
      </c>
      <c r="D18" s="83">
        <v>2655</v>
      </c>
      <c r="E18" s="83">
        <v>2535</v>
      </c>
      <c r="F18" s="83">
        <v>167</v>
      </c>
      <c r="G18" s="83">
        <v>271</v>
      </c>
      <c r="H18" s="83">
        <v>3</v>
      </c>
      <c r="I18" s="100">
        <f t="shared" si="1"/>
        <v>0.90915208613728127</v>
      </c>
    </row>
    <row r="19" spans="1:9" s="5" customFormat="1" ht="13.5" customHeight="1" x14ac:dyDescent="0.25">
      <c r="A19" s="82" t="s">
        <v>15</v>
      </c>
      <c r="B19" s="79">
        <f>B18+1</f>
        <v>102</v>
      </c>
      <c r="C19" s="83">
        <v>262</v>
      </c>
      <c r="D19" s="83">
        <v>1215</v>
      </c>
      <c r="E19" s="83">
        <v>1190</v>
      </c>
      <c r="F19" s="83">
        <v>39</v>
      </c>
      <c r="G19" s="83">
        <v>248</v>
      </c>
      <c r="H19" s="83">
        <v>1</v>
      </c>
      <c r="I19" s="100">
        <f t="shared" si="1"/>
        <v>0.83209207853757616</v>
      </c>
    </row>
    <row r="20" spans="1:9" s="5" customFormat="1" ht="13.5" customHeight="1" x14ac:dyDescent="0.25">
      <c r="A20" s="82" t="s">
        <v>16</v>
      </c>
      <c r="B20" s="79">
        <f>B19+1</f>
        <v>103</v>
      </c>
      <c r="C20" s="83">
        <v>39</v>
      </c>
      <c r="D20" s="83">
        <v>860</v>
      </c>
      <c r="E20" s="83">
        <v>808</v>
      </c>
      <c r="F20" s="83">
        <v>74</v>
      </c>
      <c r="G20" s="83">
        <v>27</v>
      </c>
      <c r="H20" s="83">
        <v>0</v>
      </c>
      <c r="I20" s="100">
        <f t="shared" si="1"/>
        <v>0.98109010011123465</v>
      </c>
    </row>
    <row r="21" spans="1:9" s="5" customFormat="1" ht="13.5" customHeight="1" x14ac:dyDescent="0.25">
      <c r="A21" s="82" t="s">
        <v>17</v>
      </c>
      <c r="B21" s="79">
        <f>B20+1</f>
        <v>104</v>
      </c>
      <c r="C21" s="83">
        <v>57</v>
      </c>
      <c r="D21" s="83">
        <v>403</v>
      </c>
      <c r="E21" s="83">
        <v>482</v>
      </c>
      <c r="F21" s="83">
        <v>44</v>
      </c>
      <c r="G21" s="83">
        <v>51</v>
      </c>
      <c r="H21" s="83">
        <v>2</v>
      </c>
      <c r="I21" s="100">
        <f t="shared" si="1"/>
        <v>1.1434782608695653</v>
      </c>
    </row>
    <row r="22" spans="1:9" s="5" customFormat="1" ht="13.5" customHeight="1" x14ac:dyDescent="0.25">
      <c r="A22" s="82" t="s">
        <v>18</v>
      </c>
      <c r="B22" s="79">
        <f>B21+1</f>
        <v>105</v>
      </c>
      <c r="C22" s="83">
        <v>9</v>
      </c>
      <c r="D22" s="83">
        <v>787</v>
      </c>
      <c r="E22" s="83">
        <v>770</v>
      </c>
      <c r="F22" s="83">
        <v>10</v>
      </c>
      <c r="G22" s="83">
        <v>9</v>
      </c>
      <c r="H22" s="83">
        <v>3</v>
      </c>
      <c r="I22" s="100">
        <f t="shared" si="1"/>
        <v>0.97989949748743721</v>
      </c>
    </row>
    <row r="23" spans="1:9" s="5" customFormat="1" ht="13.5" customHeight="1" x14ac:dyDescent="0.25">
      <c r="A23" s="82" t="s">
        <v>19</v>
      </c>
      <c r="B23" s="79">
        <f>B18+1</f>
        <v>102</v>
      </c>
      <c r="C23" s="83">
        <v>0</v>
      </c>
      <c r="D23" s="83">
        <v>13</v>
      </c>
      <c r="E23" s="83">
        <v>7</v>
      </c>
      <c r="F23" s="83">
        <v>6</v>
      </c>
      <c r="G23" s="83">
        <v>0</v>
      </c>
      <c r="H23" s="83">
        <v>0</v>
      </c>
      <c r="I23" s="100">
        <f t="shared" si="1"/>
        <v>1</v>
      </c>
    </row>
    <row r="24" spans="1:9" s="5" customFormat="1" ht="13.5" customHeight="1" x14ac:dyDescent="0.25">
      <c r="A24" s="78" t="s">
        <v>103</v>
      </c>
      <c r="B24" s="79">
        <v>200</v>
      </c>
      <c r="C24" s="80">
        <f t="shared" ref="C24:H24" si="2">SUM(C18:C23)</f>
        <v>684</v>
      </c>
      <c r="D24" s="80">
        <f t="shared" si="2"/>
        <v>5933</v>
      </c>
      <c r="E24" s="80">
        <f t="shared" si="2"/>
        <v>5792</v>
      </c>
      <c r="F24" s="80">
        <f t="shared" si="2"/>
        <v>340</v>
      </c>
      <c r="G24" s="80">
        <f t="shared" si="2"/>
        <v>606</v>
      </c>
      <c r="H24" s="80">
        <f t="shared" si="2"/>
        <v>9</v>
      </c>
      <c r="I24" s="101">
        <f t="shared" si="1"/>
        <v>0.92670394438567327</v>
      </c>
    </row>
    <row r="25" spans="1:9" s="5" customFormat="1" ht="13.5" customHeight="1" x14ac:dyDescent="0.25">
      <c r="A25" s="94" t="s">
        <v>104</v>
      </c>
      <c r="B25" s="85">
        <v>300</v>
      </c>
      <c r="C25" s="86">
        <f t="shared" ref="C25:H25" si="3">C17+C24</f>
        <v>24851</v>
      </c>
      <c r="D25" s="86">
        <f t="shared" si="3"/>
        <v>176146</v>
      </c>
      <c r="E25" s="86">
        <f t="shared" si="3"/>
        <v>152507</v>
      </c>
      <c r="F25" s="86">
        <f t="shared" si="3"/>
        <v>24422</v>
      </c>
      <c r="G25" s="86">
        <f t="shared" si="3"/>
        <v>24189</v>
      </c>
      <c r="H25" s="86">
        <f t="shared" si="3"/>
        <v>3178</v>
      </c>
      <c r="I25" s="102">
        <f t="shared" si="1"/>
        <v>0.88025691925750138</v>
      </c>
    </row>
    <row r="30" spans="1:9" x14ac:dyDescent="0.2">
      <c r="B30" s="96"/>
    </row>
    <row r="31" spans="1:9" x14ac:dyDescent="0.2">
      <c r="B31" s="96"/>
    </row>
    <row r="32" spans="1:9" x14ac:dyDescent="0.2">
      <c r="B32" s="96"/>
    </row>
    <row r="33" spans="2:2" x14ac:dyDescent="0.2">
      <c r="B33" s="96"/>
    </row>
    <row r="34" spans="2:2" x14ac:dyDescent="0.2">
      <c r="B34" s="96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1C8D7-1F89-4485-B6A8-40DDB78BC28D}">
  <dimension ref="A1:E25"/>
  <sheetViews>
    <sheetView showGridLines="0" zoomScale="80" zoomScaleNormal="80" workbookViewId="0">
      <selection activeCell="A10" sqref="A10"/>
    </sheetView>
  </sheetViews>
  <sheetFormatPr defaultColWidth="9.140625" defaultRowHeight="15" x14ac:dyDescent="0.25"/>
  <cols>
    <col min="1" max="1" width="46.28515625" style="65" customWidth="1"/>
    <col min="2" max="2" width="5.7109375" style="65" customWidth="1"/>
    <col min="3" max="5" width="23" style="65" customWidth="1"/>
    <col min="6" max="6" width="9.140625" style="65" customWidth="1"/>
    <col min="7" max="16384" width="9.140625" style="65"/>
  </cols>
  <sheetData>
    <row r="1" spans="1:5" s="141" customFormat="1" ht="12" x14ac:dyDescent="0.25">
      <c r="B1" s="142"/>
    </row>
    <row r="2" spans="1:5" s="141" customFormat="1" x14ac:dyDescent="0.25">
      <c r="A2" s="137" t="s">
        <v>127</v>
      </c>
      <c r="B2" s="66"/>
      <c r="C2" s="66"/>
      <c r="D2" s="66"/>
      <c r="E2" s="66"/>
    </row>
    <row r="3" spans="1:5" s="141" customFormat="1" ht="12" x14ac:dyDescent="0.25">
      <c r="B3" s="142"/>
      <c r="E3" s="143" t="s">
        <v>128</v>
      </c>
    </row>
    <row r="4" spans="1:5" s="136" customFormat="1" ht="30" x14ac:dyDescent="0.25">
      <c r="A4" s="71" t="s">
        <v>96</v>
      </c>
      <c r="B4" s="72" t="s">
        <v>97</v>
      </c>
      <c r="C4" s="72" t="s">
        <v>129</v>
      </c>
      <c r="D4" s="72" t="s">
        <v>130</v>
      </c>
      <c r="E4" s="73" t="s">
        <v>131</v>
      </c>
    </row>
    <row r="5" spans="1:5" x14ac:dyDescent="0.25">
      <c r="A5" s="138"/>
      <c r="B5" s="75"/>
      <c r="C5" s="79">
        <v>1</v>
      </c>
      <c r="D5" s="79">
        <v>2</v>
      </c>
      <c r="E5" s="135">
        <v>3</v>
      </c>
    </row>
    <row r="6" spans="1:5" s="136" customFormat="1" ht="15.75" x14ac:dyDescent="0.25">
      <c r="A6" s="115" t="s">
        <v>102</v>
      </c>
      <c r="B6" s="79">
        <f t="shared" ref="B6:B25" si="0">ROW()-ROW($A$5)</f>
        <v>1</v>
      </c>
      <c r="C6" s="80">
        <f>SUM(C7:C17)</f>
        <v>2158102.423</v>
      </c>
      <c r="D6" s="80">
        <f>SUM(D7:D17)</f>
        <v>2290679</v>
      </c>
      <c r="E6" s="81">
        <f>SUM(E7:E17)</f>
        <v>1678306.159</v>
      </c>
    </row>
    <row r="7" spans="1:5" s="136" customFormat="1" ht="30" x14ac:dyDescent="0.25">
      <c r="A7" s="139" t="s">
        <v>2</v>
      </c>
      <c r="B7" s="79">
        <f t="shared" si="0"/>
        <v>2</v>
      </c>
      <c r="C7" s="83">
        <v>361137.027</v>
      </c>
      <c r="D7" s="83">
        <v>472720</v>
      </c>
      <c r="E7" s="84">
        <v>293461.02399999998</v>
      </c>
    </row>
    <row r="8" spans="1:5" s="136" customFormat="1" x14ac:dyDescent="0.25">
      <c r="A8" s="139" t="s">
        <v>3</v>
      </c>
      <c r="B8" s="79">
        <f t="shared" si="0"/>
        <v>3</v>
      </c>
      <c r="C8" s="83">
        <v>376472.53700000001</v>
      </c>
      <c r="D8" s="83">
        <v>114101</v>
      </c>
      <c r="E8" s="84">
        <v>202727.74799999999</v>
      </c>
    </row>
    <row r="9" spans="1:5" s="136" customFormat="1" x14ac:dyDescent="0.25">
      <c r="A9" s="139" t="s">
        <v>4</v>
      </c>
      <c r="B9" s="79">
        <f t="shared" si="0"/>
        <v>4</v>
      </c>
      <c r="C9" s="83">
        <v>226481.13</v>
      </c>
      <c r="D9" s="83">
        <v>138392</v>
      </c>
      <c r="E9" s="84">
        <v>246408.31200000001</v>
      </c>
    </row>
    <row r="10" spans="1:5" s="136" customFormat="1" x14ac:dyDescent="0.25">
      <c r="A10" s="139" t="s">
        <v>5</v>
      </c>
      <c r="B10" s="79">
        <f t="shared" si="0"/>
        <v>5</v>
      </c>
      <c r="C10" s="83">
        <v>126835.50599999999</v>
      </c>
      <c r="D10" s="83">
        <v>175940</v>
      </c>
      <c r="E10" s="84">
        <v>88199.088000000003</v>
      </c>
    </row>
    <row r="11" spans="1:5" s="136" customFormat="1" x14ac:dyDescent="0.25">
      <c r="A11" s="139" t="s">
        <v>6</v>
      </c>
      <c r="B11" s="79">
        <f t="shared" si="0"/>
        <v>6</v>
      </c>
      <c r="C11" s="83">
        <v>235891.47</v>
      </c>
      <c r="D11" s="83">
        <v>94932</v>
      </c>
      <c r="E11" s="84">
        <v>194522.245</v>
      </c>
    </row>
    <row r="12" spans="1:5" s="136" customFormat="1" x14ac:dyDescent="0.25">
      <c r="A12" s="139" t="s">
        <v>7</v>
      </c>
      <c r="B12" s="79">
        <f t="shared" si="0"/>
        <v>7</v>
      </c>
      <c r="C12" s="83">
        <v>76492.021999999997</v>
      </c>
      <c r="D12" s="83">
        <v>234695</v>
      </c>
      <c r="E12" s="84">
        <v>66822.89</v>
      </c>
    </row>
    <row r="13" spans="1:5" s="136" customFormat="1" x14ac:dyDescent="0.25">
      <c r="A13" s="139" t="s">
        <v>8</v>
      </c>
      <c r="B13" s="79">
        <f t="shared" si="0"/>
        <v>8</v>
      </c>
      <c r="C13" s="83">
        <v>171537.32800000001</v>
      </c>
      <c r="D13" s="83">
        <v>477736</v>
      </c>
      <c r="E13" s="84">
        <v>106191.15</v>
      </c>
    </row>
    <row r="14" spans="1:5" s="136" customFormat="1" x14ac:dyDescent="0.25">
      <c r="A14" s="139" t="s">
        <v>9</v>
      </c>
      <c r="B14" s="79">
        <f t="shared" si="0"/>
        <v>9</v>
      </c>
      <c r="C14" s="83">
        <v>129930.247</v>
      </c>
      <c r="D14" s="83">
        <v>166897</v>
      </c>
      <c r="E14" s="84">
        <v>139341.20699999999</v>
      </c>
    </row>
    <row r="15" spans="1:5" s="136" customFormat="1" ht="30" x14ac:dyDescent="0.25">
      <c r="A15" s="139" t="s">
        <v>10</v>
      </c>
      <c r="B15" s="79">
        <f t="shared" si="0"/>
        <v>10</v>
      </c>
      <c r="C15" s="83">
        <v>256445.96900000001</v>
      </c>
      <c r="D15" s="83">
        <v>96223</v>
      </c>
      <c r="E15" s="84">
        <v>191833.693</v>
      </c>
    </row>
    <row r="16" spans="1:5" s="136" customFormat="1" x14ac:dyDescent="0.25">
      <c r="A16" s="139" t="s">
        <v>11</v>
      </c>
      <c r="B16" s="79">
        <f t="shared" si="0"/>
        <v>11</v>
      </c>
      <c r="C16" s="83">
        <v>170640.90299999999</v>
      </c>
      <c r="D16" s="83">
        <v>303982</v>
      </c>
      <c r="E16" s="84">
        <v>151116.91099999999</v>
      </c>
    </row>
    <row r="17" spans="1:5" s="136" customFormat="1" x14ac:dyDescent="0.25">
      <c r="A17" s="139" t="s">
        <v>12</v>
      </c>
      <c r="B17" s="79">
        <f t="shared" si="0"/>
        <v>12</v>
      </c>
      <c r="C17" s="83">
        <v>26238.284</v>
      </c>
      <c r="D17" s="83">
        <v>15061</v>
      </c>
      <c r="E17" s="84">
        <v>-2318.1089999999999</v>
      </c>
    </row>
    <row r="18" spans="1:5" s="136" customFormat="1" ht="15.75" x14ac:dyDescent="0.25">
      <c r="A18" s="115" t="s">
        <v>103</v>
      </c>
      <c r="B18" s="79">
        <f t="shared" si="0"/>
        <v>13</v>
      </c>
      <c r="C18" s="80">
        <f>SUM(C19:C24)</f>
        <v>701764.53969000001</v>
      </c>
      <c r="D18" s="80">
        <f>SUM(D19:D24)</f>
        <v>502242</v>
      </c>
      <c r="E18" s="81">
        <f>SUM(E19:E24)</f>
        <v>187821.91099999999</v>
      </c>
    </row>
    <row r="19" spans="1:5" s="136" customFormat="1" x14ac:dyDescent="0.25">
      <c r="A19" s="139" t="s">
        <v>14</v>
      </c>
      <c r="B19" s="79">
        <f t="shared" si="0"/>
        <v>14</v>
      </c>
      <c r="C19" s="83">
        <v>192196.05612600001</v>
      </c>
      <c r="D19" s="83">
        <v>126812</v>
      </c>
      <c r="E19" s="84">
        <v>76039.553</v>
      </c>
    </row>
    <row r="20" spans="1:5" s="136" customFormat="1" x14ac:dyDescent="0.25">
      <c r="A20" s="139" t="s">
        <v>15</v>
      </c>
      <c r="B20" s="79">
        <f t="shared" si="0"/>
        <v>15</v>
      </c>
      <c r="C20" s="83">
        <v>72412.518775999997</v>
      </c>
      <c r="D20" s="83">
        <v>54621</v>
      </c>
      <c r="E20" s="84">
        <v>24289.064999999999</v>
      </c>
    </row>
    <row r="21" spans="1:5" s="136" customFormat="1" x14ac:dyDescent="0.25">
      <c r="A21" s="139" t="s">
        <v>16</v>
      </c>
      <c r="B21" s="79">
        <f t="shared" si="0"/>
        <v>16</v>
      </c>
      <c r="C21" s="83">
        <v>188789.91712299999</v>
      </c>
      <c r="D21" s="83">
        <v>124137</v>
      </c>
      <c r="E21" s="84">
        <v>33955.101999999999</v>
      </c>
    </row>
    <row r="22" spans="1:5" s="136" customFormat="1" x14ac:dyDescent="0.25">
      <c r="A22" s="139" t="s">
        <v>17</v>
      </c>
      <c r="B22" s="79">
        <f t="shared" si="0"/>
        <v>17</v>
      </c>
      <c r="C22" s="83">
        <v>60513.456088999999</v>
      </c>
      <c r="D22" s="83">
        <v>111557</v>
      </c>
      <c r="E22" s="84">
        <v>9481.0210000000006</v>
      </c>
    </row>
    <row r="23" spans="1:5" s="136" customFormat="1" x14ac:dyDescent="0.25">
      <c r="A23" s="139" t="s">
        <v>18</v>
      </c>
      <c r="B23" s="79">
        <f t="shared" si="0"/>
        <v>18</v>
      </c>
      <c r="C23" s="83">
        <v>127551.027554</v>
      </c>
      <c r="D23" s="83">
        <v>54756</v>
      </c>
      <c r="E23" s="84">
        <v>40926.906000000003</v>
      </c>
    </row>
    <row r="24" spans="1:5" s="136" customFormat="1" x14ac:dyDescent="0.25">
      <c r="A24" s="139" t="s">
        <v>19</v>
      </c>
      <c r="B24" s="79">
        <f t="shared" si="0"/>
        <v>19</v>
      </c>
      <c r="C24" s="83">
        <v>60301.564021999999</v>
      </c>
      <c r="D24" s="83">
        <v>30359</v>
      </c>
      <c r="E24" s="84">
        <v>3130.2640000000001</v>
      </c>
    </row>
    <row r="25" spans="1:5" s="136" customFormat="1" ht="15.75" x14ac:dyDescent="0.25">
      <c r="A25" s="115" t="s">
        <v>104</v>
      </c>
      <c r="B25" s="79">
        <f t="shared" si="0"/>
        <v>20</v>
      </c>
      <c r="C25" s="86">
        <f>C6+C18</f>
        <v>2859866.96269</v>
      </c>
      <c r="D25" s="86">
        <f>D6+D18</f>
        <v>2792921</v>
      </c>
      <c r="E25" s="87">
        <f>E6+E18</f>
        <v>1866128.07</v>
      </c>
    </row>
  </sheetData>
  <printOptions horizontalCentered="1"/>
  <pageMargins left="0" right="0" top="1.9685039370078741" bottom="0" header="0.31496062992125984" footer="0.31496062992125984"/>
  <pageSetup paperSize="9" orientation="portrait"/>
  <headerFooter>
    <oddHeader>&amp;L&amp;G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BFCA4-EDC2-46E6-9C26-AC62FECCEF1C}">
  <dimension ref="A1:L60"/>
  <sheetViews>
    <sheetView showGridLines="0" zoomScale="80" zoomScaleNormal="80" workbookViewId="0">
      <selection activeCell="A12" sqref="A12:XFD12"/>
    </sheetView>
  </sheetViews>
  <sheetFormatPr defaultColWidth="9.140625" defaultRowHeight="12" x14ac:dyDescent="0.25"/>
  <cols>
    <col min="1" max="1" width="33.85546875" style="141" customWidth="1"/>
    <col min="2" max="2" width="7.28515625" style="142" customWidth="1"/>
    <col min="3" max="12" width="17.28515625" style="141" customWidth="1"/>
    <col min="13" max="13" width="9.140625" style="141" customWidth="1"/>
    <col min="14" max="16384" width="9.140625" style="141"/>
  </cols>
  <sheetData>
    <row r="1" spans="1:12" s="136" customFormat="1" ht="15" x14ac:dyDescent="0.25"/>
    <row r="2" spans="1:12" s="136" customFormat="1" ht="15" x14ac:dyDescent="0.25">
      <c r="A2" s="140" t="s">
        <v>132</v>
      </c>
      <c r="B2" s="66"/>
      <c r="C2" s="66"/>
      <c r="D2" s="66"/>
      <c r="E2" s="66"/>
      <c r="F2" s="66"/>
      <c r="G2" s="66"/>
    </row>
    <row r="3" spans="1:12" s="136" customFormat="1" ht="15" x14ac:dyDescent="0.25">
      <c r="L3" s="134" t="s">
        <v>95</v>
      </c>
    </row>
    <row r="4" spans="1:12" ht="15" x14ac:dyDescent="0.25">
      <c r="A4" s="124" t="s">
        <v>96</v>
      </c>
      <c r="B4" s="122" t="s">
        <v>97</v>
      </c>
      <c r="C4" s="122" t="s">
        <v>133</v>
      </c>
      <c r="D4" s="122" t="s">
        <v>134</v>
      </c>
      <c r="E4" s="126" t="s">
        <v>135</v>
      </c>
      <c r="F4" s="127"/>
      <c r="G4" s="128"/>
      <c r="H4" s="122" t="s">
        <v>136</v>
      </c>
      <c r="I4" s="122" t="s">
        <v>137</v>
      </c>
      <c r="J4" s="122" t="s">
        <v>138</v>
      </c>
      <c r="K4" s="122" t="s">
        <v>139</v>
      </c>
      <c r="L4" s="129" t="s">
        <v>104</v>
      </c>
    </row>
    <row r="5" spans="1:12" ht="30" x14ac:dyDescent="0.25">
      <c r="A5" s="125" t="s">
        <v>96</v>
      </c>
      <c r="B5" s="123" t="s">
        <v>97</v>
      </c>
      <c r="C5" s="123"/>
      <c r="D5" s="123"/>
      <c r="E5" s="107" t="s">
        <v>140</v>
      </c>
      <c r="F5" s="107" t="s">
        <v>141</v>
      </c>
      <c r="G5" s="108" t="s">
        <v>142</v>
      </c>
      <c r="H5" s="123"/>
      <c r="I5" s="123"/>
      <c r="J5" s="123"/>
      <c r="K5" s="123"/>
      <c r="L5" s="130"/>
    </row>
    <row r="6" spans="1:12" s="145" customFormat="1" ht="15" x14ac:dyDescent="0.25">
      <c r="A6" s="138"/>
      <c r="B6" s="75"/>
      <c r="C6" s="79">
        <v>1</v>
      </c>
      <c r="D6" s="79">
        <v>2</v>
      </c>
      <c r="E6" s="144">
        <v>3</v>
      </c>
      <c r="F6" s="144">
        <v>4</v>
      </c>
      <c r="G6" s="79" t="s">
        <v>124</v>
      </c>
      <c r="H6" s="79">
        <v>6</v>
      </c>
      <c r="I6" s="79">
        <v>7</v>
      </c>
      <c r="J6" s="79">
        <v>8</v>
      </c>
      <c r="K6" s="79">
        <v>9</v>
      </c>
      <c r="L6" s="79">
        <v>10</v>
      </c>
    </row>
    <row r="7" spans="1:12" s="136" customFormat="1" ht="15.75" x14ac:dyDescent="0.25">
      <c r="A7" s="115" t="s">
        <v>102</v>
      </c>
      <c r="B7" s="79">
        <f t="shared" ref="B7:B26" si="0">ROW()-ROW($A$6)</f>
        <v>1</v>
      </c>
      <c r="C7" s="80">
        <f>SUM(C8:C18)</f>
        <v>7025154</v>
      </c>
      <c r="D7" s="80">
        <f>SUM(D8:D18)</f>
        <v>65133</v>
      </c>
      <c r="E7" s="109">
        <f>SUM(E8:E18)</f>
        <v>3979101</v>
      </c>
      <c r="F7" s="109">
        <f>SUM(F8:F18)</f>
        <v>3031381</v>
      </c>
      <c r="G7" s="80">
        <f>SUM(G8:G18)</f>
        <v>7233223</v>
      </c>
      <c r="H7" s="80">
        <f>SUM(H8:H18)</f>
        <v>0</v>
      </c>
      <c r="I7" s="80">
        <f>SUM(I8:I18)</f>
        <v>0</v>
      </c>
      <c r="J7" s="80">
        <f>SUM(J8:J18)</f>
        <v>0</v>
      </c>
      <c r="K7" s="80">
        <f>SUM(K8:K18)</f>
        <v>63795</v>
      </c>
      <c r="L7" s="110">
        <f t="shared" ref="L7:L26" si="1">SUM(C7:D7)+SUM(G7:K7)</f>
        <v>14387305</v>
      </c>
    </row>
    <row r="8" spans="1:12" s="136" customFormat="1" ht="30" x14ac:dyDescent="0.25">
      <c r="A8" s="139" t="s">
        <v>2</v>
      </c>
      <c r="B8" s="79">
        <f t="shared" si="0"/>
        <v>2</v>
      </c>
      <c r="C8" s="83">
        <v>1030721</v>
      </c>
      <c r="D8" s="83">
        <v>8113</v>
      </c>
      <c r="E8" s="83">
        <v>932681</v>
      </c>
      <c r="F8" s="83">
        <v>382646</v>
      </c>
      <c r="G8" s="83">
        <v>1329796</v>
      </c>
      <c r="H8" s="83">
        <v>0</v>
      </c>
      <c r="I8" s="83">
        <v>0</v>
      </c>
      <c r="J8" s="83">
        <v>0</v>
      </c>
      <c r="K8" s="83">
        <v>0</v>
      </c>
      <c r="L8" s="111">
        <f t="shared" si="1"/>
        <v>2368630</v>
      </c>
    </row>
    <row r="9" spans="1:12" s="136" customFormat="1" ht="30" x14ac:dyDescent="0.25">
      <c r="A9" s="139" t="s">
        <v>3</v>
      </c>
      <c r="B9" s="79">
        <f t="shared" si="0"/>
        <v>3</v>
      </c>
      <c r="C9" s="83">
        <v>691627</v>
      </c>
      <c r="D9" s="83">
        <v>10876</v>
      </c>
      <c r="E9" s="83">
        <v>940546</v>
      </c>
      <c r="F9" s="83">
        <v>279340</v>
      </c>
      <c r="G9" s="83">
        <v>1309973</v>
      </c>
      <c r="H9" s="83">
        <v>0</v>
      </c>
      <c r="I9" s="83">
        <v>0</v>
      </c>
      <c r="J9" s="83">
        <v>0</v>
      </c>
      <c r="K9" s="83">
        <v>0</v>
      </c>
      <c r="L9" s="111">
        <f t="shared" si="1"/>
        <v>2012476</v>
      </c>
    </row>
    <row r="10" spans="1:12" s="136" customFormat="1" ht="15" x14ac:dyDescent="0.25">
      <c r="A10" s="139" t="s">
        <v>4</v>
      </c>
      <c r="B10" s="79">
        <f t="shared" si="0"/>
        <v>4</v>
      </c>
      <c r="C10" s="83">
        <v>710695</v>
      </c>
      <c r="D10" s="83">
        <v>10620</v>
      </c>
      <c r="E10" s="83">
        <v>320916</v>
      </c>
      <c r="F10" s="83">
        <v>250721</v>
      </c>
      <c r="G10" s="83">
        <v>589929</v>
      </c>
      <c r="H10" s="83">
        <v>0</v>
      </c>
      <c r="I10" s="83">
        <v>0</v>
      </c>
      <c r="J10" s="83">
        <v>0</v>
      </c>
      <c r="K10" s="83">
        <v>0</v>
      </c>
      <c r="L10" s="111">
        <f t="shared" si="1"/>
        <v>1311244</v>
      </c>
    </row>
    <row r="11" spans="1:12" s="136" customFormat="1" ht="15" x14ac:dyDescent="0.25">
      <c r="A11" s="139" t="s">
        <v>5</v>
      </c>
      <c r="B11" s="79">
        <f t="shared" si="0"/>
        <v>5</v>
      </c>
      <c r="C11" s="83">
        <v>290145</v>
      </c>
      <c r="D11" s="83">
        <v>2241</v>
      </c>
      <c r="E11" s="83">
        <v>199463</v>
      </c>
      <c r="F11" s="83">
        <v>273309</v>
      </c>
      <c r="G11" s="83">
        <v>505592</v>
      </c>
      <c r="H11" s="83">
        <v>0</v>
      </c>
      <c r="I11" s="83">
        <v>0</v>
      </c>
      <c r="J11" s="83">
        <v>0</v>
      </c>
      <c r="K11" s="83">
        <v>23000</v>
      </c>
      <c r="L11" s="111">
        <f t="shared" si="1"/>
        <v>820978</v>
      </c>
    </row>
    <row r="12" spans="1:12" s="136" customFormat="1" ht="15" x14ac:dyDescent="0.25">
      <c r="A12" s="139" t="s">
        <v>6</v>
      </c>
      <c r="B12" s="79">
        <f t="shared" si="0"/>
        <v>6</v>
      </c>
      <c r="C12" s="83">
        <v>1230114</v>
      </c>
      <c r="D12" s="83">
        <v>11932</v>
      </c>
      <c r="E12" s="83">
        <v>365120</v>
      </c>
      <c r="F12" s="83">
        <v>317799</v>
      </c>
      <c r="G12" s="83">
        <v>692115</v>
      </c>
      <c r="H12" s="83">
        <v>0</v>
      </c>
      <c r="I12" s="83">
        <v>0</v>
      </c>
      <c r="J12" s="83">
        <v>0</v>
      </c>
      <c r="K12" s="83">
        <v>0</v>
      </c>
      <c r="L12" s="111">
        <f t="shared" si="1"/>
        <v>1934161</v>
      </c>
    </row>
    <row r="13" spans="1:12" s="136" customFormat="1" ht="15" x14ac:dyDescent="0.25">
      <c r="A13" s="139" t="s">
        <v>7</v>
      </c>
      <c r="B13" s="79">
        <f t="shared" si="0"/>
        <v>7</v>
      </c>
      <c r="C13" s="83">
        <v>377932</v>
      </c>
      <c r="D13" s="83">
        <v>0</v>
      </c>
      <c r="E13" s="83">
        <v>213807</v>
      </c>
      <c r="F13" s="83">
        <v>159514</v>
      </c>
      <c r="G13" s="83">
        <v>375974</v>
      </c>
      <c r="H13" s="83">
        <v>0</v>
      </c>
      <c r="I13" s="83">
        <v>0</v>
      </c>
      <c r="J13" s="83">
        <v>0</v>
      </c>
      <c r="K13" s="83">
        <v>0</v>
      </c>
      <c r="L13" s="111">
        <f t="shared" si="1"/>
        <v>753906</v>
      </c>
    </row>
    <row r="14" spans="1:12" s="136" customFormat="1" ht="15" x14ac:dyDescent="0.25">
      <c r="A14" s="139" t="s">
        <v>8</v>
      </c>
      <c r="B14" s="79">
        <f t="shared" si="0"/>
        <v>8</v>
      </c>
      <c r="C14" s="83">
        <v>858179</v>
      </c>
      <c r="D14" s="83">
        <v>32</v>
      </c>
      <c r="E14" s="83">
        <v>204984</v>
      </c>
      <c r="F14" s="83">
        <v>346189</v>
      </c>
      <c r="G14" s="83">
        <v>561645</v>
      </c>
      <c r="H14" s="83">
        <v>0</v>
      </c>
      <c r="I14" s="83">
        <v>0</v>
      </c>
      <c r="J14" s="83">
        <v>0</v>
      </c>
      <c r="K14" s="83">
        <v>0</v>
      </c>
      <c r="L14" s="111">
        <f t="shared" si="1"/>
        <v>1419856</v>
      </c>
    </row>
    <row r="15" spans="1:12" s="136" customFormat="1" ht="15" x14ac:dyDescent="0.25">
      <c r="A15" s="139" t="s">
        <v>9</v>
      </c>
      <c r="B15" s="79">
        <f t="shared" si="0"/>
        <v>9</v>
      </c>
      <c r="C15" s="83">
        <v>482805</v>
      </c>
      <c r="D15" s="83">
        <v>3621</v>
      </c>
      <c r="E15" s="83">
        <v>215256</v>
      </c>
      <c r="F15" s="83">
        <v>312015</v>
      </c>
      <c r="G15" s="83">
        <v>536933</v>
      </c>
      <c r="H15" s="83">
        <v>0</v>
      </c>
      <c r="I15" s="83">
        <v>0</v>
      </c>
      <c r="J15" s="83">
        <v>0</v>
      </c>
      <c r="K15" s="83">
        <v>40795</v>
      </c>
      <c r="L15" s="111">
        <f t="shared" si="1"/>
        <v>1064154</v>
      </c>
    </row>
    <row r="16" spans="1:12" s="136" customFormat="1" ht="30" x14ac:dyDescent="0.25">
      <c r="A16" s="139" t="s">
        <v>10</v>
      </c>
      <c r="B16" s="79">
        <f t="shared" si="0"/>
        <v>10</v>
      </c>
      <c r="C16" s="83">
        <v>646125</v>
      </c>
      <c r="D16" s="83">
        <v>2900</v>
      </c>
      <c r="E16" s="83">
        <v>236580</v>
      </c>
      <c r="F16" s="83">
        <v>247912</v>
      </c>
      <c r="G16" s="83">
        <v>499068</v>
      </c>
      <c r="H16" s="83">
        <v>0</v>
      </c>
      <c r="I16" s="83">
        <v>0</v>
      </c>
      <c r="J16" s="83">
        <v>0</v>
      </c>
      <c r="K16" s="83">
        <v>0</v>
      </c>
      <c r="L16" s="111">
        <f t="shared" si="1"/>
        <v>1148093</v>
      </c>
    </row>
    <row r="17" spans="1:12" s="136" customFormat="1" ht="15" x14ac:dyDescent="0.25">
      <c r="A17" s="139" t="s">
        <v>11</v>
      </c>
      <c r="B17" s="79">
        <f t="shared" si="0"/>
        <v>11</v>
      </c>
      <c r="C17" s="83">
        <v>690153</v>
      </c>
      <c r="D17" s="83">
        <v>14798</v>
      </c>
      <c r="E17" s="83">
        <v>339850</v>
      </c>
      <c r="F17" s="83">
        <v>430592</v>
      </c>
      <c r="G17" s="83">
        <v>790750</v>
      </c>
      <c r="H17" s="83">
        <v>0</v>
      </c>
      <c r="I17" s="83">
        <v>0</v>
      </c>
      <c r="J17" s="83">
        <v>0</v>
      </c>
      <c r="K17" s="83">
        <v>0</v>
      </c>
      <c r="L17" s="111">
        <f t="shared" si="1"/>
        <v>1495701</v>
      </c>
    </row>
    <row r="18" spans="1:12" s="136" customFormat="1" ht="15" x14ac:dyDescent="0.25">
      <c r="A18" s="139" t="s">
        <v>12</v>
      </c>
      <c r="B18" s="79">
        <f t="shared" si="0"/>
        <v>12</v>
      </c>
      <c r="C18" s="83">
        <v>16658</v>
      </c>
      <c r="D18" s="83">
        <v>0</v>
      </c>
      <c r="E18" s="83">
        <v>9898</v>
      </c>
      <c r="F18" s="83">
        <v>31344</v>
      </c>
      <c r="G18" s="83">
        <v>41448</v>
      </c>
      <c r="H18" s="83">
        <v>0</v>
      </c>
      <c r="I18" s="83">
        <v>0</v>
      </c>
      <c r="J18" s="83">
        <v>0</v>
      </c>
      <c r="K18" s="83">
        <v>0</v>
      </c>
      <c r="L18" s="111">
        <f t="shared" si="1"/>
        <v>58106</v>
      </c>
    </row>
    <row r="19" spans="1:12" s="136" customFormat="1" ht="15.75" x14ac:dyDescent="0.25">
      <c r="A19" s="115" t="s">
        <v>103</v>
      </c>
      <c r="B19" s="79">
        <f t="shared" si="0"/>
        <v>13</v>
      </c>
      <c r="C19" s="80">
        <f t="shared" ref="C19:K19" si="2">SUM(C20:C25)</f>
        <v>49830</v>
      </c>
      <c r="D19" s="80">
        <f t="shared" si="2"/>
        <v>113257</v>
      </c>
      <c r="E19" s="109">
        <f t="shared" si="2"/>
        <v>82028</v>
      </c>
      <c r="F19" s="109">
        <f t="shared" si="2"/>
        <v>33125</v>
      </c>
      <c r="G19" s="80">
        <f t="shared" si="2"/>
        <v>123050</v>
      </c>
      <c r="H19" s="80">
        <f t="shared" si="2"/>
        <v>0</v>
      </c>
      <c r="I19" s="80">
        <f t="shared" si="2"/>
        <v>9245416</v>
      </c>
      <c r="J19" s="80">
        <f t="shared" si="2"/>
        <v>2815338</v>
      </c>
      <c r="K19" s="80">
        <f t="shared" si="2"/>
        <v>0</v>
      </c>
      <c r="L19" s="110">
        <f t="shared" si="1"/>
        <v>12346891</v>
      </c>
    </row>
    <row r="20" spans="1:12" s="136" customFormat="1" ht="15" x14ac:dyDescent="0.25">
      <c r="A20" s="139" t="s">
        <v>14</v>
      </c>
      <c r="B20" s="79">
        <f t="shared" si="0"/>
        <v>14</v>
      </c>
      <c r="C20" s="83">
        <v>20421</v>
      </c>
      <c r="D20" s="83">
        <v>0</v>
      </c>
      <c r="E20" s="83">
        <v>18160</v>
      </c>
      <c r="F20" s="83">
        <v>6411</v>
      </c>
      <c r="G20" s="83">
        <v>25673</v>
      </c>
      <c r="H20" s="83">
        <v>0</v>
      </c>
      <c r="I20" s="83">
        <v>3719034</v>
      </c>
      <c r="J20" s="83">
        <v>472273</v>
      </c>
      <c r="K20" s="83">
        <v>0</v>
      </c>
      <c r="L20" s="111">
        <f t="shared" si="1"/>
        <v>4237401</v>
      </c>
    </row>
    <row r="21" spans="1:12" s="136" customFormat="1" ht="15" x14ac:dyDescent="0.25">
      <c r="A21" s="139" t="s">
        <v>15</v>
      </c>
      <c r="B21" s="79">
        <f t="shared" si="0"/>
        <v>15</v>
      </c>
      <c r="C21" s="83">
        <v>14473</v>
      </c>
      <c r="D21" s="83">
        <v>113257</v>
      </c>
      <c r="E21" s="83">
        <v>48147</v>
      </c>
      <c r="F21" s="83">
        <v>10262</v>
      </c>
      <c r="G21" s="83">
        <v>59163</v>
      </c>
      <c r="H21" s="83">
        <v>0</v>
      </c>
      <c r="I21" s="83">
        <v>3392420</v>
      </c>
      <c r="J21" s="83">
        <v>178744</v>
      </c>
      <c r="K21" s="83">
        <v>0</v>
      </c>
      <c r="L21" s="111">
        <f t="shared" si="1"/>
        <v>3758057</v>
      </c>
    </row>
    <row r="22" spans="1:12" s="136" customFormat="1" ht="15" x14ac:dyDescent="0.25">
      <c r="A22" s="139" t="s">
        <v>16</v>
      </c>
      <c r="B22" s="79">
        <f t="shared" si="0"/>
        <v>16</v>
      </c>
      <c r="C22" s="83">
        <v>6255</v>
      </c>
      <c r="D22" s="83">
        <v>0</v>
      </c>
      <c r="E22" s="83">
        <v>6068</v>
      </c>
      <c r="F22" s="83">
        <v>12363</v>
      </c>
      <c r="G22" s="83">
        <v>23309</v>
      </c>
      <c r="H22" s="83">
        <v>0</v>
      </c>
      <c r="I22" s="83">
        <v>794183</v>
      </c>
      <c r="J22" s="83">
        <v>1341388</v>
      </c>
      <c r="K22" s="83">
        <v>0</v>
      </c>
      <c r="L22" s="111">
        <f t="shared" si="1"/>
        <v>2165135</v>
      </c>
    </row>
    <row r="23" spans="1:12" s="136" customFormat="1" ht="15" x14ac:dyDescent="0.25">
      <c r="A23" s="139" t="s">
        <v>17</v>
      </c>
      <c r="B23" s="79">
        <f t="shared" si="0"/>
        <v>17</v>
      </c>
      <c r="C23" s="83">
        <v>6453</v>
      </c>
      <c r="D23" s="83">
        <v>0</v>
      </c>
      <c r="E23" s="83">
        <v>7339</v>
      </c>
      <c r="F23" s="83">
        <v>1748</v>
      </c>
      <c r="G23" s="83">
        <v>10041</v>
      </c>
      <c r="H23" s="83">
        <v>0</v>
      </c>
      <c r="I23" s="83">
        <v>573935</v>
      </c>
      <c r="J23" s="83">
        <v>437475</v>
      </c>
      <c r="K23" s="83">
        <v>0</v>
      </c>
      <c r="L23" s="111">
        <f t="shared" si="1"/>
        <v>1027904</v>
      </c>
    </row>
    <row r="24" spans="1:12" s="136" customFormat="1" ht="15" x14ac:dyDescent="0.25">
      <c r="A24" s="139" t="s">
        <v>18</v>
      </c>
      <c r="B24" s="79">
        <f t="shared" si="0"/>
        <v>18</v>
      </c>
      <c r="C24" s="83">
        <v>1027</v>
      </c>
      <c r="D24" s="83">
        <v>0</v>
      </c>
      <c r="E24" s="83">
        <v>2314</v>
      </c>
      <c r="F24" s="83">
        <v>1868</v>
      </c>
      <c r="G24" s="83">
        <v>4389</v>
      </c>
      <c r="H24" s="83">
        <v>0</v>
      </c>
      <c r="I24" s="83">
        <v>754967</v>
      </c>
      <c r="J24" s="83">
        <v>373417</v>
      </c>
      <c r="K24" s="83">
        <v>0</v>
      </c>
      <c r="L24" s="111">
        <f t="shared" si="1"/>
        <v>1133800</v>
      </c>
    </row>
    <row r="25" spans="1:12" s="136" customFormat="1" ht="15" x14ac:dyDescent="0.25">
      <c r="A25" s="139" t="s">
        <v>19</v>
      </c>
      <c r="B25" s="79">
        <f t="shared" si="0"/>
        <v>19</v>
      </c>
      <c r="C25" s="83">
        <v>1201</v>
      </c>
      <c r="D25" s="83">
        <v>0</v>
      </c>
      <c r="E25" s="83">
        <v>0</v>
      </c>
      <c r="F25" s="83">
        <v>473</v>
      </c>
      <c r="G25" s="83">
        <v>475</v>
      </c>
      <c r="H25" s="83">
        <v>0</v>
      </c>
      <c r="I25" s="83">
        <v>10877</v>
      </c>
      <c r="J25" s="83">
        <v>12041</v>
      </c>
      <c r="K25" s="83">
        <v>0</v>
      </c>
      <c r="L25" s="111">
        <f t="shared" si="1"/>
        <v>24594</v>
      </c>
    </row>
    <row r="26" spans="1:12" s="136" customFormat="1" ht="15.75" x14ac:dyDescent="0.25">
      <c r="A26" s="116" t="s">
        <v>104</v>
      </c>
      <c r="B26" s="79">
        <f t="shared" si="0"/>
        <v>20</v>
      </c>
      <c r="C26" s="86">
        <f>C7+C19</f>
        <v>7074984</v>
      </c>
      <c r="D26" s="86">
        <f>D7+D19</f>
        <v>178390</v>
      </c>
      <c r="E26" s="112">
        <f>E7+E19</f>
        <v>4061129</v>
      </c>
      <c r="F26" s="112">
        <f>F7+F19</f>
        <v>3064506</v>
      </c>
      <c r="G26" s="86">
        <f>G7+G19</f>
        <v>7356273</v>
      </c>
      <c r="H26" s="86">
        <f>H7+H19</f>
        <v>0</v>
      </c>
      <c r="I26" s="86">
        <f>I7+I19</f>
        <v>9245416</v>
      </c>
      <c r="J26" s="86">
        <f>J7+J19</f>
        <v>2815338</v>
      </c>
      <c r="K26" s="86">
        <f>K7+K19</f>
        <v>63795</v>
      </c>
      <c r="L26" s="113">
        <f t="shared" si="1"/>
        <v>26734196</v>
      </c>
    </row>
    <row r="27" spans="1:12" s="136" customFormat="1" ht="15" x14ac:dyDescent="0.25"/>
    <row r="28" spans="1:12" s="136" customFormat="1" ht="15" x14ac:dyDescent="0.25"/>
    <row r="29" spans="1:12" s="136" customFormat="1" ht="15" x14ac:dyDescent="0.25"/>
    <row r="30" spans="1:12" s="136" customFormat="1" ht="15" x14ac:dyDescent="0.25">
      <c r="A30" s="140" t="s">
        <v>143</v>
      </c>
      <c r="B30" s="66"/>
      <c r="C30" s="66"/>
      <c r="D30" s="66"/>
      <c r="E30" s="66"/>
      <c r="F30" s="66"/>
      <c r="G30" s="66"/>
    </row>
    <row r="31" spans="1:12" s="136" customFormat="1" ht="15" x14ac:dyDescent="0.25">
      <c r="L31" s="134" t="s">
        <v>95</v>
      </c>
    </row>
    <row r="32" spans="1:12" ht="15" x14ac:dyDescent="0.25">
      <c r="A32" s="124" t="s">
        <v>96</v>
      </c>
      <c r="B32" s="122" t="s">
        <v>97</v>
      </c>
      <c r="C32" s="122" t="s">
        <v>133</v>
      </c>
      <c r="D32" s="122" t="s">
        <v>134</v>
      </c>
      <c r="E32" s="126" t="s">
        <v>135</v>
      </c>
      <c r="F32" s="127"/>
      <c r="G32" s="128"/>
      <c r="H32" s="122" t="s">
        <v>136</v>
      </c>
      <c r="I32" s="122" t="s">
        <v>137</v>
      </c>
      <c r="J32" s="122" t="s">
        <v>138</v>
      </c>
      <c r="K32" s="122" t="s">
        <v>139</v>
      </c>
      <c r="L32" s="129" t="s">
        <v>104</v>
      </c>
    </row>
    <row r="33" spans="1:12" ht="30" x14ac:dyDescent="0.25">
      <c r="A33" s="125" t="s">
        <v>96</v>
      </c>
      <c r="B33" s="123" t="s">
        <v>97</v>
      </c>
      <c r="C33" s="123"/>
      <c r="D33" s="123"/>
      <c r="E33" s="107" t="s">
        <v>140</v>
      </c>
      <c r="F33" s="107" t="s">
        <v>141</v>
      </c>
      <c r="G33" s="108" t="s">
        <v>142</v>
      </c>
      <c r="H33" s="123"/>
      <c r="I33" s="123"/>
      <c r="J33" s="123"/>
      <c r="K33" s="123"/>
      <c r="L33" s="130"/>
    </row>
    <row r="34" spans="1:12" s="145" customFormat="1" ht="15" x14ac:dyDescent="0.25">
      <c r="A34" s="138"/>
      <c r="B34" s="75"/>
      <c r="C34" s="79">
        <v>1</v>
      </c>
      <c r="D34" s="79">
        <v>2</v>
      </c>
      <c r="E34" s="144">
        <v>3</v>
      </c>
      <c r="F34" s="144">
        <v>4</v>
      </c>
      <c r="G34" s="79" t="s">
        <v>124</v>
      </c>
      <c r="H34" s="79">
        <v>6</v>
      </c>
      <c r="I34" s="79">
        <v>7</v>
      </c>
      <c r="J34" s="79">
        <v>8</v>
      </c>
      <c r="K34" s="79">
        <v>9</v>
      </c>
      <c r="L34" s="79">
        <v>10</v>
      </c>
    </row>
    <row r="35" spans="1:12" s="136" customFormat="1" ht="15.75" x14ac:dyDescent="0.25">
      <c r="A35" s="115" t="s">
        <v>102</v>
      </c>
      <c r="B35" s="79">
        <f>ROW()-ROW($A$34)</f>
        <v>1</v>
      </c>
      <c r="C35" s="80">
        <f>SUM(C36:C46)</f>
        <v>5832329</v>
      </c>
      <c r="D35" s="80">
        <f>SUM(D36:D46)</f>
        <v>56454</v>
      </c>
      <c r="E35" s="109">
        <f>SUM(E36:E46)</f>
        <v>2540561</v>
      </c>
      <c r="F35" s="109">
        <f>SUM(F36:F46)</f>
        <v>2622392</v>
      </c>
      <c r="G35" s="80">
        <f>SUM(G36:G46)</f>
        <v>5385694</v>
      </c>
      <c r="H35" s="80">
        <f>SUM(H36:H46)</f>
        <v>0</v>
      </c>
      <c r="I35" s="80">
        <f>SUM(I36:I46)</f>
        <v>0</v>
      </c>
      <c r="J35" s="80">
        <f>SUM(J36:J46)</f>
        <v>0</v>
      </c>
      <c r="K35" s="80">
        <f>SUM(K36:K46)</f>
        <v>63795</v>
      </c>
      <c r="L35" s="110">
        <f t="shared" ref="L35:L54" si="3">SUM(C35:D35)+SUM(G35:K35)</f>
        <v>11338272</v>
      </c>
    </row>
    <row r="36" spans="1:12" s="136" customFormat="1" ht="30" x14ac:dyDescent="0.25">
      <c r="A36" s="139" t="s">
        <v>2</v>
      </c>
      <c r="B36" s="79">
        <f>ROW()-ROW($A$34)</f>
        <v>2</v>
      </c>
      <c r="C36" s="83">
        <v>946231</v>
      </c>
      <c r="D36" s="83">
        <v>8113</v>
      </c>
      <c r="E36" s="83">
        <v>315261</v>
      </c>
      <c r="F36" s="83">
        <v>240750</v>
      </c>
      <c r="G36" s="83">
        <v>570480</v>
      </c>
      <c r="H36" s="83">
        <v>0</v>
      </c>
      <c r="I36" s="83">
        <v>0</v>
      </c>
      <c r="J36" s="83">
        <v>0</v>
      </c>
      <c r="K36" s="83">
        <v>0</v>
      </c>
      <c r="L36" s="111">
        <f t="shared" si="3"/>
        <v>1524824</v>
      </c>
    </row>
    <row r="37" spans="1:12" s="136" customFormat="1" ht="30" x14ac:dyDescent="0.25">
      <c r="A37" s="139" t="s">
        <v>3</v>
      </c>
      <c r="B37" s="79">
        <f>ROW()-ROW($A$34)</f>
        <v>3</v>
      </c>
      <c r="C37" s="83">
        <v>583542</v>
      </c>
      <c r="D37" s="83">
        <v>9498</v>
      </c>
      <c r="E37" s="83">
        <v>370420</v>
      </c>
      <c r="F37" s="83">
        <v>257147</v>
      </c>
      <c r="G37" s="83">
        <v>717654</v>
      </c>
      <c r="H37" s="83">
        <v>0</v>
      </c>
      <c r="I37" s="83">
        <v>0</v>
      </c>
      <c r="J37" s="83">
        <v>0</v>
      </c>
      <c r="K37" s="83">
        <v>0</v>
      </c>
      <c r="L37" s="111">
        <f t="shared" si="3"/>
        <v>1310694</v>
      </c>
    </row>
    <row r="38" spans="1:12" s="136" customFormat="1" ht="15" x14ac:dyDescent="0.25">
      <c r="A38" s="139" t="s">
        <v>4</v>
      </c>
      <c r="B38" s="79">
        <f>ROW()-ROW($A$34)</f>
        <v>4</v>
      </c>
      <c r="C38" s="83">
        <v>676617</v>
      </c>
      <c r="D38" s="83">
        <v>3319</v>
      </c>
      <c r="E38" s="83">
        <v>292218</v>
      </c>
      <c r="F38" s="83">
        <v>212946</v>
      </c>
      <c r="G38" s="83">
        <v>523456</v>
      </c>
      <c r="H38" s="83">
        <v>0</v>
      </c>
      <c r="I38" s="83">
        <v>0</v>
      </c>
      <c r="J38" s="83">
        <v>0</v>
      </c>
      <c r="K38" s="83">
        <v>0</v>
      </c>
      <c r="L38" s="111">
        <f t="shared" si="3"/>
        <v>1203392</v>
      </c>
    </row>
    <row r="39" spans="1:12" s="136" customFormat="1" ht="15" x14ac:dyDescent="0.25">
      <c r="A39" s="139" t="s">
        <v>5</v>
      </c>
      <c r="B39" s="79">
        <f>ROW()-ROW($A$34)</f>
        <v>5</v>
      </c>
      <c r="C39" s="83">
        <v>244349</v>
      </c>
      <c r="D39" s="83">
        <v>2241</v>
      </c>
      <c r="E39" s="83">
        <v>190330</v>
      </c>
      <c r="F39" s="83">
        <v>265512</v>
      </c>
      <c r="G39" s="83">
        <v>488662</v>
      </c>
      <c r="H39" s="83">
        <v>0</v>
      </c>
      <c r="I39" s="83">
        <v>0</v>
      </c>
      <c r="J39" s="83">
        <v>0</v>
      </c>
      <c r="K39" s="83">
        <v>23000</v>
      </c>
      <c r="L39" s="111">
        <f t="shared" si="3"/>
        <v>758252</v>
      </c>
    </row>
    <row r="40" spans="1:12" s="136" customFormat="1" ht="15" x14ac:dyDescent="0.25">
      <c r="A40" s="139" t="s">
        <v>6</v>
      </c>
      <c r="B40" s="79">
        <f>ROW()-ROW($A$34)</f>
        <v>6</v>
      </c>
      <c r="C40" s="83">
        <v>560149</v>
      </c>
      <c r="D40" s="83">
        <v>11932</v>
      </c>
      <c r="E40" s="83">
        <v>326327</v>
      </c>
      <c r="F40" s="83">
        <v>302646</v>
      </c>
      <c r="G40" s="83">
        <v>638169</v>
      </c>
      <c r="H40" s="83">
        <v>0</v>
      </c>
      <c r="I40" s="83">
        <v>0</v>
      </c>
      <c r="J40" s="83">
        <v>0</v>
      </c>
      <c r="K40" s="83">
        <v>0</v>
      </c>
      <c r="L40" s="111">
        <f t="shared" si="3"/>
        <v>1210250</v>
      </c>
    </row>
    <row r="41" spans="1:12" s="136" customFormat="1" ht="15" x14ac:dyDescent="0.25">
      <c r="A41" s="139" t="s">
        <v>7</v>
      </c>
      <c r="B41" s="79">
        <f>ROW()-ROW($A$34)</f>
        <v>7</v>
      </c>
      <c r="C41" s="83">
        <v>375769</v>
      </c>
      <c r="D41" s="83">
        <v>0</v>
      </c>
      <c r="E41" s="83">
        <v>187195</v>
      </c>
      <c r="F41" s="83">
        <v>127217</v>
      </c>
      <c r="G41" s="83">
        <v>317065</v>
      </c>
      <c r="H41" s="83">
        <v>0</v>
      </c>
      <c r="I41" s="83">
        <v>0</v>
      </c>
      <c r="J41" s="83">
        <v>0</v>
      </c>
      <c r="K41" s="83">
        <v>0</v>
      </c>
      <c r="L41" s="111">
        <f t="shared" si="3"/>
        <v>692834</v>
      </c>
    </row>
    <row r="42" spans="1:12" s="136" customFormat="1" ht="15" x14ac:dyDescent="0.25">
      <c r="A42" s="139" t="s">
        <v>8</v>
      </c>
      <c r="B42" s="79">
        <f>ROW()-ROW($A$34)</f>
        <v>8</v>
      </c>
      <c r="C42" s="83">
        <v>801654</v>
      </c>
      <c r="D42" s="83">
        <v>32</v>
      </c>
      <c r="E42" s="83">
        <v>152858</v>
      </c>
      <c r="F42" s="83">
        <v>333273</v>
      </c>
      <c r="G42" s="83">
        <v>496603</v>
      </c>
      <c r="H42" s="83">
        <v>0</v>
      </c>
      <c r="I42" s="83">
        <v>0</v>
      </c>
      <c r="J42" s="83">
        <v>0</v>
      </c>
      <c r="K42" s="83">
        <v>0</v>
      </c>
      <c r="L42" s="111">
        <f t="shared" si="3"/>
        <v>1298289</v>
      </c>
    </row>
    <row r="43" spans="1:12" s="136" customFormat="1" ht="15" x14ac:dyDescent="0.25">
      <c r="A43" s="139" t="s">
        <v>9</v>
      </c>
      <c r="B43" s="79">
        <f>ROW()-ROW($A$34)</f>
        <v>9</v>
      </c>
      <c r="C43" s="83">
        <v>427150</v>
      </c>
      <c r="D43" s="83">
        <v>3621</v>
      </c>
      <c r="E43" s="83">
        <v>192452</v>
      </c>
      <c r="F43" s="83">
        <v>265460</v>
      </c>
      <c r="G43" s="83">
        <v>467574</v>
      </c>
      <c r="H43" s="83">
        <v>0</v>
      </c>
      <c r="I43" s="83">
        <v>0</v>
      </c>
      <c r="J43" s="83">
        <v>0</v>
      </c>
      <c r="K43" s="83">
        <v>40795</v>
      </c>
      <c r="L43" s="111">
        <f t="shared" si="3"/>
        <v>939140</v>
      </c>
    </row>
    <row r="44" spans="1:12" s="136" customFormat="1" ht="30" x14ac:dyDescent="0.25">
      <c r="A44" s="139" t="s">
        <v>10</v>
      </c>
      <c r="B44" s="79">
        <f>ROW()-ROW($A$34)</f>
        <v>10</v>
      </c>
      <c r="C44" s="83">
        <v>570541</v>
      </c>
      <c r="D44" s="83">
        <v>2900</v>
      </c>
      <c r="E44" s="83">
        <v>224031</v>
      </c>
      <c r="F44" s="83">
        <v>240576</v>
      </c>
      <c r="G44" s="83">
        <v>479183</v>
      </c>
      <c r="H44" s="83">
        <v>0</v>
      </c>
      <c r="I44" s="83">
        <v>0</v>
      </c>
      <c r="J44" s="83">
        <v>0</v>
      </c>
      <c r="K44" s="83">
        <v>0</v>
      </c>
      <c r="L44" s="111">
        <f t="shared" si="3"/>
        <v>1052624</v>
      </c>
    </row>
    <row r="45" spans="1:12" s="136" customFormat="1" ht="15" x14ac:dyDescent="0.25">
      <c r="A45" s="139" t="s">
        <v>11</v>
      </c>
      <c r="B45" s="79">
        <f>ROW()-ROW($A$34)</f>
        <v>11</v>
      </c>
      <c r="C45" s="83">
        <v>640955</v>
      </c>
      <c r="D45" s="83">
        <v>14798</v>
      </c>
      <c r="E45" s="83">
        <v>285070</v>
      </c>
      <c r="F45" s="83">
        <v>360537</v>
      </c>
      <c r="G45" s="83">
        <v>665915</v>
      </c>
      <c r="H45" s="83">
        <v>0</v>
      </c>
      <c r="I45" s="83">
        <v>0</v>
      </c>
      <c r="J45" s="83">
        <v>0</v>
      </c>
      <c r="K45" s="83">
        <v>0</v>
      </c>
      <c r="L45" s="111">
        <f t="shared" si="3"/>
        <v>1321668</v>
      </c>
    </row>
    <row r="46" spans="1:12" s="136" customFormat="1" ht="15" x14ac:dyDescent="0.25">
      <c r="A46" s="139" t="s">
        <v>12</v>
      </c>
      <c r="B46" s="79">
        <f>ROW()-ROW($A$34)</f>
        <v>12</v>
      </c>
      <c r="C46" s="83">
        <v>5372</v>
      </c>
      <c r="D46" s="83">
        <v>0</v>
      </c>
      <c r="E46" s="83">
        <v>4399</v>
      </c>
      <c r="F46" s="83">
        <v>16328</v>
      </c>
      <c r="G46" s="83">
        <v>20933</v>
      </c>
      <c r="H46" s="83">
        <v>0</v>
      </c>
      <c r="I46" s="83">
        <v>0</v>
      </c>
      <c r="J46" s="83">
        <v>0</v>
      </c>
      <c r="K46" s="83">
        <v>0</v>
      </c>
      <c r="L46" s="111">
        <f t="shared" si="3"/>
        <v>26305</v>
      </c>
    </row>
    <row r="47" spans="1:12" s="136" customFormat="1" ht="15.75" x14ac:dyDescent="0.25">
      <c r="A47" s="115" t="s">
        <v>103</v>
      </c>
      <c r="B47" s="79">
        <f>ROW()-ROW($A$34)</f>
        <v>13</v>
      </c>
      <c r="C47" s="80">
        <f t="shared" ref="C47:K47" si="4">SUM(C48:C53)</f>
        <v>45019</v>
      </c>
      <c r="D47" s="80">
        <f t="shared" si="4"/>
        <v>113257</v>
      </c>
      <c r="E47" s="109">
        <f t="shared" si="4"/>
        <v>76471</v>
      </c>
      <c r="F47" s="109">
        <f t="shared" si="4"/>
        <v>28721</v>
      </c>
      <c r="G47" s="80">
        <f t="shared" si="4"/>
        <v>113089</v>
      </c>
      <c r="H47" s="80">
        <f t="shared" si="4"/>
        <v>0</v>
      </c>
      <c r="I47" s="80">
        <f t="shared" si="4"/>
        <v>9238820</v>
      </c>
      <c r="J47" s="80">
        <f t="shared" si="4"/>
        <v>2815338</v>
      </c>
      <c r="K47" s="80">
        <f t="shared" si="4"/>
        <v>0</v>
      </c>
      <c r="L47" s="110">
        <f t="shared" si="3"/>
        <v>12325523</v>
      </c>
    </row>
    <row r="48" spans="1:12" s="136" customFormat="1" ht="15" x14ac:dyDescent="0.25">
      <c r="A48" s="139" t="s">
        <v>14</v>
      </c>
      <c r="B48" s="79">
        <f>ROW()-ROW($A$34)</f>
        <v>14</v>
      </c>
      <c r="C48" s="83">
        <v>20421</v>
      </c>
      <c r="D48" s="83">
        <v>0</v>
      </c>
      <c r="E48" s="83">
        <v>18160</v>
      </c>
      <c r="F48" s="83">
        <v>6411</v>
      </c>
      <c r="G48" s="83">
        <v>25673</v>
      </c>
      <c r="H48" s="83">
        <v>0</v>
      </c>
      <c r="I48" s="83">
        <v>3719034</v>
      </c>
      <c r="J48" s="83">
        <v>472273</v>
      </c>
      <c r="K48" s="83">
        <v>0</v>
      </c>
      <c r="L48" s="111">
        <f t="shared" si="3"/>
        <v>4237401</v>
      </c>
    </row>
    <row r="49" spans="1:12" s="136" customFormat="1" ht="15" x14ac:dyDescent="0.25">
      <c r="A49" s="139" t="s">
        <v>15</v>
      </c>
      <c r="B49" s="79">
        <f>ROW()-ROW($A$34)</f>
        <v>15</v>
      </c>
      <c r="C49" s="83">
        <v>9662</v>
      </c>
      <c r="D49" s="83">
        <v>113257</v>
      </c>
      <c r="E49" s="83">
        <v>42688</v>
      </c>
      <c r="F49" s="83">
        <v>5858</v>
      </c>
      <c r="G49" s="83">
        <v>49300</v>
      </c>
      <c r="H49" s="83">
        <v>0</v>
      </c>
      <c r="I49" s="83">
        <v>3386314</v>
      </c>
      <c r="J49" s="83">
        <v>178744</v>
      </c>
      <c r="K49" s="83">
        <v>0</v>
      </c>
      <c r="L49" s="111">
        <f t="shared" si="3"/>
        <v>3737277</v>
      </c>
    </row>
    <row r="50" spans="1:12" s="136" customFormat="1" ht="15" x14ac:dyDescent="0.25">
      <c r="A50" s="139" t="s">
        <v>16</v>
      </c>
      <c r="B50" s="79">
        <f>ROW()-ROW($A$34)</f>
        <v>16</v>
      </c>
      <c r="C50" s="83">
        <v>6255</v>
      </c>
      <c r="D50" s="83">
        <v>0</v>
      </c>
      <c r="E50" s="83">
        <v>5970</v>
      </c>
      <c r="F50" s="83">
        <v>12363</v>
      </c>
      <c r="G50" s="83">
        <v>23211</v>
      </c>
      <c r="H50" s="83">
        <v>0</v>
      </c>
      <c r="I50" s="83">
        <v>794183</v>
      </c>
      <c r="J50" s="83">
        <v>1341388</v>
      </c>
      <c r="K50" s="83">
        <v>0</v>
      </c>
      <c r="L50" s="111">
        <f t="shared" si="3"/>
        <v>2165037</v>
      </c>
    </row>
    <row r="51" spans="1:12" s="136" customFormat="1" ht="15" x14ac:dyDescent="0.25">
      <c r="A51" s="139" t="s">
        <v>17</v>
      </c>
      <c r="B51" s="79">
        <f>ROW()-ROW($A$34)</f>
        <v>17</v>
      </c>
      <c r="C51" s="83">
        <v>6453</v>
      </c>
      <c r="D51" s="83">
        <v>0</v>
      </c>
      <c r="E51" s="83">
        <v>7339</v>
      </c>
      <c r="F51" s="83">
        <v>1748</v>
      </c>
      <c r="G51" s="83">
        <v>10041</v>
      </c>
      <c r="H51" s="83">
        <v>0</v>
      </c>
      <c r="I51" s="83">
        <v>573445</v>
      </c>
      <c r="J51" s="83">
        <v>437475</v>
      </c>
      <c r="K51" s="83">
        <v>0</v>
      </c>
      <c r="L51" s="111">
        <f t="shared" si="3"/>
        <v>1027414</v>
      </c>
    </row>
    <row r="52" spans="1:12" s="136" customFormat="1" ht="15" x14ac:dyDescent="0.25">
      <c r="A52" s="139" t="s">
        <v>18</v>
      </c>
      <c r="B52" s="79">
        <f>ROW()-ROW($A$34)</f>
        <v>18</v>
      </c>
      <c r="C52" s="83">
        <v>1027</v>
      </c>
      <c r="D52" s="83">
        <v>0</v>
      </c>
      <c r="E52" s="83">
        <v>2314</v>
      </c>
      <c r="F52" s="83">
        <v>1868</v>
      </c>
      <c r="G52" s="83">
        <v>4389</v>
      </c>
      <c r="H52" s="83">
        <v>0</v>
      </c>
      <c r="I52" s="83">
        <v>754967</v>
      </c>
      <c r="J52" s="83">
        <v>373417</v>
      </c>
      <c r="K52" s="83">
        <v>0</v>
      </c>
      <c r="L52" s="111">
        <f t="shared" si="3"/>
        <v>1133800</v>
      </c>
    </row>
    <row r="53" spans="1:12" s="136" customFormat="1" ht="15" x14ac:dyDescent="0.25">
      <c r="A53" s="139" t="s">
        <v>19</v>
      </c>
      <c r="B53" s="79">
        <f>ROW()-ROW($A$34)</f>
        <v>19</v>
      </c>
      <c r="C53" s="83">
        <v>1201</v>
      </c>
      <c r="D53" s="83">
        <v>0</v>
      </c>
      <c r="E53" s="83">
        <v>0</v>
      </c>
      <c r="F53" s="83">
        <v>473</v>
      </c>
      <c r="G53" s="83">
        <v>475</v>
      </c>
      <c r="H53" s="83">
        <v>0</v>
      </c>
      <c r="I53" s="83">
        <v>10877</v>
      </c>
      <c r="J53" s="83">
        <v>12041</v>
      </c>
      <c r="K53" s="83">
        <v>0</v>
      </c>
      <c r="L53" s="111">
        <f t="shared" si="3"/>
        <v>24594</v>
      </c>
    </row>
    <row r="54" spans="1:12" s="136" customFormat="1" ht="15.75" x14ac:dyDescent="0.25">
      <c r="A54" s="116" t="s">
        <v>104</v>
      </c>
      <c r="B54" s="79">
        <f>ROW()-ROW($A$34)</f>
        <v>20</v>
      </c>
      <c r="C54" s="86">
        <f>C35+C47</f>
        <v>5877348</v>
      </c>
      <c r="D54" s="86">
        <f>D35+D47</f>
        <v>169711</v>
      </c>
      <c r="E54" s="112">
        <f>E35+E47</f>
        <v>2617032</v>
      </c>
      <c r="F54" s="112">
        <f>F35+F47</f>
        <v>2651113</v>
      </c>
      <c r="G54" s="86">
        <f>G35+G47</f>
        <v>5498783</v>
      </c>
      <c r="H54" s="86">
        <f>H35+H47</f>
        <v>0</v>
      </c>
      <c r="I54" s="86">
        <f>I35+I47</f>
        <v>9238820</v>
      </c>
      <c r="J54" s="86">
        <f>J35+J47</f>
        <v>2815338</v>
      </c>
      <c r="K54" s="86">
        <f>K35+K47</f>
        <v>63795</v>
      </c>
      <c r="L54" s="113">
        <f t="shared" si="3"/>
        <v>23663795</v>
      </c>
    </row>
    <row r="56" spans="1:12" x14ac:dyDescent="0.25">
      <c r="B56" s="141"/>
    </row>
    <row r="57" spans="1:12" x14ac:dyDescent="0.25">
      <c r="B57" s="141"/>
    </row>
    <row r="58" spans="1:12" x14ac:dyDescent="0.25">
      <c r="B58" s="141"/>
    </row>
    <row r="59" spans="1:12" x14ac:dyDescent="0.25">
      <c r="B59" s="141"/>
    </row>
    <row r="60" spans="1:12" x14ac:dyDescent="0.25">
      <c r="B60" s="141"/>
    </row>
  </sheetData>
  <mergeCells count="20">
    <mergeCell ref="I32:I33"/>
    <mergeCell ref="J32:J33"/>
    <mergeCell ref="K32:K33"/>
    <mergeCell ref="L32:L33"/>
    <mergeCell ref="I4:I5"/>
    <mergeCell ref="J4:J5"/>
    <mergeCell ref="K4:K5"/>
    <mergeCell ref="L4:L5"/>
    <mergeCell ref="H32:H33"/>
    <mergeCell ref="A4:A5"/>
    <mergeCell ref="B4:B5"/>
    <mergeCell ref="C4:C5"/>
    <mergeCell ref="D4:D5"/>
    <mergeCell ref="E4:G4"/>
    <mergeCell ref="H4:H5"/>
    <mergeCell ref="A32:A33"/>
    <mergeCell ref="B32:B33"/>
    <mergeCell ref="C32:C33"/>
    <mergeCell ref="D32:D33"/>
    <mergeCell ref="E32:G32"/>
  </mergeCells>
  <printOptions horizontalCentered="1"/>
  <pageMargins left="0" right="0" top="0.78740157480314965" bottom="0" header="0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5DF4A-15FA-4093-AF8F-D392586647E5}">
  <dimension ref="A1:AO6"/>
  <sheetViews>
    <sheetView showGridLines="0" zoomScale="85" zoomScaleNormal="85" workbookViewId="0">
      <selection activeCell="F1" sqref="F1:F1048576"/>
    </sheetView>
  </sheetViews>
  <sheetFormatPr defaultColWidth="9.140625" defaultRowHeight="15" x14ac:dyDescent="0.25"/>
  <cols>
    <col min="1" max="1" width="28.28515625" style="1" customWidth="1"/>
    <col min="2" max="2" width="17.140625" style="1" customWidth="1"/>
    <col min="3" max="11" width="17.140625" style="5" customWidth="1"/>
    <col min="12" max="14" width="17.140625" style="1" customWidth="1"/>
    <col min="15" max="18" width="17.140625" style="5" customWidth="1"/>
    <col min="19" max="21" width="17.140625" style="1" customWidth="1"/>
    <col min="22" max="22" width="9.140625" style="1" customWidth="1"/>
    <col min="23" max="16384" width="9.140625" style="1"/>
  </cols>
  <sheetData>
    <row r="1" spans="1:41" s="96" customFormat="1" ht="14.25" customHeight="1" x14ac:dyDescent="0.2">
      <c r="A1" s="67"/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T1" s="89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</row>
    <row r="2" spans="1:41" s="96" customFormat="1" ht="14.25" customHeight="1" x14ac:dyDescent="0.2">
      <c r="A2" s="67" t="s">
        <v>144</v>
      </c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3" spans="1:41" s="5" customFormat="1" ht="14.25" customHeight="1" x14ac:dyDescent="0.25">
      <c r="U3" s="114" t="s">
        <v>145</v>
      </c>
    </row>
    <row r="4" spans="1:41" s="5" customFormat="1" ht="60" x14ac:dyDescent="0.25">
      <c r="A4" s="103"/>
      <c r="B4" s="105" t="s">
        <v>2</v>
      </c>
      <c r="C4" s="105" t="s">
        <v>3</v>
      </c>
      <c r="D4" s="105" t="s">
        <v>4</v>
      </c>
      <c r="E4" s="105" t="s">
        <v>5</v>
      </c>
      <c r="F4" s="105" t="s">
        <v>6</v>
      </c>
      <c r="G4" s="105" t="s">
        <v>7</v>
      </c>
      <c r="H4" s="105" t="s">
        <v>8</v>
      </c>
      <c r="I4" s="105" t="s">
        <v>9</v>
      </c>
      <c r="J4" s="105" t="s">
        <v>10</v>
      </c>
      <c r="K4" s="105" t="s">
        <v>11</v>
      </c>
      <c r="L4" s="105" t="s">
        <v>12</v>
      </c>
      <c r="M4" s="104" t="s">
        <v>146</v>
      </c>
      <c r="N4" s="105" t="s">
        <v>14</v>
      </c>
      <c r="O4" s="105" t="s">
        <v>15</v>
      </c>
      <c r="P4" s="105" t="s">
        <v>16</v>
      </c>
      <c r="Q4" s="105" t="s">
        <v>17</v>
      </c>
      <c r="R4" s="105" t="s">
        <v>18</v>
      </c>
      <c r="S4" s="105" t="s">
        <v>19</v>
      </c>
      <c r="T4" s="104" t="s">
        <v>147</v>
      </c>
      <c r="U4" s="106" t="s">
        <v>21</v>
      </c>
    </row>
    <row r="5" spans="1:41" s="5" customFormat="1" ht="33" customHeight="1" x14ac:dyDescent="0.25">
      <c r="A5" s="115" t="s">
        <v>148</v>
      </c>
      <c r="B5" s="83">
        <v>1688006</v>
      </c>
      <c r="C5" s="83">
        <v>908460</v>
      </c>
      <c r="D5" s="83">
        <v>496655</v>
      </c>
      <c r="E5" s="83">
        <v>386576</v>
      </c>
      <c r="F5" s="83">
        <v>760486</v>
      </c>
      <c r="G5" s="83">
        <v>313137</v>
      </c>
      <c r="H5" s="83">
        <v>459053</v>
      </c>
      <c r="I5" s="83">
        <v>624374</v>
      </c>
      <c r="J5" s="83">
        <v>414009</v>
      </c>
      <c r="K5" s="83">
        <v>402728</v>
      </c>
      <c r="L5" s="83">
        <v>153717</v>
      </c>
      <c r="M5" s="80">
        <f>SUM(B5:L5)</f>
        <v>6607201</v>
      </c>
      <c r="N5" s="83">
        <v>678139</v>
      </c>
      <c r="O5" s="83">
        <v>812742</v>
      </c>
      <c r="P5" s="83">
        <v>364519</v>
      </c>
      <c r="Q5" s="83">
        <v>313921</v>
      </c>
      <c r="R5" s="83">
        <v>356555</v>
      </c>
      <c r="S5" s="83">
        <v>215235</v>
      </c>
      <c r="T5" s="80">
        <f>SUM(N5:S5)</f>
        <v>2741111</v>
      </c>
      <c r="U5" s="81">
        <f>M5+T5</f>
        <v>9348312</v>
      </c>
    </row>
    <row r="6" spans="1:41" s="5" customFormat="1" ht="33" customHeight="1" x14ac:dyDescent="0.25">
      <c r="A6" s="116" t="s">
        <v>149</v>
      </c>
      <c r="B6" s="117">
        <v>249029</v>
      </c>
      <c r="C6" s="117">
        <v>201778</v>
      </c>
      <c r="D6" s="117">
        <v>187622</v>
      </c>
      <c r="E6" s="117">
        <v>129625</v>
      </c>
      <c r="F6" s="117">
        <v>327096</v>
      </c>
      <c r="G6" s="117">
        <v>132180</v>
      </c>
      <c r="H6" s="117">
        <v>290300</v>
      </c>
      <c r="I6" s="117">
        <v>151677</v>
      </c>
      <c r="J6" s="117">
        <v>198058</v>
      </c>
      <c r="K6" s="117">
        <v>229454</v>
      </c>
      <c r="L6" s="117">
        <v>4571</v>
      </c>
      <c r="M6" s="86">
        <f>SUM(B6:L6)</f>
        <v>2101390</v>
      </c>
      <c r="N6" s="117">
        <v>263447</v>
      </c>
      <c r="O6" s="117">
        <v>168653</v>
      </c>
      <c r="P6" s="117">
        <v>112742</v>
      </c>
      <c r="Q6" s="117">
        <v>96192</v>
      </c>
      <c r="R6" s="117">
        <v>90496</v>
      </c>
      <c r="S6" s="117">
        <v>5668</v>
      </c>
      <c r="T6" s="86">
        <f>SUM(N6:S6)</f>
        <v>737198</v>
      </c>
      <c r="U6" s="87">
        <f>M6+T6</f>
        <v>2838588</v>
      </c>
    </row>
  </sheetData>
  <printOptions horizontalCentered="1" verticalCentered="1"/>
  <pageMargins left="0" right="0" top="0.78740157480314965" bottom="0" header="0" footer="0"/>
  <pageSetup paperSize="9" orientation="landscape"/>
  <headerFooter>
    <oddHeader>&amp;L&amp;G</oddHead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</vt:i4>
      </vt:variant>
    </vt:vector>
  </HeadingPairs>
  <TitlesOfParts>
    <vt:vector size="12" baseType="lpstr">
      <vt:lpstr>0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10 11</vt:lpstr>
      <vt:lpstr>Table 12</vt:lpstr>
      <vt:lpstr>'0'!Print_Area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Kosta Spaseski</cp:lastModifiedBy>
  <dcterms:created xsi:type="dcterms:W3CDTF">2026-02-10T12:49:06Z</dcterms:created>
  <dcterms:modified xsi:type="dcterms:W3CDTF">2026-02-10T12:51:03Z</dcterms:modified>
</cp:coreProperties>
</file>