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omk-my.sharepoint.com/personal/kosta_spaseski_aso_mk/Documents/25Q4_Kosta/Web/"/>
    </mc:Choice>
  </mc:AlternateContent>
  <xr:revisionPtr revIDLastSave="94" documentId="8_{CEBC8D88-EEFB-472E-9B03-F86FC4C1932D}" xr6:coauthVersionLast="47" xr6:coauthVersionMax="47" xr10:uidLastSave="{C159409A-C00B-48D9-92A0-0DC6CC55284E}"/>
  <bookViews>
    <workbookView xWindow="-120" yWindow="-120" windowWidth="29040" windowHeight="15720" xr2:uid="{00000000-000D-0000-FFFF-FFFF00000000}"/>
  </bookViews>
  <sheets>
    <sheet name="0" sheetId="11" r:id="rId1"/>
    <sheet name="Табела 1" sheetId="1" r:id="rId2"/>
    <sheet name="Табела 2" sheetId="2" r:id="rId3"/>
    <sheet name="Табела 3" sheetId="3" r:id="rId4"/>
    <sheet name="Табела 4" sheetId="4" r:id="rId5"/>
    <sheet name="Табела 5" sheetId="5" r:id="rId6"/>
    <sheet name="Табела 6" sheetId="6" r:id="rId7"/>
    <sheet name="Табела 7" sheetId="7" r:id="rId8"/>
    <sheet name="Табела 8" sheetId="8" r:id="rId9"/>
    <sheet name="Табела 10 11" sheetId="9" r:id="rId10"/>
    <sheet name="Табела 12" sheetId="10" r:id="rId11"/>
  </sheets>
  <definedNames>
    <definedName name="_xlnm.Print_Area" localSheetId="10">'Табела 12'!$A$1:$U$6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6" i="6" l="1"/>
  <c r="Q46" i="6"/>
  <c r="R46" i="6"/>
  <c r="S46" i="6"/>
  <c r="T46" i="6"/>
  <c r="O46" i="6"/>
  <c r="D46" i="6"/>
  <c r="E46" i="6"/>
  <c r="F46" i="6"/>
  <c r="G46" i="6"/>
  <c r="H46" i="6"/>
  <c r="I46" i="6"/>
  <c r="J46" i="6"/>
  <c r="K46" i="6"/>
  <c r="L46" i="6"/>
  <c r="M46" i="6"/>
  <c r="C46" i="6"/>
  <c r="C42" i="6"/>
  <c r="P46" i="5"/>
  <c r="Q46" i="5"/>
  <c r="R46" i="5"/>
  <c r="S46" i="5"/>
  <c r="T46" i="5"/>
  <c r="O46" i="5"/>
  <c r="D46" i="5"/>
  <c r="E46" i="5"/>
  <c r="F46" i="5"/>
  <c r="G46" i="5"/>
  <c r="H46" i="5"/>
  <c r="I46" i="5"/>
  <c r="J46" i="5"/>
  <c r="K46" i="5"/>
  <c r="L46" i="5"/>
  <c r="M46" i="5"/>
  <c r="C46" i="5"/>
  <c r="P46" i="4"/>
  <c r="Q46" i="4"/>
  <c r="R46" i="4"/>
  <c r="S46" i="4"/>
  <c r="T46" i="4"/>
  <c r="O46" i="4"/>
  <c r="D46" i="4"/>
  <c r="E46" i="4"/>
  <c r="F46" i="4"/>
  <c r="G46" i="4"/>
  <c r="H46" i="4"/>
  <c r="I46" i="4"/>
  <c r="J46" i="4"/>
  <c r="K46" i="4"/>
  <c r="L46" i="4"/>
  <c r="M46" i="4"/>
  <c r="C46" i="4"/>
  <c r="P46" i="1"/>
  <c r="Q46" i="1"/>
  <c r="R46" i="1"/>
  <c r="S46" i="1"/>
  <c r="T46" i="1"/>
  <c r="O46" i="1"/>
  <c r="D46" i="1"/>
  <c r="E46" i="1"/>
  <c r="F46" i="1"/>
  <c r="G46" i="1"/>
  <c r="H46" i="1"/>
  <c r="I46" i="1"/>
  <c r="J46" i="1"/>
  <c r="K46" i="1"/>
  <c r="L46" i="1"/>
  <c r="M46" i="1"/>
  <c r="C46" i="1"/>
  <c r="T6" i="10"/>
  <c r="M6" i="10"/>
  <c r="T5" i="10"/>
  <c r="M5" i="10"/>
  <c r="B54" i="9"/>
  <c r="L53" i="9"/>
  <c r="B53" i="9"/>
  <c r="L52" i="9"/>
  <c r="B52" i="9"/>
  <c r="L51" i="9"/>
  <c r="B51" i="9"/>
  <c r="L50" i="9"/>
  <c r="B50" i="9"/>
  <c r="L49" i="9"/>
  <c r="B49" i="9"/>
  <c r="L48" i="9"/>
  <c r="B48" i="9"/>
  <c r="K47" i="9"/>
  <c r="J47" i="9"/>
  <c r="I47" i="9"/>
  <c r="H47" i="9"/>
  <c r="G47" i="9"/>
  <c r="F47" i="9"/>
  <c r="E47" i="9"/>
  <c r="D47" i="9"/>
  <c r="C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K35" i="9"/>
  <c r="K54" i="9" s="1"/>
  <c r="J35" i="9"/>
  <c r="J54" i="9" s="1"/>
  <c r="I35" i="9"/>
  <c r="I54" i="9" s="1"/>
  <c r="H35" i="9"/>
  <c r="G35" i="9"/>
  <c r="F35" i="9"/>
  <c r="E35" i="9"/>
  <c r="D35" i="9"/>
  <c r="C35" i="9"/>
  <c r="B35" i="9"/>
  <c r="B26" i="9"/>
  <c r="L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I19" i="9"/>
  <c r="H19" i="9"/>
  <c r="G19" i="9"/>
  <c r="F19" i="9"/>
  <c r="E19" i="9"/>
  <c r="D19" i="9"/>
  <c r="C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J7" i="9"/>
  <c r="I7" i="9"/>
  <c r="H7" i="9"/>
  <c r="H26" i="9" s="1"/>
  <c r="G7" i="9"/>
  <c r="G26" i="9" s="1"/>
  <c r="F7" i="9"/>
  <c r="F26" i="9" s="1"/>
  <c r="E7" i="9"/>
  <c r="D7" i="9"/>
  <c r="D26" i="9" s="1"/>
  <c r="C7" i="9"/>
  <c r="B7" i="9"/>
  <c r="B25" i="8"/>
  <c r="B24" i="8"/>
  <c r="B23" i="8"/>
  <c r="B22" i="8"/>
  <c r="B21" i="8"/>
  <c r="B20" i="8"/>
  <c r="B19" i="8"/>
  <c r="E18" i="8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5" i="8" s="1"/>
  <c r="D6" i="8"/>
  <c r="D25" i="8" s="1"/>
  <c r="C6" i="8"/>
  <c r="C25" i="8" s="1"/>
  <c r="B6" i="8"/>
  <c r="H24" i="7"/>
  <c r="G24" i="7"/>
  <c r="F24" i="7"/>
  <c r="E24" i="7"/>
  <c r="D24" i="7"/>
  <c r="C24" i="7"/>
  <c r="I24" i="7" s="1"/>
  <c r="I23" i="7"/>
  <c r="B23" i="7"/>
  <c r="I22" i="7"/>
  <c r="I21" i="7"/>
  <c r="I20" i="7"/>
  <c r="I19" i="7"/>
  <c r="I18" i="7"/>
  <c r="B18" i="7"/>
  <c r="B19" i="7" s="1"/>
  <c r="B20" i="7" s="1"/>
  <c r="B21" i="7" s="1"/>
  <c r="B22" i="7" s="1"/>
  <c r="H17" i="7"/>
  <c r="H25" i="7" s="1"/>
  <c r="G17" i="7"/>
  <c r="G25" i="7" s="1"/>
  <c r="F17" i="7"/>
  <c r="F25" i="7" s="1"/>
  <c r="E17" i="7"/>
  <c r="E25" i="7" s="1"/>
  <c r="D17" i="7"/>
  <c r="C17" i="7"/>
  <c r="C25" i="7" s="1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T45" i="6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T42" i="6"/>
  <c r="S42" i="6"/>
  <c r="R42" i="6"/>
  <c r="Q42" i="6"/>
  <c r="P42" i="6"/>
  <c r="O42" i="6"/>
  <c r="N42" i="6"/>
  <c r="M42" i="6"/>
  <c r="L42" i="6"/>
  <c r="K42" i="6"/>
  <c r="J42" i="6"/>
  <c r="I42" i="6"/>
  <c r="H42" i="6"/>
  <c r="G42" i="6"/>
  <c r="F42" i="6"/>
  <c r="E42" i="6"/>
  <c r="D42" i="6"/>
  <c r="U41" i="6"/>
  <c r="U42" i="6" s="1"/>
  <c r="N41" i="6"/>
  <c r="U40" i="6"/>
  <c r="N40" i="6"/>
  <c r="U39" i="6"/>
  <c r="N39" i="6"/>
  <c r="V39" i="6" s="1"/>
  <c r="U38" i="6"/>
  <c r="N38" i="6"/>
  <c r="V38" i="6" s="1"/>
  <c r="U37" i="6"/>
  <c r="N37" i="6"/>
  <c r="V37" i="6" s="1"/>
  <c r="U36" i="6"/>
  <c r="N36" i="6"/>
  <c r="V36" i="6" s="1"/>
  <c r="U35" i="6"/>
  <c r="N35" i="6"/>
  <c r="U34" i="6"/>
  <c r="N34" i="6"/>
  <c r="V34" i="6" s="1"/>
  <c r="U33" i="6"/>
  <c r="N33" i="6"/>
  <c r="U32" i="6"/>
  <c r="N32" i="6"/>
  <c r="V32" i="6" s="1"/>
  <c r="U31" i="6"/>
  <c r="N31" i="6"/>
  <c r="V31" i="6" s="1"/>
  <c r="U30" i="6"/>
  <c r="N30" i="6"/>
  <c r="V30" i="6" s="1"/>
  <c r="U29" i="6"/>
  <c r="N29" i="6"/>
  <c r="V29" i="6" s="1"/>
  <c r="U28" i="6"/>
  <c r="N28" i="6"/>
  <c r="V28" i="6" s="1"/>
  <c r="U27" i="6"/>
  <c r="V27" i="6" s="1"/>
  <c r="N27" i="6"/>
  <c r="U26" i="6"/>
  <c r="N26" i="6"/>
  <c r="U25" i="6"/>
  <c r="N25" i="6"/>
  <c r="V25" i="6" s="1"/>
  <c r="U24" i="6"/>
  <c r="N24" i="6"/>
  <c r="V24" i="6" s="1"/>
  <c r="U23" i="6"/>
  <c r="N23" i="6"/>
  <c r="V23" i="6" s="1"/>
  <c r="U22" i="6"/>
  <c r="N22" i="6"/>
  <c r="V22" i="6" s="1"/>
  <c r="U21" i="6"/>
  <c r="N21" i="6"/>
  <c r="U20" i="6"/>
  <c r="N20" i="6"/>
  <c r="U19" i="6"/>
  <c r="N19" i="6"/>
  <c r="U18" i="6"/>
  <c r="N18" i="6"/>
  <c r="V18" i="6" s="1"/>
  <c r="U17" i="6"/>
  <c r="N17" i="6"/>
  <c r="V17" i="6" s="1"/>
  <c r="U16" i="6"/>
  <c r="N16" i="6"/>
  <c r="V16" i="6" s="1"/>
  <c r="U15" i="6"/>
  <c r="N15" i="6"/>
  <c r="V15" i="6" s="1"/>
  <c r="U14" i="6"/>
  <c r="N14" i="6"/>
  <c r="U13" i="6"/>
  <c r="V13" i="6" s="1"/>
  <c r="N13" i="6"/>
  <c r="U12" i="6"/>
  <c r="N12" i="6"/>
  <c r="U11" i="6"/>
  <c r="N11" i="6"/>
  <c r="V11" i="6" s="1"/>
  <c r="U10" i="6"/>
  <c r="N10" i="6"/>
  <c r="V10" i="6" s="1"/>
  <c r="U9" i="6"/>
  <c r="N9" i="6"/>
  <c r="V9" i="6" s="1"/>
  <c r="U8" i="6"/>
  <c r="N8" i="6"/>
  <c r="V8" i="6" s="1"/>
  <c r="U7" i="6"/>
  <c r="V7" i="6" s="1"/>
  <c r="N7" i="6"/>
  <c r="U6" i="6"/>
  <c r="N6" i="6"/>
  <c r="V6" i="6" s="1"/>
  <c r="T45" i="5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L42" i="5"/>
  <c r="K42" i="5"/>
  <c r="H42" i="5"/>
  <c r="T41" i="5"/>
  <c r="S41" i="5"/>
  <c r="R41" i="5"/>
  <c r="Q41" i="5"/>
  <c r="P41" i="5"/>
  <c r="O41" i="5"/>
  <c r="M41" i="5"/>
  <c r="L41" i="5"/>
  <c r="K41" i="5"/>
  <c r="J41" i="5"/>
  <c r="I41" i="5"/>
  <c r="H41" i="5"/>
  <c r="G41" i="5"/>
  <c r="G42" i="5" s="1"/>
  <c r="F41" i="5"/>
  <c r="E41" i="5"/>
  <c r="D41" i="5"/>
  <c r="C41" i="5"/>
  <c r="N41" i="5" s="1"/>
  <c r="U40" i="5"/>
  <c r="V40" i="5" s="1"/>
  <c r="N40" i="5"/>
  <c r="U39" i="5"/>
  <c r="N39" i="5"/>
  <c r="V39" i="5" s="1"/>
  <c r="U38" i="5"/>
  <c r="N38" i="5"/>
  <c r="V38" i="5" s="1"/>
  <c r="U37" i="5"/>
  <c r="N37" i="5"/>
  <c r="V37" i="5" s="1"/>
  <c r="U36" i="5"/>
  <c r="N36" i="5"/>
  <c r="V36" i="5" s="1"/>
  <c r="U35" i="5"/>
  <c r="N35" i="5"/>
  <c r="V35" i="5" s="1"/>
  <c r="U34" i="5"/>
  <c r="N34" i="5"/>
  <c r="U33" i="5"/>
  <c r="N33" i="5"/>
  <c r="V33" i="5" s="1"/>
  <c r="U32" i="5"/>
  <c r="V32" i="5" s="1"/>
  <c r="N32" i="5"/>
  <c r="U31" i="5"/>
  <c r="N31" i="5"/>
  <c r="V31" i="5" s="1"/>
  <c r="T30" i="5"/>
  <c r="S30" i="5"/>
  <c r="R30" i="5"/>
  <c r="Q30" i="5"/>
  <c r="P30" i="5"/>
  <c r="P42" i="5" s="1"/>
  <c r="O30" i="5"/>
  <c r="U30" i="5" s="1"/>
  <c r="M30" i="5"/>
  <c r="M42" i="5" s="1"/>
  <c r="L30" i="5"/>
  <c r="K30" i="5"/>
  <c r="J30" i="5"/>
  <c r="I30" i="5"/>
  <c r="H30" i="5"/>
  <c r="G30" i="5"/>
  <c r="F30" i="5"/>
  <c r="E30" i="5"/>
  <c r="D30" i="5"/>
  <c r="C30" i="5"/>
  <c r="U29" i="5"/>
  <c r="N29" i="5"/>
  <c r="V29" i="5" s="1"/>
  <c r="U28" i="5"/>
  <c r="N28" i="5"/>
  <c r="V28" i="5" s="1"/>
  <c r="V27" i="5"/>
  <c r="U27" i="5"/>
  <c r="N27" i="5"/>
  <c r="U26" i="5"/>
  <c r="N26" i="5"/>
  <c r="U25" i="5"/>
  <c r="N25" i="5"/>
  <c r="V25" i="5" s="1"/>
  <c r="U24" i="5"/>
  <c r="N24" i="5"/>
  <c r="U23" i="5"/>
  <c r="N23" i="5"/>
  <c r="V23" i="5" s="1"/>
  <c r="U22" i="5"/>
  <c r="N22" i="5"/>
  <c r="V22" i="5" s="1"/>
  <c r="U21" i="5"/>
  <c r="N21" i="5"/>
  <c r="U20" i="5"/>
  <c r="N20" i="5"/>
  <c r="V20" i="5" s="1"/>
  <c r="U19" i="5"/>
  <c r="N19" i="5"/>
  <c r="V19" i="5" s="1"/>
  <c r="U18" i="5"/>
  <c r="N18" i="5"/>
  <c r="U17" i="5"/>
  <c r="N17" i="5"/>
  <c r="V17" i="5" s="1"/>
  <c r="U16" i="5"/>
  <c r="N16" i="5"/>
  <c r="V16" i="5" s="1"/>
  <c r="U15" i="5"/>
  <c r="N15" i="5"/>
  <c r="V15" i="5" s="1"/>
  <c r="U14" i="5"/>
  <c r="N14" i="5"/>
  <c r="U13" i="5"/>
  <c r="N13" i="5"/>
  <c r="V13" i="5" s="1"/>
  <c r="U12" i="5"/>
  <c r="N12" i="5"/>
  <c r="V12" i="5" s="1"/>
  <c r="U11" i="5"/>
  <c r="N11" i="5"/>
  <c r="V11" i="5" s="1"/>
  <c r="U10" i="5"/>
  <c r="N10" i="5"/>
  <c r="U9" i="5"/>
  <c r="N9" i="5"/>
  <c r="V9" i="5" s="1"/>
  <c r="U8" i="5"/>
  <c r="N8" i="5"/>
  <c r="U7" i="5"/>
  <c r="N7" i="5"/>
  <c r="V7" i="5" s="1"/>
  <c r="U6" i="5"/>
  <c r="N6" i="5"/>
  <c r="T45" i="4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T42" i="4"/>
  <c r="S42" i="4"/>
  <c r="R42" i="4"/>
  <c r="Q42" i="4"/>
  <c r="P42" i="4"/>
  <c r="O42" i="4"/>
  <c r="M42" i="4"/>
  <c r="L42" i="4"/>
  <c r="K42" i="4"/>
  <c r="J42" i="4"/>
  <c r="I42" i="4"/>
  <c r="H42" i="4"/>
  <c r="G42" i="4"/>
  <c r="F42" i="4"/>
  <c r="E42" i="4"/>
  <c r="D42" i="4"/>
  <c r="C42" i="4"/>
  <c r="U41" i="4"/>
  <c r="U42" i="4" s="1"/>
  <c r="N41" i="4"/>
  <c r="V41" i="4" s="1"/>
  <c r="V40" i="4"/>
  <c r="U40" i="4"/>
  <c r="N40" i="4"/>
  <c r="U39" i="4"/>
  <c r="N39" i="4"/>
  <c r="V39" i="4" s="1"/>
  <c r="U38" i="4"/>
  <c r="N38" i="4"/>
  <c r="V38" i="4" s="1"/>
  <c r="U37" i="4"/>
  <c r="N37" i="4"/>
  <c r="U36" i="4"/>
  <c r="N36" i="4"/>
  <c r="V36" i="4" s="1"/>
  <c r="U35" i="4"/>
  <c r="N35" i="4"/>
  <c r="V35" i="4" s="1"/>
  <c r="U34" i="4"/>
  <c r="N34" i="4"/>
  <c r="U33" i="4"/>
  <c r="N33" i="4"/>
  <c r="V33" i="4" s="1"/>
  <c r="U32" i="4"/>
  <c r="N32" i="4"/>
  <c r="V32" i="4" s="1"/>
  <c r="U31" i="4"/>
  <c r="N31" i="4"/>
  <c r="U30" i="4"/>
  <c r="N30" i="4"/>
  <c r="V30" i="4" s="1"/>
  <c r="U29" i="4"/>
  <c r="N29" i="4"/>
  <c r="V29" i="4" s="1"/>
  <c r="U28" i="4"/>
  <c r="N28" i="4"/>
  <c r="V28" i="4" s="1"/>
  <c r="U27" i="4"/>
  <c r="N27" i="4"/>
  <c r="U26" i="4"/>
  <c r="N26" i="4"/>
  <c r="V26" i="4" s="1"/>
  <c r="U25" i="4"/>
  <c r="N25" i="4"/>
  <c r="V25" i="4" s="1"/>
  <c r="U24" i="4"/>
  <c r="N24" i="4"/>
  <c r="V24" i="4" s="1"/>
  <c r="U23" i="4"/>
  <c r="N23" i="4"/>
  <c r="U22" i="4"/>
  <c r="N22" i="4"/>
  <c r="V22" i="4" s="1"/>
  <c r="U21" i="4"/>
  <c r="N21" i="4"/>
  <c r="U20" i="4"/>
  <c r="N20" i="4"/>
  <c r="U19" i="4"/>
  <c r="N19" i="4"/>
  <c r="U18" i="4"/>
  <c r="N18" i="4"/>
  <c r="V18" i="4" s="1"/>
  <c r="U17" i="4"/>
  <c r="N17" i="4"/>
  <c r="U16" i="4"/>
  <c r="N16" i="4"/>
  <c r="V16" i="4" s="1"/>
  <c r="U15" i="4"/>
  <c r="N15" i="4"/>
  <c r="V15" i="4" s="1"/>
  <c r="U14" i="4"/>
  <c r="N14" i="4"/>
  <c r="U13" i="4"/>
  <c r="N13" i="4"/>
  <c r="V13" i="4" s="1"/>
  <c r="U12" i="4"/>
  <c r="N12" i="4"/>
  <c r="V12" i="4" s="1"/>
  <c r="U11" i="4"/>
  <c r="N11" i="4"/>
  <c r="V11" i="4" s="1"/>
  <c r="U10" i="4"/>
  <c r="N10" i="4"/>
  <c r="V10" i="4" s="1"/>
  <c r="U9" i="4"/>
  <c r="N9" i="4"/>
  <c r="U8" i="4"/>
  <c r="N8" i="4"/>
  <c r="U7" i="4"/>
  <c r="N7" i="4"/>
  <c r="V7" i="4" s="1"/>
  <c r="U6" i="4"/>
  <c r="N6" i="4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5" i="2"/>
  <c r="F24" i="2"/>
  <c r="B24" i="2"/>
  <c r="F23" i="2"/>
  <c r="B23" i="2"/>
  <c r="F22" i="2"/>
  <c r="B22" i="2"/>
  <c r="F21" i="2"/>
  <c r="B21" i="2"/>
  <c r="F20" i="2"/>
  <c r="B20" i="2"/>
  <c r="F19" i="2"/>
  <c r="F18" i="2" s="1"/>
  <c r="B19" i="2"/>
  <c r="E18" i="2"/>
  <c r="D18" i="2"/>
  <c r="C18" i="2"/>
  <c r="C25" i="2" s="1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B7" i="2"/>
  <c r="E6" i="2"/>
  <c r="E25" i="2" s="1"/>
  <c r="D6" i="2"/>
  <c r="D25" i="2" s="1"/>
  <c r="C6" i="2"/>
  <c r="B6" i="2"/>
  <c r="T45" i="1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T42" i="1"/>
  <c r="S42" i="1"/>
  <c r="J42" i="1"/>
  <c r="T41" i="1"/>
  <c r="S41" i="1"/>
  <c r="R41" i="1"/>
  <c r="Q41" i="1"/>
  <c r="P41" i="1"/>
  <c r="O41" i="1"/>
  <c r="M41" i="1"/>
  <c r="L41" i="1"/>
  <c r="K41" i="1"/>
  <c r="J41" i="1"/>
  <c r="I41" i="1"/>
  <c r="H41" i="1"/>
  <c r="G41" i="1"/>
  <c r="F41" i="1"/>
  <c r="E41" i="1"/>
  <c r="D41" i="1"/>
  <c r="C41" i="1"/>
  <c r="U40" i="1"/>
  <c r="N40" i="1"/>
  <c r="V40" i="1" s="1"/>
  <c r="U39" i="1"/>
  <c r="N39" i="1"/>
  <c r="V39" i="1" s="1"/>
  <c r="U38" i="1"/>
  <c r="N38" i="1"/>
  <c r="V38" i="1" s="1"/>
  <c r="U37" i="1"/>
  <c r="N37" i="1"/>
  <c r="V37" i="1" s="1"/>
  <c r="U36" i="1"/>
  <c r="V36" i="1" s="1"/>
  <c r="N36" i="1"/>
  <c r="U35" i="1"/>
  <c r="N35" i="1"/>
  <c r="U34" i="1"/>
  <c r="N34" i="1"/>
  <c r="V34" i="1" s="1"/>
  <c r="U33" i="1"/>
  <c r="N33" i="1"/>
  <c r="U32" i="1"/>
  <c r="N32" i="1"/>
  <c r="V32" i="1" s="1"/>
  <c r="U31" i="1"/>
  <c r="N31" i="1"/>
  <c r="V31" i="1" s="1"/>
  <c r="U30" i="1"/>
  <c r="T30" i="1"/>
  <c r="S30" i="1"/>
  <c r="R30" i="1"/>
  <c r="R42" i="1" s="1"/>
  <c r="Q30" i="1"/>
  <c r="P30" i="1"/>
  <c r="O30" i="1"/>
  <c r="O42" i="1" s="1"/>
  <c r="M30" i="1"/>
  <c r="M42" i="1" s="1"/>
  <c r="L30" i="1"/>
  <c r="K30" i="1"/>
  <c r="J30" i="1"/>
  <c r="I30" i="1"/>
  <c r="I42" i="1" s="1"/>
  <c r="H30" i="1"/>
  <c r="G30" i="1"/>
  <c r="F30" i="1"/>
  <c r="F42" i="1" s="1"/>
  <c r="E30" i="1"/>
  <c r="D30" i="1"/>
  <c r="D42" i="1" s="1"/>
  <c r="C30" i="1"/>
  <c r="C42" i="1" s="1"/>
  <c r="U29" i="1"/>
  <c r="N29" i="1"/>
  <c r="V29" i="1" s="1"/>
  <c r="U28" i="1"/>
  <c r="N28" i="1"/>
  <c r="U27" i="1"/>
  <c r="N27" i="1"/>
  <c r="V27" i="1" s="1"/>
  <c r="U26" i="1"/>
  <c r="N26" i="1"/>
  <c r="V26" i="1" s="1"/>
  <c r="U25" i="1"/>
  <c r="N25" i="1"/>
  <c r="V25" i="1" s="1"/>
  <c r="U24" i="1"/>
  <c r="N24" i="1"/>
  <c r="U23" i="1"/>
  <c r="N23" i="1"/>
  <c r="V23" i="1" s="1"/>
  <c r="U22" i="1"/>
  <c r="N22" i="1"/>
  <c r="U21" i="1"/>
  <c r="N21" i="1"/>
  <c r="U20" i="1"/>
  <c r="N20" i="1"/>
  <c r="V20" i="1" s="1"/>
  <c r="U19" i="1"/>
  <c r="N19" i="1"/>
  <c r="V19" i="1" s="1"/>
  <c r="U18" i="1"/>
  <c r="N18" i="1"/>
  <c r="V18" i="1" s="1"/>
  <c r="U17" i="1"/>
  <c r="N17" i="1"/>
  <c r="V17" i="1" s="1"/>
  <c r="U16" i="1"/>
  <c r="N16" i="1"/>
  <c r="V16" i="1" s="1"/>
  <c r="U15" i="1"/>
  <c r="N15" i="1"/>
  <c r="V15" i="1" s="1"/>
  <c r="U14" i="1"/>
  <c r="N14" i="1"/>
  <c r="U13" i="1"/>
  <c r="N13" i="1"/>
  <c r="V13" i="1" s="1"/>
  <c r="U12" i="1"/>
  <c r="N12" i="1"/>
  <c r="V12" i="1" s="1"/>
  <c r="U11" i="1"/>
  <c r="N11" i="1"/>
  <c r="U10" i="1"/>
  <c r="N10" i="1"/>
  <c r="V10" i="1" s="1"/>
  <c r="U9" i="1"/>
  <c r="N9" i="1"/>
  <c r="V9" i="1" s="1"/>
  <c r="U8" i="1"/>
  <c r="V8" i="1" s="1"/>
  <c r="N8" i="1"/>
  <c r="U7" i="1"/>
  <c r="N7" i="1"/>
  <c r="V7" i="1" s="1"/>
  <c r="U6" i="1"/>
  <c r="N6" i="1"/>
  <c r="V6" i="1" s="1"/>
  <c r="U5" i="10" l="1"/>
  <c r="U6" i="10"/>
  <c r="E54" i="9"/>
  <c r="F54" i="9"/>
  <c r="J26" i="9"/>
  <c r="I26" i="9"/>
  <c r="C26" i="9"/>
  <c r="C54" i="9"/>
  <c r="L19" i="9"/>
  <c r="D54" i="9"/>
  <c r="E26" i="9"/>
  <c r="K26" i="9"/>
  <c r="L26" i="9" s="1"/>
  <c r="L35" i="9"/>
  <c r="H54" i="9"/>
  <c r="L7" i="9"/>
  <c r="L47" i="9"/>
  <c r="I17" i="7"/>
  <c r="V35" i="6"/>
  <c r="V12" i="6"/>
  <c r="V19" i="6"/>
  <c r="V21" i="6"/>
  <c r="V26" i="6"/>
  <c r="V20" i="6"/>
  <c r="V33" i="6"/>
  <c r="V14" i="6"/>
  <c r="V40" i="6"/>
  <c r="U41" i="5"/>
  <c r="V41" i="5" s="1"/>
  <c r="Q42" i="5"/>
  <c r="R42" i="5"/>
  <c r="S42" i="5"/>
  <c r="T42" i="5"/>
  <c r="V6" i="5"/>
  <c r="V26" i="5"/>
  <c r="C42" i="5"/>
  <c r="V24" i="5"/>
  <c r="V18" i="5"/>
  <c r="N30" i="5"/>
  <c r="V30" i="5" s="1"/>
  <c r="J42" i="5"/>
  <c r="D42" i="5"/>
  <c r="V14" i="5"/>
  <c r="V10" i="5"/>
  <c r="E42" i="5"/>
  <c r="F42" i="5"/>
  <c r="V8" i="5"/>
  <c r="V21" i="5"/>
  <c r="V34" i="5"/>
  <c r="F6" i="2"/>
  <c r="F25" i="2" s="1"/>
  <c r="V6" i="4"/>
  <c r="V19" i="4"/>
  <c r="V17" i="4"/>
  <c r="V20" i="4"/>
  <c r="V9" i="4"/>
  <c r="V37" i="4"/>
  <c r="V31" i="4"/>
  <c r="V14" i="4"/>
  <c r="V27" i="4"/>
  <c r="V23" i="4"/>
  <c r="V8" i="4"/>
  <c r="V21" i="4"/>
  <c r="V34" i="4"/>
  <c r="H42" i="1"/>
  <c r="K42" i="1"/>
  <c r="V14" i="1"/>
  <c r="V21" i="1"/>
  <c r="L42" i="1"/>
  <c r="V33" i="1"/>
  <c r="U41" i="1"/>
  <c r="V28" i="1"/>
  <c r="V22" i="1"/>
  <c r="P42" i="1"/>
  <c r="N41" i="1"/>
  <c r="V41" i="1" s="1"/>
  <c r="N30" i="1"/>
  <c r="Q42" i="1"/>
  <c r="V35" i="1"/>
  <c r="V11" i="1"/>
  <c r="V24" i="1"/>
  <c r="E42" i="1"/>
  <c r="N42" i="5"/>
  <c r="V42" i="4"/>
  <c r="U42" i="1"/>
  <c r="N42" i="1"/>
  <c r="V30" i="1"/>
  <c r="G42" i="1"/>
  <c r="N42" i="4"/>
  <c r="I42" i="5"/>
  <c r="D25" i="7"/>
  <c r="I25" i="7" s="1"/>
  <c r="G54" i="9"/>
  <c r="V41" i="6"/>
  <c r="O42" i="5"/>
  <c r="L54" i="9" l="1"/>
  <c r="U42" i="5"/>
  <c r="V42" i="1"/>
  <c r="V42" i="6"/>
  <c r="V42" i="5"/>
</calcChain>
</file>

<file path=xl/sharedStrings.xml><?xml version="1.0" encoding="utf-8"?>
<sst xmlns="http://schemas.openxmlformats.org/spreadsheetml/2006/main" count="617" uniqueCount="151">
  <si>
    <t>Табела: Бруто полисирана премија за периодот ('000мкд) / 2025Q4</t>
  </si>
  <si>
    <t>Класа на осигурување</t>
  </si>
  <si>
    <t>МАКЕДОНИЈА  осигурување АД Скопје - Виена Иншуренс Груп</t>
  </si>
  <si>
    <t>Триглав Осигурување АД, Скопје</t>
  </si>
  <si>
    <t>САВА осигурување</t>
  </si>
  <si>
    <t>ЕВРОИНС ОСИГУРУВАЊЕ АД Скопје</t>
  </si>
  <si>
    <t>ЕУРОЛИНК Осигурување АД Скопје</t>
  </si>
  <si>
    <t>ГРАВЕ осигурување НЕЖИВОТ АД Скопје</t>
  </si>
  <si>
    <t>Сигал Иншуренс Груп АД Скопје</t>
  </si>
  <si>
    <t>АД ОСИГУРИТЕЛНА ПОЛИСА - Скопје</t>
  </si>
  <si>
    <t>ХАЛК ОСИГУРУВАЊЕ А.Д. Скопје</t>
  </si>
  <si>
    <t>КРОАЦИЈА ОСИГУРУВАЊЕ - НЕЖИВОТ</t>
  </si>
  <si>
    <t>ЗОИЛ МАКЕДОНИЈА, Битола</t>
  </si>
  <si>
    <t>ВКУПНО НЕЖИВОТ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</si>
  <si>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</si>
  <si>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</si>
  <si>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</si>
  <si>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СИГАЛ ЛАЈФ АД Скопје</t>
  </si>
  <si>
    <t>Триглав Осигурување Живот АД, Скопје</t>
  </si>
  <si>
    <t>ПРВА ЖИВОТ АД Скопје</t>
  </si>
  <si>
    <t>ВКУПНО ЖИВОТ</t>
  </si>
  <si>
    <t>ВКУПНО</t>
  </si>
  <si>
    <t>01. Незгода</t>
  </si>
  <si>
    <t>01</t>
  </si>
  <si>
    <t>02. Здравствено</t>
  </si>
  <si>
    <t>02</t>
  </si>
  <si>
    <t>03. Каско моторни возила</t>
  </si>
  <si>
    <t>03</t>
  </si>
  <si>
    <t>04. Каско шински возила</t>
  </si>
  <si>
    <t>04</t>
  </si>
  <si>
    <t>05. Каско воздухоплови</t>
  </si>
  <si>
    <t>05</t>
  </si>
  <si>
    <t>06. Каско пловни објекти</t>
  </si>
  <si>
    <t>06</t>
  </si>
  <si>
    <t>07. Карго</t>
  </si>
  <si>
    <t>07</t>
  </si>
  <si>
    <t>08. Имот од пожар и др.опасн.</t>
  </si>
  <si>
    <t>08</t>
  </si>
  <si>
    <t>09. Имот останато</t>
  </si>
  <si>
    <t>09</t>
  </si>
  <si>
    <t>89. Имот (вкупно)</t>
  </si>
  <si>
    <t>89</t>
  </si>
  <si>
    <t>8901. Имот (физички лица)</t>
  </si>
  <si>
    <t>8901</t>
  </si>
  <si>
    <t>8902. Имот (правни лица)</t>
  </si>
  <si>
    <t>8902</t>
  </si>
  <si>
    <t>10. АО (вкупно)</t>
  </si>
  <si>
    <t>10</t>
  </si>
  <si>
    <t>1001. ЗАО</t>
  </si>
  <si>
    <t>1001</t>
  </si>
  <si>
    <t>1002. Зелена карта (ЗК)</t>
  </si>
  <si>
    <t>1002</t>
  </si>
  <si>
    <t>1003. Гранично (ГР)</t>
  </si>
  <si>
    <t>1003</t>
  </si>
  <si>
    <t>11. Одговорност воздухоплови</t>
  </si>
  <si>
    <t>11</t>
  </si>
  <si>
    <t>12. Одговорност пловни објекти</t>
  </si>
  <si>
    <t>12</t>
  </si>
  <si>
    <t>13. Општа одговорност</t>
  </si>
  <si>
    <t>13</t>
  </si>
  <si>
    <t xml:space="preserve">14. Кредити </t>
  </si>
  <si>
    <t>14</t>
  </si>
  <si>
    <t>15. Гаранции</t>
  </si>
  <si>
    <t>15</t>
  </si>
  <si>
    <t>16. Финансиски загуби</t>
  </si>
  <si>
    <t>16</t>
  </si>
  <si>
    <t>17. Правна заштита</t>
  </si>
  <si>
    <t>17</t>
  </si>
  <si>
    <t>18. Туристичка помош</t>
  </si>
  <si>
    <t>18</t>
  </si>
  <si>
    <t>0001</t>
  </si>
  <si>
    <t>19. Живот</t>
  </si>
  <si>
    <t>19</t>
  </si>
  <si>
    <t>19xx01. Основно</t>
  </si>
  <si>
    <t>19xx01</t>
  </si>
  <si>
    <t>19xx02. Дополнително</t>
  </si>
  <si>
    <t>19xx02</t>
  </si>
  <si>
    <t>19xx03. Рентно</t>
  </si>
  <si>
    <t>19xx03</t>
  </si>
  <si>
    <t>20. Брак и породување</t>
  </si>
  <si>
    <t>20</t>
  </si>
  <si>
    <t>21. Удели во инвест. фондови</t>
  </si>
  <si>
    <t>21</t>
  </si>
  <si>
    <t>22. Тонтина</t>
  </si>
  <si>
    <t>22</t>
  </si>
  <si>
    <t>23. Средства за капитал</t>
  </si>
  <si>
    <t>23</t>
  </si>
  <si>
    <t>24. Пензии од втор столб</t>
  </si>
  <si>
    <t>24</t>
  </si>
  <si>
    <t>25. Пензии од трет столб</t>
  </si>
  <si>
    <t>25</t>
  </si>
  <si>
    <t>0002</t>
  </si>
  <si>
    <t>0000</t>
  </si>
  <si>
    <t>Пазарна концентрација</t>
  </si>
  <si>
    <t>Табела: Структура на премија, по друштва за осигурување / 2025Q4</t>
  </si>
  <si>
    <t>000 мкд</t>
  </si>
  <si>
    <t>Друштво за осигурување</t>
  </si>
  <si>
    <t>Ред. бр.</t>
  </si>
  <si>
    <t>Бруто полисирана премија</t>
  </si>
  <si>
    <t>Премии предадени во реосигурување и/или соосигурување</t>
  </si>
  <si>
    <t>Техничка премија</t>
  </si>
  <si>
    <t>Дел за обавување на дејноста</t>
  </si>
  <si>
    <t>Вкупно (неживот)</t>
  </si>
  <si>
    <t>Вкупно (живот)</t>
  </si>
  <si>
    <t>Вкупно</t>
  </si>
  <si>
    <t>Табела: Структура на премија, по класи на осигурување / 2025Q4</t>
  </si>
  <si>
    <t>Табела: Број на склучени договори / 2025Q4</t>
  </si>
  <si>
    <t>Табела: Бруто исплатени (ликвидирани) штети (000мкд) / 2025Q4</t>
  </si>
  <si>
    <t>Табела: Број на ликвидирани штети / 2025Q4</t>
  </si>
  <si>
    <t>Табела: Структура на штети по друштва за осигурување / 2025Q4</t>
  </si>
  <si>
    <t>Број на нерешени штети на почеток на периодот</t>
  </si>
  <si>
    <t>Број на пријавени штети (вкл. и повторно отворени)</t>
  </si>
  <si>
    <t>Број на ликвидирани штети</t>
  </si>
  <si>
    <t>Број на одбиени штети</t>
  </si>
  <si>
    <t>Број на нерешени штети на крај на периодот</t>
  </si>
  <si>
    <t>Број на штети во судски спор  (дел од претходна колона)</t>
  </si>
  <si>
    <t>Динамика на решавање на штети</t>
  </si>
  <si>
    <t>5</t>
  </si>
  <si>
    <t>6</t>
  </si>
  <si>
    <t>7</t>
  </si>
  <si>
    <t>Табела: Трошоци / 2025Q4</t>
  </si>
  <si>
    <t>Аминистративни трошоци</t>
  </si>
  <si>
    <t>Трошоци за провизија</t>
  </si>
  <si>
    <t>Останати трошоци за спроведување на осигурувањето</t>
  </si>
  <si>
    <t>Табела: Бруто технички резерви / 2025Q4</t>
  </si>
  <si>
    <t>Резерви за неистечени ризици</t>
  </si>
  <si>
    <t>Резерви за бонуси и попусти</t>
  </si>
  <si>
    <t>Резерви за штети</t>
  </si>
  <si>
    <t>Еквилизациона резерва</t>
  </si>
  <si>
    <t>Математичка резерва</t>
  </si>
  <si>
    <t>Посебна резерва</t>
  </si>
  <si>
    <t>Други технички резерви</t>
  </si>
  <si>
    <t>Insurance Undertaking</t>
  </si>
  <si>
    <t>No.</t>
  </si>
  <si>
    <t>Резерви за настанати и пријавени штети</t>
  </si>
  <si>
    <t>Резерви за настанати, но непријавени штети</t>
  </si>
  <si>
    <t>Вкупно резерви за штети</t>
  </si>
  <si>
    <t>Табела: Нето технички резерви / 2025Q4</t>
  </si>
  <si>
    <t>Резерви за пријавени штети</t>
  </si>
  <si>
    <t>Табела: Капитал и маргина на солвентност / 2025Q4</t>
  </si>
  <si>
    <t>НЕЖИВОТ
ВКУПНО</t>
  </si>
  <si>
    <t>ЖИВОТ
ВКУПНО</t>
  </si>
  <si>
    <t>Вкупен капитал</t>
  </si>
  <si>
    <t>Маргина на солвентност</t>
  </si>
  <si>
    <t>АГЕНЦИЈА ЗА</t>
  </si>
  <si>
    <t xml:space="preserve">СУПЕРВИЗИЈА НА </t>
  </si>
  <si>
    <t>ОСИГУРУВАЊЕ</t>
  </si>
  <si>
    <t>Р е п у б л и к а  С е в е р н а   М а к е д о н и ј а</t>
  </si>
  <si>
    <t>Напомена: Податоците се добиени од страна на друштвата за осигурување при редовно известување по член 104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83/18, 198/18 и „Службен весник на Република Северна Македонија” бр.101/19, 31/20 и 173/22). Раководствата на друштвата за осигурување се одговорни за изготвување и објективно презентирање на податоците.</t>
  </si>
  <si>
    <t xml:space="preserve">ИЗВЕШТАЈ                                                                                                                                       за работењето на друштвата за осигурување                                                    за периодот 1.1-31.12.2025                                                                                                                        </t>
  </si>
  <si>
    <t>Скопје,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</si>
</sst>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6" x14ac:knownFonts="1">
    <font>
      <sz val="11"/>
      <name val="Calibri"/>
    </font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9"/>
      <name val="Aptos Narrow"/>
      <family val="2"/>
      <scheme val="minor"/>
    </font>
    <font>
      <b/>
      <i/>
      <sz val="9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  <font>
      <sz val="16"/>
      <color theme="0" tint="-0.49995422223578601"/>
      <name val="Aptos Narrow"/>
      <family val="2"/>
      <charset val="204"/>
      <scheme val="minor"/>
    </font>
    <font>
      <b/>
      <sz val="16"/>
      <color theme="0" tint="-0.49995422223578601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b/>
      <i/>
      <sz val="20"/>
      <color theme="0" tint="-0.49995422223578601"/>
      <name val="Aptos Narrow"/>
      <family val="2"/>
      <charset val="204"/>
      <scheme val="minor"/>
    </font>
    <font>
      <b/>
      <sz val="18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Aptos Narrow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58800012207406E-2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indexed="64"/>
      </right>
      <top style="dashed">
        <color auto="1"/>
      </top>
      <bottom/>
      <diagonal/>
    </border>
    <border>
      <left style="thin">
        <color indexed="64"/>
      </left>
      <right style="thin">
        <color indexed="64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indexed="64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indexed="64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9">
    <xf numFmtId="0" fontId="0" fillId="0" borderId="0" xfId="0"/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3" fontId="6" fillId="5" borderId="4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 wrapText="1"/>
    </xf>
    <xf numFmtId="0" fontId="18" fillId="0" borderId="47" xfId="1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3" fontId="6" fillId="5" borderId="48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0" fontId="3" fillId="0" borderId="0" xfId="0" quotePrefix="1" applyFont="1" applyAlignment="1">
      <alignment horizontal="right" vertical="center" wrapText="1"/>
    </xf>
    <xf numFmtId="3" fontId="11" fillId="0" borderId="0" xfId="1" applyNumberFormat="1" applyFont="1" applyAlignment="1">
      <alignment horizontal="left" vertical="center"/>
    </xf>
    <xf numFmtId="3" fontId="5" fillId="0" borderId="0" xfId="1" quotePrefix="1" applyNumberFormat="1" applyFont="1" applyAlignment="1">
      <alignment horizontal="right" vertical="center" wrapText="1"/>
    </xf>
    <xf numFmtId="3" fontId="6" fillId="6" borderId="26" xfId="1" applyNumberFormat="1" applyFont="1" applyFill="1" applyBorder="1" applyAlignment="1">
      <alignment horizontal="center" vertical="center" wrapText="1"/>
    </xf>
    <xf numFmtId="0" fontId="1" fillId="7" borderId="59" xfId="3" applyFill="1" applyBorder="1"/>
    <xf numFmtId="0" fontId="1" fillId="7" borderId="60" xfId="3" applyFill="1" applyBorder="1"/>
    <xf numFmtId="0" fontId="1" fillId="7" borderId="61" xfId="3" applyFill="1" applyBorder="1"/>
    <xf numFmtId="0" fontId="1" fillId="0" borderId="0" xfId="3"/>
    <xf numFmtId="0" fontId="1" fillId="7" borderId="62" xfId="3" applyFill="1" applyBorder="1"/>
    <xf numFmtId="0" fontId="1" fillId="7" borderId="0" xfId="3" applyFill="1"/>
    <xf numFmtId="0" fontId="1" fillId="7" borderId="63" xfId="3" applyFill="1" applyBorder="1"/>
    <xf numFmtId="0" fontId="19" fillId="7" borderId="0" xfId="3" applyFont="1" applyFill="1"/>
    <xf numFmtId="0" fontId="20" fillId="7" borderId="0" xfId="3" applyFont="1" applyFill="1"/>
    <xf numFmtId="0" fontId="21" fillId="7" borderId="62" xfId="3" applyFont="1" applyFill="1" applyBorder="1" applyAlignment="1">
      <alignment horizontal="center" vertical="center" wrapText="1"/>
    </xf>
    <xf numFmtId="0" fontId="21" fillId="7" borderId="0" xfId="3" applyFont="1" applyFill="1" applyAlignment="1">
      <alignment horizontal="center" vertical="center" wrapText="1"/>
    </xf>
    <xf numFmtId="0" fontId="21" fillId="7" borderId="63" xfId="3" applyFont="1" applyFill="1" applyBorder="1" applyAlignment="1">
      <alignment horizontal="center" vertical="center" wrapText="1"/>
    </xf>
    <xf numFmtId="0" fontId="22" fillId="7" borderId="62" xfId="3" applyFont="1" applyFill="1" applyBorder="1" applyAlignment="1">
      <alignment vertical="center" wrapText="1"/>
    </xf>
    <xf numFmtId="0" fontId="22" fillId="7" borderId="0" xfId="3" applyFont="1" applyFill="1" applyAlignment="1">
      <alignment vertical="center" wrapText="1"/>
    </xf>
    <xf numFmtId="0" fontId="22" fillId="7" borderId="63" xfId="3" applyFont="1" applyFill="1" applyBorder="1" applyAlignment="1">
      <alignment vertical="center" wrapText="1"/>
    </xf>
    <xf numFmtId="0" fontId="23" fillId="7" borderId="62" xfId="3" applyFont="1" applyFill="1" applyBorder="1" applyAlignment="1">
      <alignment horizontal="center" vertical="center" wrapText="1"/>
    </xf>
    <xf numFmtId="0" fontId="23" fillId="7" borderId="0" xfId="3" applyFont="1" applyFill="1" applyAlignment="1">
      <alignment horizontal="center" vertical="center" wrapText="1"/>
    </xf>
    <xf numFmtId="0" fontId="23" fillId="7" borderId="63" xfId="3" applyFont="1" applyFill="1" applyBorder="1" applyAlignment="1">
      <alignment horizontal="center" vertical="center" wrapText="1"/>
    </xf>
    <xf numFmtId="0" fontId="24" fillId="7" borderId="0" xfId="3" applyFont="1" applyFill="1" applyAlignment="1">
      <alignment horizontal="center"/>
    </xf>
    <xf numFmtId="0" fontId="25" fillId="7" borderId="0" xfId="3" applyFont="1" applyFill="1" applyAlignment="1">
      <alignment horizontal="center"/>
    </xf>
    <xf numFmtId="0" fontId="1" fillId="7" borderId="64" xfId="3" applyFill="1" applyBorder="1"/>
    <xf numFmtId="0" fontId="1" fillId="7" borderId="65" xfId="3" applyFill="1" applyBorder="1"/>
    <xf numFmtId="0" fontId="1" fillId="7" borderId="66" xfId="3" applyFill="1" applyBorder="1"/>
    <xf numFmtId="0" fontId="1" fillId="0" borderId="0" xfId="3" applyAlignment="1">
      <alignment horizontal="justify" wrapText="1"/>
    </xf>
    <xf numFmtId="0" fontId="1" fillId="0" borderId="0" xfId="3" applyAlignment="1">
      <alignment wrapText="1"/>
    </xf>
  </cellXfs>
  <cellStyles count="4">
    <cellStyle name="Normal" xfId="0" builtinId="0"/>
    <cellStyle name="Normal 2" xfId="3" xr:uid="{BCFE7A0B-A86F-4995-ADFD-DC5BAB60BE05}"/>
    <cellStyle name="Normal 5" xfId="1" xr:uid="{00000000-0005-0000-0000-000001000000}"/>
    <cellStyle name="Normal 6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lang="mk-MK" i="0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az-Cyrl-AZ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Капитал и маргина на солвентност (000 мкд)</a:t>
            </a:r>
            <a:r>
              <a:rPr lang="en-US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 - </a:t>
            </a:r>
            <a:r>
              <a:rPr lang="az-Cyrl-AZ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Неживот</a:t>
            </a:r>
            <a:endParaRPr lang="en-US" sz="1400" i="0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27863577981185622"/>
          <c:y val="3.3261678958066095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12'!$B$4:$L$4</c:f>
              <c:strCache>
                <c:ptCount val="11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ЕУРОЛИНК Осигурување АД Скопје</c:v>
                </c:pt>
                <c:pt idx="5">
                  <c:v>ГРАВЕ осигурување НЕЖИВОТ АД Скопје</c:v>
                </c:pt>
                <c:pt idx="6">
                  <c:v>Сигал Иншуренс Груп АД Скопје</c:v>
                </c:pt>
                <c:pt idx="7">
                  <c:v>АД ОСИГУРИТЕЛНА ПОЛИСА - Скопје</c:v>
                </c:pt>
                <c:pt idx="8">
                  <c:v>ХАЛК ОСИГУРУВАЊЕ А.Д. Скопје</c:v>
                </c:pt>
                <c:pt idx="9">
                  <c:v>КРОАЦИЈА ОСИГУРУВАЊЕ - НЕЖИВОТ</c:v>
                </c:pt>
                <c:pt idx="10">
                  <c:v>ЗОИЛ МАКЕДОНИЈА, Битола</c:v>
                </c:pt>
              </c:strCache>
            </c:strRef>
          </c:cat>
          <c:val>
            <c:numRef>
              <c:f>'Табела 12'!$B$5:$L$5</c:f>
              <c:numCache>
                <c:formatCode>#,##0</c:formatCode>
                <c:ptCount val="11"/>
                <c:pt idx="0">
                  <c:v>1688006</c:v>
                </c:pt>
                <c:pt idx="1">
                  <c:v>908460</c:v>
                </c:pt>
                <c:pt idx="2">
                  <c:v>496655</c:v>
                </c:pt>
                <c:pt idx="3">
                  <c:v>386576</c:v>
                </c:pt>
                <c:pt idx="4">
                  <c:v>760486</c:v>
                </c:pt>
                <c:pt idx="5">
                  <c:v>313137</c:v>
                </c:pt>
                <c:pt idx="6">
                  <c:v>459053</c:v>
                </c:pt>
                <c:pt idx="7">
                  <c:v>624374</c:v>
                </c:pt>
                <c:pt idx="8">
                  <c:v>414009</c:v>
                </c:pt>
                <c:pt idx="9">
                  <c:v>402728</c:v>
                </c:pt>
                <c:pt idx="10">
                  <c:v>153717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Табела 12!$A$10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C0A-4B4D-A893-E7E22E9F7747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12'!$B$4:$L$4</c:f>
              <c:strCache>
                <c:ptCount val="11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ЕУРОЛИНК Осигурување АД Скопје</c:v>
                </c:pt>
                <c:pt idx="5">
                  <c:v>ГРАВЕ осигурување НЕЖИВОТ АД Скопје</c:v>
                </c:pt>
                <c:pt idx="6">
                  <c:v>Сигал Иншуренс Груп АД Скопје</c:v>
                </c:pt>
                <c:pt idx="7">
                  <c:v>АД ОСИГУРИТЕЛНА ПОЛИСА - Скопје</c:v>
                </c:pt>
                <c:pt idx="8">
                  <c:v>ХАЛК ОСИГУРУВАЊЕ А.Д. Скопје</c:v>
                </c:pt>
                <c:pt idx="9">
                  <c:v>КРОАЦИЈА ОСИГУРУВАЊЕ - НЕЖИВОТ</c:v>
                </c:pt>
                <c:pt idx="10">
                  <c:v>ЗОИЛ МАКЕДОНИЈА, Битола</c:v>
                </c:pt>
              </c:strCache>
            </c:strRef>
          </c:cat>
          <c:val>
            <c:numRef>
              <c:f>'Табела 12'!$B$6:$L$6</c:f>
              <c:numCache>
                <c:formatCode>#,##0</c:formatCode>
                <c:ptCount val="11"/>
                <c:pt idx="0">
                  <c:v>249029</c:v>
                </c:pt>
                <c:pt idx="1">
                  <c:v>201778</c:v>
                </c:pt>
                <c:pt idx="2">
                  <c:v>187622</c:v>
                </c:pt>
                <c:pt idx="3">
                  <c:v>129625</c:v>
                </c:pt>
                <c:pt idx="4">
                  <c:v>327096</c:v>
                </c:pt>
                <c:pt idx="5">
                  <c:v>132180</c:v>
                </c:pt>
                <c:pt idx="6">
                  <c:v>290300</c:v>
                </c:pt>
                <c:pt idx="7">
                  <c:v>151677</c:v>
                </c:pt>
                <c:pt idx="8">
                  <c:v>198058</c:v>
                </c:pt>
                <c:pt idx="9">
                  <c:v>229454</c:v>
                </c:pt>
                <c:pt idx="10">
                  <c:v>4571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Табела 12!$A$11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C0A-4B4D-A893-E7E22E9F7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61952"/>
        <c:axId val="107263104"/>
      </c:barChart>
      <c:catAx>
        <c:axId val="10726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auto val="0"/>
        <c:lblAlgn val="ctr"/>
        <c:lblOffset val="100"/>
        <c:noMultiLvlLbl val="0"/>
      </c:catAx>
      <c:valAx>
        <c:axId val="10726310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lang="mk-MK" b="1" i="0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az-Cyrl-AZ" sz="1400" b="1" i="0">
                <a:solidFill>
                  <a:schemeClr val="tx1">
                    <a:lumMod val="50000"/>
                    <a:lumOff val="50000"/>
                  </a:schemeClr>
                </a:solidFill>
              </a:rPr>
              <a:t>Капитал и маргина на солвентност (000 мкд) - Живот</a:t>
            </a:r>
            <a:endParaRPr lang="en-US" sz="1400" b="1" i="0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29926763023094066"/>
          <c:y val="2.988250864282674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12'!$N$4:$S$4</c:f>
              <c:strCache>
                <c:ptCount val="6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СИГАЛ ЛАЈФ АД Скопје</c:v>
                </c:pt>
                <c:pt idx="4">
                  <c:v>Триглав Осигурување Живот АД, Скопје</c:v>
                </c:pt>
                <c:pt idx="5">
                  <c:v>ПРВА ЖИВОТ АД Скопје</c:v>
                </c:pt>
              </c:strCache>
            </c:strRef>
          </c:cat>
          <c:val>
            <c:numRef>
              <c:f>'Табела 12'!$N$5:$S$5</c:f>
              <c:numCache>
                <c:formatCode>#,##0</c:formatCode>
                <c:ptCount val="6"/>
                <c:pt idx="0">
                  <c:v>678139</c:v>
                </c:pt>
                <c:pt idx="1">
                  <c:v>812742</c:v>
                </c:pt>
                <c:pt idx="2">
                  <c:v>364519</c:v>
                </c:pt>
                <c:pt idx="3">
                  <c:v>313921</c:v>
                </c:pt>
                <c:pt idx="4">
                  <c:v>356555</c:v>
                </c:pt>
                <c:pt idx="5">
                  <c:v>215235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Табела 12!$A$10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158-4C59-8529-7BB9FE417534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12'!$N$4:$S$4</c:f>
              <c:strCache>
                <c:ptCount val="6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СИГАЛ ЛАЈФ АД Скопје</c:v>
                </c:pt>
                <c:pt idx="4">
                  <c:v>Триглав Осигурување Живот АД, Скопје</c:v>
                </c:pt>
                <c:pt idx="5">
                  <c:v>ПРВА ЖИВОТ АД Скопје</c:v>
                </c:pt>
              </c:strCache>
            </c:strRef>
          </c:cat>
          <c:val>
            <c:numRef>
              <c:f>'Табела 12'!$N$6:$S$6</c:f>
              <c:numCache>
                <c:formatCode>#,##0</c:formatCode>
                <c:ptCount val="6"/>
                <c:pt idx="0">
                  <c:v>263447</c:v>
                </c:pt>
                <c:pt idx="1">
                  <c:v>168653</c:v>
                </c:pt>
                <c:pt idx="2">
                  <c:v>112742</c:v>
                </c:pt>
                <c:pt idx="3">
                  <c:v>96192</c:v>
                </c:pt>
                <c:pt idx="4">
                  <c:v>90496</c:v>
                </c:pt>
                <c:pt idx="5">
                  <c:v>5668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Табела 12!$A$11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1158-4C59-8529-7BB9FE417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61952"/>
        <c:axId val="107263104"/>
      </c:barChart>
      <c:catAx>
        <c:axId val="10726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auto val="0"/>
        <c:lblAlgn val="ctr"/>
        <c:lblOffset val="100"/>
        <c:noMultiLvlLbl val="0"/>
      </c:catAx>
      <c:valAx>
        <c:axId val="10726310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391887</xdr:colOff>
      <xdr:row>23</xdr:row>
      <xdr:rowOff>119744</xdr:rowOff>
    </xdr:from>
    <xdr:to>
      <xdr:col>8</xdr:col>
      <xdr:colOff>119742</xdr:colOff>
      <xdr:row>35</xdr:row>
      <xdr:rowOff>175186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32BD1188-3F7D-4C4F-8274-939B1327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11087" y="4891769"/>
          <a:ext cx="3385455" cy="234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419100</xdr:colOff>
      <xdr:row>1</xdr:row>
      <xdr:rowOff>0</xdr:rowOff>
    </xdr:from>
    <xdr:to>
      <xdr:col>5</xdr:col>
      <xdr:colOff>14288</xdr:colOff>
      <xdr:row>6</xdr:row>
      <xdr:rowOff>247650</xdr:rowOff>
    </xdr:to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34AC4152-BBA1-4F1B-A184-650155765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38300" y="200025"/>
          <a:ext cx="1423988" cy="14287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21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21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CC0AC-2BD5-4EC4-9D80-DCE27F0F46B1}">
  <dimension ref="A1:K50"/>
  <sheetViews>
    <sheetView showGridLines="0" tabSelected="1" zoomScale="70" zoomScaleNormal="70" workbookViewId="0">
      <selection activeCell="D41" sqref="D41"/>
    </sheetView>
  </sheetViews>
  <sheetFormatPr defaultColWidth="9.140625" defaultRowHeight="15" x14ac:dyDescent="0.25"/>
  <cols>
    <col min="1" max="16384" width="9.140625" style="147"/>
  </cols>
  <sheetData>
    <row r="1" spans="1:11" ht="15.75" thickTop="1" x14ac:dyDescent="0.25">
      <c r="A1" s="144"/>
      <c r="B1" s="145"/>
      <c r="C1" s="145"/>
      <c r="D1" s="145"/>
      <c r="E1" s="145"/>
      <c r="F1" s="145"/>
      <c r="G1" s="145"/>
      <c r="H1" s="145"/>
      <c r="I1" s="145"/>
      <c r="J1" s="145"/>
      <c r="K1" s="146"/>
    </row>
    <row r="2" spans="1:11" x14ac:dyDescent="0.25">
      <c r="A2" s="148"/>
      <c r="B2" s="149"/>
      <c r="C2" s="149"/>
      <c r="D2" s="149"/>
      <c r="E2" s="149"/>
      <c r="F2" s="149"/>
      <c r="G2" s="149"/>
      <c r="H2" s="149"/>
      <c r="I2" s="149"/>
      <c r="J2" s="149"/>
      <c r="K2" s="150"/>
    </row>
    <row r="3" spans="1:11" x14ac:dyDescent="0.25">
      <c r="A3" s="148"/>
      <c r="B3" s="149"/>
      <c r="C3" s="149"/>
      <c r="D3" s="149"/>
      <c r="E3" s="149"/>
      <c r="F3" s="149"/>
      <c r="G3" s="149"/>
      <c r="H3" s="149"/>
      <c r="I3" s="149"/>
      <c r="J3" s="149"/>
      <c r="K3" s="150"/>
    </row>
    <row r="4" spans="1:11" ht="21" customHeight="1" x14ac:dyDescent="0.35">
      <c r="A4" s="148"/>
      <c r="B4" s="149"/>
      <c r="C4" s="149"/>
      <c r="D4" s="149"/>
      <c r="E4" s="149"/>
      <c r="F4" s="151" t="s">
        <v>144</v>
      </c>
      <c r="G4" s="152"/>
      <c r="H4" s="149"/>
      <c r="I4" s="149"/>
      <c r="J4" s="149"/>
      <c r="K4" s="150"/>
    </row>
    <row r="5" spans="1:11" ht="21" customHeight="1" x14ac:dyDescent="0.35">
      <c r="A5" s="148"/>
      <c r="B5" s="149"/>
      <c r="C5" s="149"/>
      <c r="D5" s="149"/>
      <c r="E5" s="149"/>
      <c r="F5" s="151" t="s">
        <v>145</v>
      </c>
      <c r="G5" s="152"/>
      <c r="H5" s="149"/>
      <c r="I5" s="149"/>
      <c r="J5" s="149"/>
      <c r="K5" s="150"/>
    </row>
    <row r="6" spans="1:11" ht="21" customHeight="1" x14ac:dyDescent="0.35">
      <c r="A6" s="148"/>
      <c r="B6" s="149"/>
      <c r="C6" s="149"/>
      <c r="D6" s="149"/>
      <c r="E6" s="149"/>
      <c r="F6" s="151" t="s">
        <v>146</v>
      </c>
      <c r="G6" s="152"/>
      <c r="H6" s="149"/>
      <c r="I6" s="149"/>
      <c r="J6" s="149"/>
      <c r="K6" s="150"/>
    </row>
    <row r="7" spans="1:11" ht="21" x14ac:dyDescent="0.35">
      <c r="A7" s="148"/>
      <c r="B7" s="149"/>
      <c r="C7" s="149"/>
      <c r="D7" s="149"/>
      <c r="E7" s="149"/>
      <c r="F7" s="151"/>
      <c r="G7" s="152"/>
      <c r="H7" s="149"/>
      <c r="I7" s="149"/>
      <c r="J7" s="149"/>
      <c r="K7" s="150"/>
    </row>
    <row r="8" spans="1:11" ht="21" x14ac:dyDescent="0.35">
      <c r="A8" s="148"/>
      <c r="B8" s="149"/>
      <c r="C8" s="149"/>
      <c r="D8" s="149"/>
      <c r="E8" s="149"/>
      <c r="F8" s="152"/>
      <c r="G8" s="152"/>
      <c r="H8" s="149"/>
      <c r="I8" s="149"/>
      <c r="J8" s="149"/>
      <c r="K8" s="150"/>
    </row>
    <row r="9" spans="1:11" ht="15" customHeight="1" x14ac:dyDescent="0.25">
      <c r="A9" s="153" t="s">
        <v>147</v>
      </c>
      <c r="B9" s="154"/>
      <c r="C9" s="154"/>
      <c r="D9" s="154"/>
      <c r="E9" s="154"/>
      <c r="F9" s="154"/>
      <c r="G9" s="154"/>
      <c r="H9" s="154"/>
      <c r="I9" s="154"/>
      <c r="J9" s="154"/>
      <c r="K9" s="155"/>
    </row>
    <row r="10" spans="1:11" ht="15" customHeight="1" x14ac:dyDescent="0.25">
      <c r="A10" s="153"/>
      <c r="B10" s="154"/>
      <c r="C10" s="154"/>
      <c r="D10" s="154"/>
      <c r="E10" s="154"/>
      <c r="F10" s="154"/>
      <c r="G10" s="154"/>
      <c r="H10" s="154"/>
      <c r="I10" s="154"/>
      <c r="J10" s="154"/>
      <c r="K10" s="155"/>
    </row>
    <row r="11" spans="1:11" ht="15" customHeight="1" x14ac:dyDescent="0.25">
      <c r="A11" s="156"/>
      <c r="B11" s="157"/>
      <c r="C11" s="157"/>
      <c r="D11" s="157"/>
      <c r="E11" s="157"/>
      <c r="F11" s="157"/>
      <c r="G11" s="157"/>
      <c r="H11" s="157"/>
      <c r="I11" s="157"/>
      <c r="J11" s="157"/>
      <c r="K11" s="158"/>
    </row>
    <row r="12" spans="1:11" ht="15" customHeight="1" x14ac:dyDescent="0.25">
      <c r="A12" s="156"/>
      <c r="B12" s="157"/>
      <c r="C12" s="157"/>
      <c r="D12" s="157"/>
      <c r="E12" s="157"/>
      <c r="F12" s="157"/>
      <c r="G12" s="157"/>
      <c r="H12" s="157"/>
      <c r="I12" s="157"/>
      <c r="J12" s="157"/>
      <c r="K12" s="158"/>
    </row>
    <row r="13" spans="1:11" ht="15" customHeight="1" x14ac:dyDescent="0.25">
      <c r="A13" s="156"/>
      <c r="B13" s="157"/>
      <c r="C13" s="157"/>
      <c r="D13" s="157"/>
      <c r="E13" s="157"/>
      <c r="F13" s="157"/>
      <c r="G13" s="157"/>
      <c r="H13" s="157"/>
      <c r="I13" s="157"/>
      <c r="J13" s="157"/>
      <c r="K13" s="158"/>
    </row>
    <row r="14" spans="1:11" ht="15" customHeight="1" x14ac:dyDescent="0.25">
      <c r="A14" s="156"/>
      <c r="B14" s="157"/>
      <c r="C14" s="157"/>
      <c r="D14" s="157"/>
      <c r="E14" s="157"/>
      <c r="F14" s="157"/>
      <c r="G14" s="157"/>
      <c r="H14" s="157"/>
      <c r="I14" s="157"/>
      <c r="J14" s="157"/>
      <c r="K14" s="158"/>
    </row>
    <row r="15" spans="1:11" ht="15" customHeight="1" x14ac:dyDescent="0.25">
      <c r="A15" s="156"/>
      <c r="B15" s="157"/>
      <c r="C15" s="157"/>
      <c r="D15" s="157"/>
      <c r="E15" s="157"/>
      <c r="F15" s="157"/>
      <c r="G15" s="157"/>
      <c r="H15" s="157"/>
      <c r="I15" s="157"/>
      <c r="J15" s="157"/>
      <c r="K15" s="158"/>
    </row>
    <row r="16" spans="1:11" ht="15" customHeight="1" x14ac:dyDescent="0.25">
      <c r="A16" s="159" t="s">
        <v>149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1"/>
    </row>
    <row r="17" spans="1:11" ht="15" customHeight="1" x14ac:dyDescent="0.25">
      <c r="A17" s="159"/>
      <c r="B17" s="160"/>
      <c r="C17" s="160"/>
      <c r="D17" s="160"/>
      <c r="E17" s="160"/>
      <c r="F17" s="160"/>
      <c r="G17" s="160"/>
      <c r="H17" s="160"/>
      <c r="I17" s="160"/>
      <c r="J17" s="160"/>
      <c r="K17" s="161"/>
    </row>
    <row r="18" spans="1:11" ht="15" customHeight="1" x14ac:dyDescent="0.25">
      <c r="A18" s="159"/>
      <c r="B18" s="160"/>
      <c r="C18" s="160"/>
      <c r="D18" s="160"/>
      <c r="E18" s="160"/>
      <c r="F18" s="160"/>
      <c r="G18" s="160"/>
      <c r="H18" s="160"/>
      <c r="I18" s="160"/>
      <c r="J18" s="160"/>
      <c r="K18" s="161"/>
    </row>
    <row r="19" spans="1:11" ht="15" customHeight="1" x14ac:dyDescent="0.25">
      <c r="A19" s="159"/>
      <c r="B19" s="160"/>
      <c r="C19" s="160"/>
      <c r="D19" s="160"/>
      <c r="E19" s="160"/>
      <c r="F19" s="160"/>
      <c r="G19" s="160"/>
      <c r="H19" s="160"/>
      <c r="I19" s="160"/>
      <c r="J19" s="160"/>
      <c r="K19" s="161"/>
    </row>
    <row r="20" spans="1:11" ht="15" customHeight="1" x14ac:dyDescent="0.25">
      <c r="A20" s="159"/>
      <c r="B20" s="160"/>
      <c r="C20" s="160"/>
      <c r="D20" s="160"/>
      <c r="E20" s="160"/>
      <c r="F20" s="160"/>
      <c r="G20" s="160"/>
      <c r="H20" s="160"/>
      <c r="I20" s="160"/>
      <c r="J20" s="160"/>
      <c r="K20" s="161"/>
    </row>
    <row r="21" spans="1:11" ht="15" customHeight="1" x14ac:dyDescent="0.25">
      <c r="A21" s="159"/>
      <c r="B21" s="160"/>
      <c r="C21" s="160"/>
      <c r="D21" s="160"/>
      <c r="E21" s="160"/>
      <c r="F21" s="160"/>
      <c r="G21" s="160"/>
      <c r="H21" s="160"/>
      <c r="I21" s="160"/>
      <c r="J21" s="160"/>
      <c r="K21" s="161"/>
    </row>
    <row r="22" spans="1:11" ht="15" customHeight="1" x14ac:dyDescent="0.25">
      <c r="A22" s="159"/>
      <c r="B22" s="160"/>
      <c r="C22" s="160"/>
      <c r="D22" s="160"/>
      <c r="E22" s="160"/>
      <c r="F22" s="160"/>
      <c r="G22" s="160"/>
      <c r="H22" s="160"/>
      <c r="I22" s="160"/>
      <c r="J22" s="160"/>
      <c r="K22" s="161"/>
    </row>
    <row r="23" spans="1:11" x14ac:dyDescent="0.25">
      <c r="A23" s="159"/>
      <c r="B23" s="160"/>
      <c r="C23" s="160"/>
      <c r="D23" s="160"/>
      <c r="E23" s="160"/>
      <c r="F23" s="160"/>
      <c r="G23" s="160"/>
      <c r="H23" s="160"/>
      <c r="I23" s="160"/>
      <c r="J23" s="160"/>
      <c r="K23" s="161"/>
    </row>
    <row r="24" spans="1:11" x14ac:dyDescent="0.25">
      <c r="A24" s="148"/>
      <c r="B24" s="149"/>
      <c r="C24" s="149"/>
      <c r="D24" s="149"/>
      <c r="E24" s="149"/>
      <c r="F24" s="149"/>
      <c r="G24" s="149"/>
      <c r="H24" s="149"/>
      <c r="I24" s="149"/>
      <c r="J24" s="149"/>
      <c r="K24" s="150"/>
    </row>
    <row r="25" spans="1:11" x14ac:dyDescent="0.25">
      <c r="A25" s="148"/>
      <c r="B25" s="149"/>
      <c r="C25" s="149"/>
      <c r="D25" s="149"/>
      <c r="E25" s="149"/>
      <c r="F25" s="149"/>
      <c r="G25" s="149"/>
      <c r="H25" s="149"/>
      <c r="I25" s="149"/>
      <c r="J25" s="149"/>
      <c r="K25" s="150"/>
    </row>
    <row r="26" spans="1:11" x14ac:dyDescent="0.25">
      <c r="A26" s="148"/>
      <c r="B26" s="149"/>
      <c r="C26" s="149"/>
      <c r="D26" s="149"/>
      <c r="E26" s="149"/>
      <c r="F26" s="149"/>
      <c r="G26" s="149"/>
      <c r="H26" s="149"/>
      <c r="I26" s="149"/>
      <c r="J26" s="149"/>
      <c r="K26" s="150"/>
    </row>
    <row r="27" spans="1:11" x14ac:dyDescent="0.25">
      <c r="A27" s="148"/>
      <c r="B27" s="149"/>
      <c r="C27" s="149"/>
      <c r="D27" s="149"/>
      <c r="E27" s="149"/>
      <c r="F27" s="149"/>
      <c r="G27" s="149"/>
      <c r="H27" s="149"/>
      <c r="I27" s="149"/>
      <c r="J27" s="149"/>
      <c r="K27" s="150"/>
    </row>
    <row r="28" spans="1:11" x14ac:dyDescent="0.25">
      <c r="A28" s="148"/>
      <c r="B28" s="149"/>
      <c r="C28" s="149"/>
      <c r="D28" s="149"/>
      <c r="E28" s="149"/>
      <c r="F28" s="149"/>
      <c r="G28" s="149"/>
      <c r="H28" s="149"/>
      <c r="I28" s="149"/>
      <c r="J28" s="149"/>
      <c r="K28" s="150"/>
    </row>
    <row r="29" spans="1:11" x14ac:dyDescent="0.25">
      <c r="A29" s="148"/>
      <c r="B29" s="149"/>
      <c r="C29" s="149"/>
      <c r="D29" s="149"/>
      <c r="E29" s="149"/>
      <c r="F29" s="149"/>
      <c r="G29" s="149"/>
      <c r="H29" s="149"/>
      <c r="I29" s="149"/>
      <c r="J29" s="149"/>
      <c r="K29" s="150"/>
    </row>
    <row r="30" spans="1:11" x14ac:dyDescent="0.25">
      <c r="A30" s="148"/>
      <c r="B30" s="149"/>
      <c r="C30" s="149"/>
      <c r="D30" s="149"/>
      <c r="E30" s="149"/>
      <c r="F30" s="149"/>
      <c r="G30" s="162"/>
      <c r="H30" s="149"/>
      <c r="I30" s="149"/>
      <c r="J30" s="149"/>
      <c r="K30" s="150"/>
    </row>
    <row r="31" spans="1:11" x14ac:dyDescent="0.25">
      <c r="A31" s="148"/>
      <c r="B31" s="149"/>
      <c r="C31" s="149"/>
      <c r="D31" s="149"/>
      <c r="E31" s="149"/>
      <c r="F31" s="149"/>
      <c r="G31" s="149"/>
      <c r="H31" s="149"/>
      <c r="I31" s="149"/>
      <c r="J31" s="149"/>
      <c r="K31" s="150"/>
    </row>
    <row r="32" spans="1:11" x14ac:dyDescent="0.25">
      <c r="A32" s="148"/>
      <c r="B32" s="149"/>
      <c r="C32" s="149"/>
      <c r="D32" s="149"/>
      <c r="E32" s="149"/>
      <c r="F32" s="149"/>
      <c r="G32" s="149"/>
      <c r="H32" s="149"/>
      <c r="I32" s="149"/>
      <c r="J32" s="149"/>
      <c r="K32" s="150"/>
    </row>
    <row r="33" spans="1:11" x14ac:dyDescent="0.25">
      <c r="A33" s="148"/>
      <c r="B33" s="149"/>
      <c r="C33" s="149"/>
      <c r="D33" s="149"/>
      <c r="E33" s="149"/>
      <c r="F33" s="149"/>
      <c r="G33" s="149"/>
      <c r="H33" s="149"/>
      <c r="I33" s="149"/>
      <c r="J33" s="149"/>
      <c r="K33" s="150"/>
    </row>
    <row r="34" spans="1:11" x14ac:dyDescent="0.25">
      <c r="A34" s="148"/>
      <c r="B34" s="149"/>
      <c r="C34" s="149"/>
      <c r="D34" s="149"/>
      <c r="E34" s="149"/>
      <c r="F34" s="149"/>
      <c r="G34" s="149"/>
      <c r="H34" s="149"/>
      <c r="I34" s="149"/>
      <c r="J34" s="149"/>
      <c r="K34" s="150"/>
    </row>
    <row r="35" spans="1:11" x14ac:dyDescent="0.25">
      <c r="A35" s="148"/>
      <c r="B35" s="149"/>
      <c r="C35" s="149"/>
      <c r="D35" s="149"/>
      <c r="E35" s="149"/>
      <c r="F35" s="149"/>
      <c r="G35" s="149"/>
      <c r="H35" s="149"/>
      <c r="I35" s="149"/>
      <c r="J35" s="149"/>
      <c r="K35" s="150"/>
    </row>
    <row r="36" spans="1:11" x14ac:dyDescent="0.25">
      <c r="A36" s="148"/>
      <c r="B36" s="149"/>
      <c r="C36" s="149"/>
      <c r="D36" s="149"/>
      <c r="E36" s="149"/>
      <c r="F36" s="149"/>
      <c r="G36" s="149"/>
      <c r="H36" s="149"/>
      <c r="I36" s="149"/>
      <c r="J36" s="149"/>
      <c r="K36" s="150"/>
    </row>
    <row r="37" spans="1:11" x14ac:dyDescent="0.25">
      <c r="A37" s="148"/>
      <c r="B37" s="149"/>
      <c r="C37" s="149"/>
      <c r="D37" s="149"/>
      <c r="E37" s="149"/>
      <c r="F37" s="149"/>
      <c r="G37" s="149"/>
      <c r="H37" s="149"/>
      <c r="I37" s="149"/>
      <c r="J37" s="149"/>
      <c r="K37" s="150"/>
    </row>
    <row r="38" spans="1:11" x14ac:dyDescent="0.25">
      <c r="A38" s="148"/>
      <c r="B38" s="149"/>
      <c r="C38" s="149"/>
      <c r="D38" s="149"/>
      <c r="E38" s="149"/>
      <c r="F38" s="149"/>
      <c r="G38" s="149"/>
      <c r="H38" s="149"/>
      <c r="I38" s="149"/>
      <c r="J38" s="149"/>
      <c r="K38" s="150"/>
    </row>
    <row r="39" spans="1:11" x14ac:dyDescent="0.25">
      <c r="A39" s="148"/>
      <c r="B39" s="149"/>
      <c r="C39" s="149"/>
      <c r="D39" s="149"/>
      <c r="E39" s="149"/>
      <c r="F39" s="149"/>
      <c r="G39" s="149"/>
      <c r="H39" s="149"/>
      <c r="I39" s="149"/>
      <c r="J39" s="149"/>
      <c r="K39" s="150"/>
    </row>
    <row r="40" spans="1:11" ht="18.75" customHeight="1" x14ac:dyDescent="0.35">
      <c r="A40" s="148"/>
      <c r="B40" s="149"/>
      <c r="C40" s="149"/>
      <c r="D40" s="163" t="s">
        <v>150</v>
      </c>
      <c r="E40" s="163"/>
      <c r="F40" s="163"/>
      <c r="G40" s="163"/>
      <c r="H40" s="163"/>
      <c r="I40" s="149"/>
      <c r="J40" s="149"/>
      <c r="K40" s="150"/>
    </row>
    <row r="41" spans="1:11" x14ac:dyDescent="0.25">
      <c r="A41" s="148"/>
      <c r="B41" s="149"/>
      <c r="C41" s="149"/>
      <c r="D41" s="149"/>
      <c r="E41" s="149"/>
      <c r="F41" s="149"/>
      <c r="G41" s="149"/>
      <c r="H41" s="149"/>
      <c r="I41" s="149"/>
      <c r="J41" s="149"/>
      <c r="K41" s="150"/>
    </row>
    <row r="42" spans="1:11" x14ac:dyDescent="0.25">
      <c r="A42" s="148"/>
      <c r="B42" s="149"/>
      <c r="C42" s="149"/>
      <c r="D42" s="149"/>
      <c r="E42" s="149"/>
      <c r="F42" s="149"/>
      <c r="G42" s="149"/>
      <c r="H42" s="149"/>
      <c r="I42" s="149"/>
      <c r="J42" s="149"/>
      <c r="K42" s="150"/>
    </row>
    <row r="43" spans="1:11" x14ac:dyDescent="0.25">
      <c r="A43" s="148"/>
      <c r="B43" s="149"/>
      <c r="C43" s="149"/>
      <c r="D43" s="149"/>
      <c r="E43" s="149"/>
      <c r="F43" s="149"/>
      <c r="G43" s="149"/>
      <c r="H43" s="149"/>
      <c r="I43" s="149"/>
      <c r="J43" s="149"/>
      <c r="K43" s="150"/>
    </row>
    <row r="44" spans="1:11" ht="15.75" thickBot="1" x14ac:dyDescent="0.3">
      <c r="A44" s="164"/>
      <c r="B44" s="165"/>
      <c r="C44" s="165"/>
      <c r="D44" s="165"/>
      <c r="E44" s="165"/>
      <c r="F44" s="165"/>
      <c r="G44" s="165"/>
      <c r="H44" s="165"/>
      <c r="I44" s="165"/>
      <c r="J44" s="165"/>
      <c r="K44" s="166"/>
    </row>
    <row r="45" spans="1:11" ht="15.75" thickTop="1" x14ac:dyDescent="0.25"/>
    <row r="46" spans="1:11" ht="15" customHeight="1" x14ac:dyDescent="0.25">
      <c r="A46" s="167" t="s">
        <v>148</v>
      </c>
      <c r="B46" s="167"/>
      <c r="C46" s="167"/>
      <c r="D46" s="167"/>
      <c r="E46" s="167"/>
      <c r="F46" s="167"/>
      <c r="G46" s="167"/>
      <c r="H46" s="167"/>
      <c r="I46" s="167"/>
      <c r="J46" s="167"/>
      <c r="K46" s="167"/>
    </row>
    <row r="47" spans="1:11" x14ac:dyDescent="0.25">
      <c r="A47" s="167"/>
      <c r="B47" s="167"/>
      <c r="C47" s="167"/>
      <c r="D47" s="167"/>
      <c r="E47" s="167"/>
      <c r="F47" s="167"/>
      <c r="G47" s="167"/>
      <c r="H47" s="167"/>
      <c r="I47" s="167"/>
      <c r="J47" s="167"/>
      <c r="K47" s="167"/>
    </row>
    <row r="48" spans="1:11" x14ac:dyDescent="0.25">
      <c r="A48" s="167"/>
      <c r="B48" s="167"/>
      <c r="C48" s="167"/>
      <c r="D48" s="167"/>
      <c r="E48" s="167"/>
      <c r="F48" s="167"/>
      <c r="G48" s="167"/>
      <c r="H48" s="167"/>
      <c r="I48" s="167"/>
      <c r="J48" s="167"/>
      <c r="K48" s="167"/>
    </row>
    <row r="49" spans="1:11" ht="32.25" customHeight="1" x14ac:dyDescent="0.25">
      <c r="A49" s="167"/>
      <c r="B49" s="167"/>
      <c r="C49" s="167"/>
      <c r="D49" s="167"/>
      <c r="E49" s="167"/>
      <c r="F49" s="167"/>
      <c r="G49" s="167"/>
      <c r="H49" s="167"/>
      <c r="I49" s="167"/>
      <c r="J49" s="167"/>
      <c r="K49" s="167"/>
    </row>
    <row r="50" spans="1:11" x14ac:dyDescent="0.25">
      <c r="A50" s="168"/>
      <c r="B50" s="168"/>
      <c r="C50" s="168"/>
      <c r="D50" s="168"/>
      <c r="E50" s="168"/>
      <c r="F50" s="168"/>
      <c r="G50" s="168"/>
      <c r="H50" s="168"/>
      <c r="I50" s="168"/>
      <c r="J50" s="168"/>
      <c r="K50" s="168"/>
    </row>
  </sheetData>
  <mergeCells count="4">
    <mergeCell ref="A9:K10"/>
    <mergeCell ref="A16:K23"/>
    <mergeCell ref="D40:H40"/>
    <mergeCell ref="A46:K49"/>
  </mergeCells>
  <printOptions horizontalCentered="1"/>
  <pageMargins left="0" right="0" top="0" bottom="0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2212B-2CDE-4178-B81C-692D5E13FD09}">
  <dimension ref="A1:Y59"/>
  <sheetViews>
    <sheetView showGridLines="0" topLeftCell="A4" zoomScale="80" zoomScaleNormal="80" workbookViewId="0">
      <selection activeCell="H6" sqref="H6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0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54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>
        <v>6</v>
      </c>
      <c r="I5" s="19">
        <v>7</v>
      </c>
      <c r="J5" s="19">
        <v>8</v>
      </c>
      <c r="K5" s="19">
        <v>9</v>
      </c>
      <c r="L5" s="19">
        <v>10</v>
      </c>
      <c r="M5" s="19">
        <v>11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144256</v>
      </c>
      <c r="D6" s="24">
        <v>126537</v>
      </c>
      <c r="E6" s="24">
        <v>86520</v>
      </c>
      <c r="F6" s="24">
        <v>47381</v>
      </c>
      <c r="G6" s="24">
        <v>103878</v>
      </c>
      <c r="H6" s="24">
        <v>33914</v>
      </c>
      <c r="I6" s="24">
        <v>68077</v>
      </c>
      <c r="J6" s="24">
        <v>48014</v>
      </c>
      <c r="K6" s="24">
        <v>84682</v>
      </c>
      <c r="L6" s="24">
        <v>159205</v>
      </c>
      <c r="M6" s="24">
        <v>1111</v>
      </c>
      <c r="N6" s="25">
        <f>SUM(C6:M6)</f>
        <v>903575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0">SUM(O6:T6)</f>
        <v>0</v>
      </c>
      <c r="V6" s="27">
        <f t="shared" ref="V6:V41" si="1">N6+U6</f>
        <v>903575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255724</v>
      </c>
      <c r="D7" s="24">
        <v>248844</v>
      </c>
      <c r="E7" s="24">
        <v>145901</v>
      </c>
      <c r="F7" s="24">
        <v>17108</v>
      </c>
      <c r="G7" s="24">
        <v>222869</v>
      </c>
      <c r="H7" s="24">
        <v>0</v>
      </c>
      <c r="I7" s="24">
        <v>166081</v>
      </c>
      <c r="J7" s="24">
        <v>0</v>
      </c>
      <c r="K7" s="24">
        <v>152565</v>
      </c>
      <c r="L7" s="24">
        <v>265752</v>
      </c>
      <c r="M7" s="24">
        <v>0</v>
      </c>
      <c r="N7" s="28">
        <f>SUM(C7:M7)</f>
        <v>1474844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0"/>
        <v>0</v>
      </c>
      <c r="V7" s="31">
        <f t="shared" si="1"/>
        <v>1474844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197679</v>
      </c>
      <c r="D8" s="24">
        <v>197872</v>
      </c>
      <c r="E8" s="24">
        <v>273746</v>
      </c>
      <c r="F8" s="24">
        <v>89796</v>
      </c>
      <c r="G8" s="24">
        <v>159676</v>
      </c>
      <c r="H8" s="24">
        <v>25943</v>
      </c>
      <c r="I8" s="24">
        <v>133620</v>
      </c>
      <c r="J8" s="24">
        <v>142471</v>
      </c>
      <c r="K8" s="24">
        <v>148222</v>
      </c>
      <c r="L8" s="24">
        <v>139316</v>
      </c>
      <c r="M8" s="24">
        <v>4121</v>
      </c>
      <c r="N8" s="28">
        <f>SUM(C8:M8)</f>
        <v>1512462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0"/>
        <v>0</v>
      </c>
      <c r="V8" s="31">
        <f t="shared" si="1"/>
        <v>1512462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>SUM(C9:M9)</f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0"/>
        <v>0</v>
      </c>
      <c r="V9" s="31">
        <f t="shared" si="1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0</v>
      </c>
      <c r="E10" s="24">
        <v>0</v>
      </c>
      <c r="F10" s="24">
        <v>0</v>
      </c>
      <c r="G10" s="24">
        <v>76232</v>
      </c>
      <c r="H10" s="24">
        <v>0</v>
      </c>
      <c r="I10" s="24">
        <v>4698</v>
      </c>
      <c r="J10" s="24">
        <v>857</v>
      </c>
      <c r="K10" s="24">
        <v>0</v>
      </c>
      <c r="L10" s="24">
        <v>16678</v>
      </c>
      <c r="M10" s="24">
        <v>0</v>
      </c>
      <c r="N10" s="28">
        <f>SUM(C10:M10)</f>
        <v>98465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0"/>
        <v>0</v>
      </c>
      <c r="V10" s="31">
        <f t="shared" si="1"/>
        <v>98465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302</v>
      </c>
      <c r="D11" s="24">
        <v>185</v>
      </c>
      <c r="E11" s="24">
        <v>1088</v>
      </c>
      <c r="F11" s="24">
        <v>39</v>
      </c>
      <c r="G11" s="24">
        <v>31</v>
      </c>
      <c r="H11" s="24">
        <v>0</v>
      </c>
      <c r="I11" s="24">
        <v>66</v>
      </c>
      <c r="J11" s="24">
        <v>330</v>
      </c>
      <c r="K11" s="24">
        <v>167</v>
      </c>
      <c r="L11" s="24">
        <v>0</v>
      </c>
      <c r="M11" s="24">
        <v>0</v>
      </c>
      <c r="N11" s="28">
        <f>SUM(C11:M11)</f>
        <v>2208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0"/>
        <v>0</v>
      </c>
      <c r="V11" s="31">
        <f t="shared" si="1"/>
        <v>2208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30459</v>
      </c>
      <c r="D12" s="24">
        <v>26714</v>
      </c>
      <c r="E12" s="24">
        <v>5366</v>
      </c>
      <c r="F12" s="24">
        <v>18644</v>
      </c>
      <c r="G12" s="24">
        <v>5995</v>
      </c>
      <c r="H12" s="24">
        <v>0</v>
      </c>
      <c r="I12" s="24">
        <v>14488</v>
      </c>
      <c r="J12" s="24">
        <v>3271</v>
      </c>
      <c r="K12" s="24">
        <v>6290</v>
      </c>
      <c r="L12" s="24">
        <v>5009</v>
      </c>
      <c r="M12" s="24">
        <v>0</v>
      </c>
      <c r="N12" s="28">
        <f>SUM(C12:M12)</f>
        <v>116236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0"/>
        <v>0</v>
      </c>
      <c r="V12" s="31">
        <f t="shared" si="1"/>
        <v>116236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242982</v>
      </c>
      <c r="D13" s="24">
        <v>123781</v>
      </c>
      <c r="E13" s="24">
        <v>110380</v>
      </c>
      <c r="F13" s="24">
        <v>59530</v>
      </c>
      <c r="G13" s="24">
        <v>540034</v>
      </c>
      <c r="H13" s="24">
        <v>4272</v>
      </c>
      <c r="I13" s="24">
        <v>63265</v>
      </c>
      <c r="J13" s="24">
        <v>72896</v>
      </c>
      <c r="K13" s="24">
        <v>91422</v>
      </c>
      <c r="L13" s="24">
        <v>78756</v>
      </c>
      <c r="M13" s="24">
        <v>136</v>
      </c>
      <c r="N13" s="28">
        <f>SUM(C13:M13)</f>
        <v>1387454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0"/>
        <v>0</v>
      </c>
      <c r="V13" s="31">
        <f t="shared" si="1"/>
        <v>1387454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416954</v>
      </c>
      <c r="D14" s="24">
        <v>241534</v>
      </c>
      <c r="E14" s="24">
        <v>191343</v>
      </c>
      <c r="F14" s="24">
        <v>71086</v>
      </c>
      <c r="G14" s="24">
        <v>309830</v>
      </c>
      <c r="H14" s="24">
        <v>2257</v>
      </c>
      <c r="I14" s="24">
        <v>206762</v>
      </c>
      <c r="J14" s="24">
        <v>36555</v>
      </c>
      <c r="K14" s="24">
        <v>110032</v>
      </c>
      <c r="L14" s="24">
        <v>109554</v>
      </c>
      <c r="M14" s="24">
        <v>90</v>
      </c>
      <c r="N14" s="28">
        <f>SUM(C14:M14)</f>
        <v>1695997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0"/>
        <v>0</v>
      </c>
      <c r="V14" s="31">
        <f t="shared" si="1"/>
        <v>1695997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659935</v>
      </c>
      <c r="D15" s="24">
        <v>365315</v>
      </c>
      <c r="E15" s="24">
        <v>301723</v>
      </c>
      <c r="F15" s="24">
        <v>130616</v>
      </c>
      <c r="G15" s="24">
        <v>849864</v>
      </c>
      <c r="H15" s="24">
        <v>6528</v>
      </c>
      <c r="I15" s="24">
        <v>270027</v>
      </c>
      <c r="J15" s="24">
        <v>109451</v>
      </c>
      <c r="K15" s="24">
        <v>201455</v>
      </c>
      <c r="L15" s="24">
        <v>188310</v>
      </c>
      <c r="M15" s="24">
        <v>226</v>
      </c>
      <c r="N15" s="28">
        <f>SUM(C15:M15)</f>
        <v>3083450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0"/>
        <v>0</v>
      </c>
      <c r="V15" s="31">
        <f t="shared" si="1"/>
        <v>3083450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52527</v>
      </c>
      <c r="D16" s="34">
        <v>81565</v>
      </c>
      <c r="E16" s="34">
        <v>139005</v>
      </c>
      <c r="F16" s="34">
        <v>43766</v>
      </c>
      <c r="G16" s="34">
        <v>46806</v>
      </c>
      <c r="H16" s="34">
        <v>3119</v>
      </c>
      <c r="I16" s="34">
        <v>14711</v>
      </c>
      <c r="J16" s="34">
        <v>18594</v>
      </c>
      <c r="K16" s="34">
        <v>15790</v>
      </c>
      <c r="L16" s="34">
        <v>65672</v>
      </c>
      <c r="M16" s="34">
        <v>89</v>
      </c>
      <c r="N16" s="35">
        <f>SUM(C16:M16)</f>
        <v>481644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0"/>
        <v>0</v>
      </c>
      <c r="V16" s="38">
        <f t="shared" si="1"/>
        <v>481644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607408</v>
      </c>
      <c r="D17" s="34">
        <v>283750</v>
      </c>
      <c r="E17" s="34">
        <v>162718</v>
      </c>
      <c r="F17" s="34">
        <v>86850</v>
      </c>
      <c r="G17" s="34">
        <v>803058</v>
      </c>
      <c r="H17" s="34">
        <v>3410</v>
      </c>
      <c r="I17" s="34">
        <v>255316</v>
      </c>
      <c r="J17" s="34">
        <v>90857</v>
      </c>
      <c r="K17" s="34">
        <v>185665</v>
      </c>
      <c r="L17" s="34">
        <v>122638</v>
      </c>
      <c r="M17" s="34">
        <v>137</v>
      </c>
      <c r="N17" s="35">
        <f>SUM(C17:M17)</f>
        <v>2601807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0"/>
        <v>0</v>
      </c>
      <c r="V17" s="38">
        <f t="shared" si="1"/>
        <v>2601807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875224</v>
      </c>
      <c r="D18" s="24">
        <v>493424</v>
      </c>
      <c r="E18" s="24">
        <v>575893</v>
      </c>
      <c r="F18" s="24">
        <v>428070</v>
      </c>
      <c r="G18" s="24">
        <v>487397</v>
      </c>
      <c r="H18" s="24">
        <v>688972</v>
      </c>
      <c r="I18" s="24">
        <v>1119900</v>
      </c>
      <c r="J18" s="24">
        <v>603400</v>
      </c>
      <c r="K18" s="24">
        <v>400791</v>
      </c>
      <c r="L18" s="24">
        <v>691160</v>
      </c>
      <c r="M18" s="24">
        <v>39127</v>
      </c>
      <c r="N18" s="28">
        <f>SUM(C18:M18)</f>
        <v>6403358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0"/>
        <v>0</v>
      </c>
      <c r="V18" s="31">
        <f t="shared" si="1"/>
        <v>6403358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641293</v>
      </c>
      <c r="D19" s="34">
        <v>338250</v>
      </c>
      <c r="E19" s="34">
        <v>399654</v>
      </c>
      <c r="F19" s="34">
        <v>219771</v>
      </c>
      <c r="G19" s="34">
        <v>347427</v>
      </c>
      <c r="H19" s="34">
        <v>504522</v>
      </c>
      <c r="I19" s="34">
        <v>837730</v>
      </c>
      <c r="J19" s="34">
        <v>450217</v>
      </c>
      <c r="K19" s="34">
        <v>274599</v>
      </c>
      <c r="L19" s="34">
        <v>519745</v>
      </c>
      <c r="M19" s="34">
        <v>28150</v>
      </c>
      <c r="N19" s="35">
        <f>SUM(C19:M19)</f>
        <v>4561358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0"/>
        <v>0</v>
      </c>
      <c r="V19" s="38">
        <f t="shared" si="1"/>
        <v>4561358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207588</v>
      </c>
      <c r="D20" s="34">
        <v>132570</v>
      </c>
      <c r="E20" s="34">
        <v>149148</v>
      </c>
      <c r="F20" s="34">
        <v>73966</v>
      </c>
      <c r="G20" s="34">
        <v>128946</v>
      </c>
      <c r="H20" s="34">
        <v>154122</v>
      </c>
      <c r="I20" s="34">
        <v>266126</v>
      </c>
      <c r="J20" s="34">
        <v>141917</v>
      </c>
      <c r="K20" s="34">
        <v>98055</v>
      </c>
      <c r="L20" s="34">
        <v>161828</v>
      </c>
      <c r="M20" s="34">
        <v>8166</v>
      </c>
      <c r="N20" s="35">
        <f>SUM(C20:M20)</f>
        <v>1522432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0"/>
        <v>0</v>
      </c>
      <c r="V20" s="38">
        <f t="shared" si="1"/>
        <v>1522432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3491</v>
      </c>
      <c r="D21" s="34">
        <v>1456</v>
      </c>
      <c r="E21" s="34">
        <v>1949</v>
      </c>
      <c r="F21" s="34">
        <v>127789</v>
      </c>
      <c r="G21" s="34">
        <v>1835</v>
      </c>
      <c r="H21" s="34">
        <v>29126</v>
      </c>
      <c r="I21" s="34">
        <v>4577</v>
      </c>
      <c r="J21" s="34">
        <v>1064</v>
      </c>
      <c r="K21" s="34">
        <v>17745</v>
      </c>
      <c r="L21" s="34">
        <v>1316</v>
      </c>
      <c r="M21" s="34">
        <v>2736</v>
      </c>
      <c r="N21" s="35">
        <f>SUM(C21:M21)</f>
        <v>193084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0"/>
        <v>0</v>
      </c>
      <c r="V21" s="38">
        <f t="shared" si="1"/>
        <v>193084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58</v>
      </c>
      <c r="D22" s="24">
        <v>475</v>
      </c>
      <c r="E22" s="24">
        <v>0</v>
      </c>
      <c r="F22" s="24">
        <v>0</v>
      </c>
      <c r="G22" s="24">
        <v>8843</v>
      </c>
      <c r="H22" s="24">
        <v>0</v>
      </c>
      <c r="I22" s="24">
        <v>420</v>
      </c>
      <c r="J22" s="24">
        <v>2784</v>
      </c>
      <c r="K22" s="24">
        <v>0</v>
      </c>
      <c r="L22" s="24">
        <v>2133</v>
      </c>
      <c r="M22" s="24">
        <v>0</v>
      </c>
      <c r="N22" s="28">
        <f>SUM(C22:M22)</f>
        <v>14713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0"/>
        <v>0</v>
      </c>
      <c r="V22" s="31">
        <f t="shared" si="1"/>
        <v>14713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839</v>
      </c>
      <c r="D23" s="24">
        <v>344</v>
      </c>
      <c r="E23" s="24">
        <v>1311</v>
      </c>
      <c r="F23" s="24">
        <v>95</v>
      </c>
      <c r="G23" s="24">
        <v>947</v>
      </c>
      <c r="H23" s="24">
        <v>0</v>
      </c>
      <c r="I23" s="24">
        <v>758</v>
      </c>
      <c r="J23" s="24">
        <v>795</v>
      </c>
      <c r="K23" s="24">
        <v>491</v>
      </c>
      <c r="L23" s="24">
        <v>247</v>
      </c>
      <c r="M23" s="24">
        <v>0</v>
      </c>
      <c r="N23" s="28">
        <f>SUM(C23:M23)</f>
        <v>5827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0"/>
        <v>0</v>
      </c>
      <c r="V23" s="31">
        <f t="shared" si="1"/>
        <v>5827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64013</v>
      </c>
      <c r="D24" s="24">
        <v>50838</v>
      </c>
      <c r="E24" s="24">
        <v>21308</v>
      </c>
      <c r="F24" s="24">
        <v>12692</v>
      </c>
      <c r="G24" s="24">
        <v>168752</v>
      </c>
      <c r="H24" s="24">
        <v>846</v>
      </c>
      <c r="I24" s="24">
        <v>51388</v>
      </c>
      <c r="J24" s="24">
        <v>27993</v>
      </c>
      <c r="K24" s="24">
        <v>53298</v>
      </c>
      <c r="L24" s="24">
        <v>22624</v>
      </c>
      <c r="M24" s="24">
        <v>50</v>
      </c>
      <c r="N24" s="28">
        <f>SUM(C24:M24)</f>
        <v>473802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0"/>
        <v>0</v>
      </c>
      <c r="V24" s="31">
        <f t="shared" si="1"/>
        <v>473802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15901</v>
      </c>
      <c r="D25" s="24">
        <v>63284</v>
      </c>
      <c r="E25" s="24">
        <v>13038</v>
      </c>
      <c r="F25" s="24">
        <v>1110</v>
      </c>
      <c r="G25" s="24">
        <v>0</v>
      </c>
      <c r="H25" s="24">
        <v>0</v>
      </c>
      <c r="I25" s="24">
        <v>0</v>
      </c>
      <c r="J25" s="24">
        <v>0</v>
      </c>
      <c r="K25" s="24">
        <v>110955</v>
      </c>
      <c r="L25" s="24">
        <v>7257</v>
      </c>
      <c r="M25" s="24">
        <v>0</v>
      </c>
      <c r="N25" s="28">
        <f>SUM(C25:M25)</f>
        <v>211545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0"/>
        <v>0</v>
      </c>
      <c r="V25" s="31">
        <f t="shared" si="1"/>
        <v>211545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0</v>
      </c>
      <c r="F26" s="24">
        <v>431</v>
      </c>
      <c r="G26" s="24">
        <v>278</v>
      </c>
      <c r="H26" s="24">
        <v>0</v>
      </c>
      <c r="I26" s="24">
        <v>0</v>
      </c>
      <c r="J26" s="24">
        <v>0</v>
      </c>
      <c r="K26" s="24">
        <v>181</v>
      </c>
      <c r="L26" s="24">
        <v>0</v>
      </c>
      <c r="M26" s="24">
        <v>0</v>
      </c>
      <c r="N26" s="28">
        <f>SUM(C26:M26)</f>
        <v>890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0"/>
        <v>0</v>
      </c>
      <c r="V26" s="31">
        <f t="shared" si="1"/>
        <v>890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10853</v>
      </c>
      <c r="D27" s="24">
        <v>61180</v>
      </c>
      <c r="E27" s="24">
        <v>8791</v>
      </c>
      <c r="F27" s="24">
        <v>176</v>
      </c>
      <c r="G27" s="24">
        <v>503</v>
      </c>
      <c r="H27" s="24">
        <v>0</v>
      </c>
      <c r="I27" s="24">
        <v>12757</v>
      </c>
      <c r="J27" s="24">
        <v>0</v>
      </c>
      <c r="K27" s="24">
        <v>16668</v>
      </c>
      <c r="L27" s="24">
        <v>883</v>
      </c>
      <c r="M27" s="24">
        <v>0</v>
      </c>
      <c r="N27" s="28">
        <f>SUM(C27:M27)</f>
        <v>111811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0"/>
        <v>0</v>
      </c>
      <c r="V27" s="31">
        <f t="shared" si="1"/>
        <v>111811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1</v>
      </c>
      <c r="M28" s="24">
        <v>0</v>
      </c>
      <c r="N28" s="28">
        <f>SUM(C28:M28)</f>
        <v>1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0"/>
        <v>0</v>
      </c>
      <c r="V28" s="31">
        <f t="shared" si="1"/>
        <v>1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25245</v>
      </c>
      <c r="D29" s="24">
        <v>70741</v>
      </c>
      <c r="E29" s="24">
        <v>58892</v>
      </c>
      <c r="F29" s="24">
        <v>12113</v>
      </c>
      <c r="G29" s="24">
        <v>55050</v>
      </c>
      <c r="H29" s="24">
        <v>6379</v>
      </c>
      <c r="I29" s="24">
        <v>26742</v>
      </c>
      <c r="J29" s="24">
        <v>26762</v>
      </c>
      <c r="K29" s="24">
        <v>18600</v>
      </c>
      <c r="L29" s="24">
        <v>30739</v>
      </c>
      <c r="M29" s="24">
        <v>215</v>
      </c>
      <c r="N29" s="45">
        <f>SUM(C29:M29)</f>
        <v>331478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0"/>
        <v>0</v>
      </c>
      <c r="V29" s="48">
        <f t="shared" si="1"/>
        <v>331478</v>
      </c>
      <c r="Y29" s="2"/>
    </row>
    <row r="30" spans="1:25" s="6" customFormat="1" ht="14.25" customHeight="1" x14ac:dyDescent="0.25">
      <c r="A30" s="49" t="s">
        <v>13</v>
      </c>
      <c r="B30" s="50" t="s">
        <v>70</v>
      </c>
      <c r="C30" s="51">
        <f t="shared" ref="C30:M30" si="2">SUM(C6:C14)+C18+SUM(C22:C29)</f>
        <v>2280489</v>
      </c>
      <c r="D30" s="51">
        <f t="shared" si="2"/>
        <v>1705753</v>
      </c>
      <c r="E30" s="51">
        <f t="shared" si="2"/>
        <v>1493577</v>
      </c>
      <c r="F30" s="51">
        <f t="shared" si="2"/>
        <v>758271</v>
      </c>
      <c r="G30" s="51">
        <f t="shared" si="2"/>
        <v>2140315</v>
      </c>
      <c r="H30" s="51">
        <f t="shared" si="2"/>
        <v>762583</v>
      </c>
      <c r="I30" s="51">
        <f t="shared" si="2"/>
        <v>1869022</v>
      </c>
      <c r="J30" s="51">
        <f t="shared" si="2"/>
        <v>966128</v>
      </c>
      <c r="K30" s="51">
        <f t="shared" si="2"/>
        <v>1194364</v>
      </c>
      <c r="L30" s="51">
        <f t="shared" si="2"/>
        <v>1529314</v>
      </c>
      <c r="M30" s="51">
        <f t="shared" si="2"/>
        <v>44850</v>
      </c>
      <c r="N30" s="52">
        <f>SUM(C30:M30)</f>
        <v>14744666</v>
      </c>
      <c r="O30" s="51">
        <f t="shared" ref="O30:T30" si="3">SUM(O6:O14)+O18+SUM(O22:O29)</f>
        <v>0</v>
      </c>
      <c r="P30" s="51">
        <f t="shared" si="3"/>
        <v>0</v>
      </c>
      <c r="Q30" s="51">
        <f t="shared" si="3"/>
        <v>0</v>
      </c>
      <c r="R30" s="51">
        <f t="shared" si="3"/>
        <v>0</v>
      </c>
      <c r="S30" s="51">
        <f t="shared" si="3"/>
        <v>0</v>
      </c>
      <c r="T30" s="51">
        <f t="shared" si="3"/>
        <v>0</v>
      </c>
      <c r="U30" s="52">
        <f t="shared" si="0"/>
        <v>0</v>
      </c>
      <c r="V30" s="53">
        <f t="shared" si="1"/>
        <v>14744666</v>
      </c>
      <c r="Y30" s="2"/>
    </row>
    <row r="31" spans="1:25" s="6" customFormat="1" ht="14.25" customHeight="1" x14ac:dyDescent="0.25">
      <c r="A31" s="54" t="s">
        <v>71</v>
      </c>
      <c r="B31" s="55" t="s">
        <v>72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>SUM(C31:M31)</f>
        <v>0</v>
      </c>
      <c r="O31" s="24">
        <v>724907</v>
      </c>
      <c r="P31" s="24">
        <v>439099</v>
      </c>
      <c r="Q31" s="24">
        <v>261014</v>
      </c>
      <c r="R31" s="24">
        <v>239660</v>
      </c>
      <c r="S31" s="24">
        <v>478219</v>
      </c>
      <c r="T31" s="26">
        <v>25834</v>
      </c>
      <c r="U31" s="25">
        <f t="shared" si="0"/>
        <v>2168733</v>
      </c>
      <c r="V31" s="27">
        <f t="shared" si="1"/>
        <v>2168733</v>
      </c>
      <c r="Y31" s="2"/>
    </row>
    <row r="32" spans="1:25" s="6" customFormat="1" ht="14.25" customHeight="1" x14ac:dyDescent="0.25">
      <c r="A32" s="39" t="s">
        <v>73</v>
      </c>
      <c r="B32" s="56" t="s">
        <v>74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>SUM(C32:M32)</f>
        <v>0</v>
      </c>
      <c r="O32" s="36">
        <v>657722</v>
      </c>
      <c r="P32" s="36">
        <v>398238</v>
      </c>
      <c r="Q32" s="36">
        <v>252468</v>
      </c>
      <c r="R32" s="36">
        <v>186304</v>
      </c>
      <c r="S32" s="36">
        <v>472339</v>
      </c>
      <c r="T32" s="37">
        <v>16512</v>
      </c>
      <c r="U32" s="35">
        <f t="shared" si="0"/>
        <v>1983583</v>
      </c>
      <c r="V32" s="38">
        <f t="shared" si="1"/>
        <v>1983583</v>
      </c>
      <c r="Y32" s="2"/>
    </row>
    <row r="33" spans="1:25" s="6" customFormat="1" ht="14.25" customHeight="1" x14ac:dyDescent="0.25">
      <c r="A33" s="39" t="s">
        <v>75</v>
      </c>
      <c r="B33" s="40" t="s">
        <v>76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>SUM(C33:M33)</f>
        <v>0</v>
      </c>
      <c r="O33" s="36">
        <v>67185</v>
      </c>
      <c r="P33" s="36">
        <v>40861</v>
      </c>
      <c r="Q33" s="36">
        <v>8546</v>
      </c>
      <c r="R33" s="36">
        <v>53356</v>
      </c>
      <c r="S33" s="36">
        <v>5879</v>
      </c>
      <c r="T33" s="37">
        <v>9322</v>
      </c>
      <c r="U33" s="35">
        <f t="shared" si="0"/>
        <v>185149</v>
      </c>
      <c r="V33" s="38">
        <f t="shared" si="1"/>
        <v>185149</v>
      </c>
      <c r="Y33" s="2"/>
    </row>
    <row r="34" spans="1:25" s="6" customFormat="1" ht="14.25" customHeight="1" x14ac:dyDescent="0.25">
      <c r="A34" s="39" t="s">
        <v>77</v>
      </c>
      <c r="B34" s="40" t="s">
        <v>78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>SUM(C34:M34)</f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7">
        <v>0</v>
      </c>
      <c r="U34" s="35">
        <f t="shared" si="0"/>
        <v>0</v>
      </c>
      <c r="V34" s="38">
        <f t="shared" si="1"/>
        <v>0</v>
      </c>
      <c r="Y34" s="2"/>
    </row>
    <row r="35" spans="1:25" s="6" customFormat="1" ht="14.25" customHeight="1" x14ac:dyDescent="0.25">
      <c r="A35" s="41" t="s">
        <v>79</v>
      </c>
      <c r="B35" s="57" t="s">
        <v>80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>SUM(C35:M35)</f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30">
        <v>0</v>
      </c>
      <c r="U35" s="28">
        <f t="shared" si="0"/>
        <v>0</v>
      </c>
      <c r="V35" s="31">
        <f t="shared" si="1"/>
        <v>0</v>
      </c>
      <c r="Y35" s="2"/>
    </row>
    <row r="36" spans="1:25" s="6" customFormat="1" ht="14.25" customHeight="1" x14ac:dyDescent="0.25">
      <c r="A36" s="41" t="s">
        <v>81</v>
      </c>
      <c r="B36" s="57" t="s">
        <v>82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>SUM(C36:M36)</f>
        <v>0</v>
      </c>
      <c r="O36" s="29">
        <v>212985</v>
      </c>
      <c r="P36" s="29">
        <v>98661</v>
      </c>
      <c r="Q36" s="29">
        <v>381534</v>
      </c>
      <c r="R36" s="29">
        <v>119133</v>
      </c>
      <c r="S36" s="29">
        <v>188422</v>
      </c>
      <c r="T36" s="30">
        <v>20434</v>
      </c>
      <c r="U36" s="28">
        <f t="shared" si="0"/>
        <v>1021169</v>
      </c>
      <c r="V36" s="31">
        <f t="shared" si="1"/>
        <v>1021169</v>
      </c>
      <c r="Y36" s="2"/>
    </row>
    <row r="37" spans="1:25" s="6" customFormat="1" ht="14.25" customHeight="1" x14ac:dyDescent="0.25">
      <c r="A37" s="41" t="s">
        <v>83</v>
      </c>
      <c r="B37" s="57" t="s">
        <v>84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>SUM(C37:M37)</f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0"/>
        <v>0</v>
      </c>
      <c r="V37" s="31">
        <f t="shared" si="1"/>
        <v>0</v>
      </c>
      <c r="Y37" s="2"/>
    </row>
    <row r="38" spans="1:25" s="6" customFormat="1" ht="14.25" customHeight="1" x14ac:dyDescent="0.25">
      <c r="A38" s="41" t="s">
        <v>85</v>
      </c>
      <c r="B38" s="57" t="s">
        <v>86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>SUM(C38:M38)</f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0"/>
        <v>0</v>
      </c>
      <c r="V38" s="31">
        <f t="shared" si="1"/>
        <v>0</v>
      </c>
      <c r="Y38" s="2"/>
    </row>
    <row r="39" spans="1:25" s="6" customFormat="1" ht="14.25" customHeight="1" x14ac:dyDescent="0.25">
      <c r="A39" s="41" t="s">
        <v>87</v>
      </c>
      <c r="B39" s="42" t="s">
        <v>88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>SUM(C39:M39)</f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0"/>
        <v>0</v>
      </c>
      <c r="V39" s="31">
        <f t="shared" si="1"/>
        <v>0</v>
      </c>
      <c r="Y39" s="2"/>
    </row>
    <row r="40" spans="1:25" s="6" customFormat="1" ht="14.25" customHeight="1" x14ac:dyDescent="0.25">
      <c r="A40" s="41" t="s">
        <v>89</v>
      </c>
      <c r="B40" s="57" t="s">
        <v>90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>SUM(C40:M40)</f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0"/>
        <v>0</v>
      </c>
      <c r="V40" s="48">
        <f t="shared" si="1"/>
        <v>0</v>
      </c>
      <c r="Y40" s="2"/>
    </row>
    <row r="41" spans="1:25" s="6" customFormat="1" ht="14.25" customHeight="1" x14ac:dyDescent="0.25">
      <c r="A41" s="58" t="s">
        <v>20</v>
      </c>
      <c r="B41" s="59" t="s">
        <v>91</v>
      </c>
      <c r="C41" s="51">
        <f t="shared" ref="C41:M41" si="4">C31+SUM(C35:C40)</f>
        <v>0</v>
      </c>
      <c r="D41" s="51">
        <f t="shared" si="4"/>
        <v>0</v>
      </c>
      <c r="E41" s="51">
        <f t="shared" si="4"/>
        <v>0</v>
      </c>
      <c r="F41" s="51">
        <f t="shared" si="4"/>
        <v>0</v>
      </c>
      <c r="G41" s="51">
        <f t="shared" si="4"/>
        <v>0</v>
      </c>
      <c r="H41" s="51">
        <f t="shared" si="4"/>
        <v>0</v>
      </c>
      <c r="I41" s="51">
        <f t="shared" si="4"/>
        <v>0</v>
      </c>
      <c r="J41" s="51">
        <f t="shared" si="4"/>
        <v>0</v>
      </c>
      <c r="K41" s="51">
        <f t="shared" si="4"/>
        <v>0</v>
      </c>
      <c r="L41" s="51">
        <f t="shared" si="4"/>
        <v>0</v>
      </c>
      <c r="M41" s="51">
        <f t="shared" si="4"/>
        <v>0</v>
      </c>
      <c r="N41" s="52">
        <f>SUM(C41:M41)</f>
        <v>0</v>
      </c>
      <c r="O41" s="51">
        <f t="shared" ref="O41:T41" si="5">O31+SUM(O35:O40)</f>
        <v>937892</v>
      </c>
      <c r="P41" s="51">
        <f t="shared" si="5"/>
        <v>537760</v>
      </c>
      <c r="Q41" s="51">
        <f t="shared" si="5"/>
        <v>642548</v>
      </c>
      <c r="R41" s="51">
        <f t="shared" si="5"/>
        <v>358793</v>
      </c>
      <c r="S41" s="51">
        <f t="shared" si="5"/>
        <v>666641</v>
      </c>
      <c r="T41" s="51">
        <f t="shared" si="5"/>
        <v>46268</v>
      </c>
      <c r="U41" s="52">
        <f t="shared" si="0"/>
        <v>3189902</v>
      </c>
      <c r="V41" s="53">
        <f t="shared" si="1"/>
        <v>3189902</v>
      </c>
      <c r="Y41" s="2"/>
    </row>
    <row r="42" spans="1:25" s="6" customFormat="1" ht="14.25" customHeight="1" x14ac:dyDescent="0.25">
      <c r="A42" s="60" t="s">
        <v>21</v>
      </c>
      <c r="B42" s="61" t="s">
        <v>92</v>
      </c>
      <c r="C42" s="62">
        <f t="shared" ref="C42:V42" si="6">C30+C41</f>
        <v>2280489</v>
      </c>
      <c r="D42" s="62">
        <f t="shared" si="6"/>
        <v>1705753</v>
      </c>
      <c r="E42" s="62">
        <f t="shared" si="6"/>
        <v>1493577</v>
      </c>
      <c r="F42" s="62">
        <f t="shared" si="6"/>
        <v>758271</v>
      </c>
      <c r="G42" s="62">
        <f t="shared" si="6"/>
        <v>2140315</v>
      </c>
      <c r="H42" s="62">
        <f t="shared" si="6"/>
        <v>762583</v>
      </c>
      <c r="I42" s="62">
        <f t="shared" si="6"/>
        <v>1869022</v>
      </c>
      <c r="J42" s="62">
        <f t="shared" si="6"/>
        <v>966128</v>
      </c>
      <c r="K42" s="62">
        <f t="shared" si="6"/>
        <v>1194364</v>
      </c>
      <c r="L42" s="62">
        <f t="shared" si="6"/>
        <v>1529314</v>
      </c>
      <c r="M42" s="62">
        <f t="shared" si="6"/>
        <v>44850</v>
      </c>
      <c r="N42" s="62">
        <f t="shared" si="6"/>
        <v>14744666</v>
      </c>
      <c r="O42" s="62">
        <f t="shared" si="6"/>
        <v>937892</v>
      </c>
      <c r="P42" s="62">
        <f t="shared" si="6"/>
        <v>537760</v>
      </c>
      <c r="Q42" s="62">
        <f t="shared" si="6"/>
        <v>642548</v>
      </c>
      <c r="R42" s="62">
        <f t="shared" si="6"/>
        <v>358793</v>
      </c>
      <c r="S42" s="62">
        <f t="shared" si="6"/>
        <v>666641</v>
      </c>
      <c r="T42" s="62">
        <f t="shared" si="6"/>
        <v>46268</v>
      </c>
      <c r="U42" s="62">
        <f t="shared" si="6"/>
        <v>3189902</v>
      </c>
      <c r="V42" s="63">
        <f t="shared" si="6"/>
        <v>17934568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54" x14ac:dyDescent="0.25">
      <c r="A45" s="121"/>
      <c r="B45" s="122"/>
      <c r="C45" s="64" t="str">
        <f t="shared" ref="C45:M45" si="7">C4</f>
        <v>МАКЕДОНИЈА  осигурување АД Скопје - Виена Иншуренс Груп</v>
      </c>
      <c r="D45" s="64" t="str">
        <f t="shared" si="7"/>
        <v>Триглав Осигурување АД, Скопје</v>
      </c>
      <c r="E45" s="64" t="str">
        <f t="shared" si="7"/>
        <v>САВА осигурување</v>
      </c>
      <c r="F45" s="64" t="str">
        <f t="shared" si="7"/>
        <v>ЕВРОИНС ОСИГУРУВАЊЕ АД Скопје</v>
      </c>
      <c r="G45" s="64" t="str">
        <f t="shared" si="7"/>
        <v>ЕУРОЛИНК Осигурување АД Скопје</v>
      </c>
      <c r="H45" s="64" t="str">
        <f t="shared" si="7"/>
        <v>ГРАВЕ осигурување НЕЖИВОТ АД Скопје</v>
      </c>
      <c r="I45" s="64" t="str">
        <f t="shared" si="7"/>
        <v>Сигал Иншуренс Груп АД Скопје</v>
      </c>
      <c r="J45" s="64" t="str">
        <f t="shared" si="7"/>
        <v>АД ОСИГУРИТЕЛНА ПОЛИСА - Скопје</v>
      </c>
      <c r="K45" s="64" t="str">
        <f t="shared" si="7"/>
        <v>ХАЛК ОСИГУРУВАЊЕ А.Д. Скопје</v>
      </c>
      <c r="L45" s="64" t="str">
        <f t="shared" si="7"/>
        <v>КРОАЦИЈА ОСИГУРУВАЊЕ - НЕЖИВОТ</v>
      </c>
      <c r="M45" s="64" t="str">
        <f t="shared" si="7"/>
        <v>ЗОИЛ МАКЕДОНИЈА, Битола</v>
      </c>
      <c r="N45" s="65"/>
      <c r="O45" s="64" t="str">
        <f t="shared" ref="O45:T45" si="8">O4</f>
        <v>КРОАЦИА ОСИГУРУВАЊЕ - ЖИВОТ</v>
      </c>
      <c r="P45" s="64" t="str">
        <f t="shared" si="8"/>
        <v>ГРАВЕ осигурување а.д Скопје</v>
      </c>
      <c r="Q45" s="64" t="str">
        <f t="shared" si="8"/>
        <v>ВИНЕР ЛАЈФ - Виена Иншуренс Груп АД Скопје</v>
      </c>
      <c r="R45" s="64" t="str">
        <f t="shared" si="8"/>
        <v>СИГАЛ ЛАЈФ АД Скопје</v>
      </c>
      <c r="S45" s="64" t="str">
        <f t="shared" si="8"/>
        <v>Триглав Осигурување Живот АД, Скопје</v>
      </c>
      <c r="T45" s="64" t="str">
        <f t="shared" si="8"/>
        <v>ПРВА ЖИВОТ АД Скопје</v>
      </c>
      <c r="U45" s="66"/>
      <c r="V45" s="2"/>
      <c r="Y45" s="2"/>
    </row>
    <row r="46" spans="1:25" s="6" customFormat="1" ht="17.45" customHeight="1" x14ac:dyDescent="0.25">
      <c r="A46" s="123" t="s">
        <v>93</v>
      </c>
      <c r="B46" s="124"/>
      <c r="C46" s="67">
        <f>C42/$N$42</f>
        <v>0.15466535491546571</v>
      </c>
      <c r="D46" s="67">
        <f t="shared" ref="D46:M46" si="9">D42/$N$42</f>
        <v>0.11568610641977241</v>
      </c>
      <c r="E46" s="67">
        <f t="shared" si="9"/>
        <v>0.10129608903992807</v>
      </c>
      <c r="F46" s="67">
        <f t="shared" si="9"/>
        <v>5.142680071559437E-2</v>
      </c>
      <c r="G46" s="67">
        <f t="shared" si="9"/>
        <v>0.14515859497936406</v>
      </c>
      <c r="H46" s="67">
        <f t="shared" si="9"/>
        <v>5.1719245454593547E-2</v>
      </c>
      <c r="I46" s="67">
        <f t="shared" si="9"/>
        <v>0.12675919549483183</v>
      </c>
      <c r="J46" s="67">
        <f t="shared" si="9"/>
        <v>6.5523898608486619E-2</v>
      </c>
      <c r="K46" s="67">
        <f t="shared" si="9"/>
        <v>8.1003123434603405E-2</v>
      </c>
      <c r="L46" s="67">
        <f t="shared" si="9"/>
        <v>0.1037198129818607</v>
      </c>
      <c r="M46" s="67">
        <f t="shared" si="9"/>
        <v>3.0417779554992972E-3</v>
      </c>
      <c r="N46" s="68"/>
      <c r="O46" s="67">
        <f>O42/$U$42</f>
        <v>0.29401906390854643</v>
      </c>
      <c r="P46" s="67">
        <f t="shared" ref="P46:T46" si="10">P42/$U$42</f>
        <v>0.16858198151541959</v>
      </c>
      <c r="Q46" s="67">
        <f t="shared" si="10"/>
        <v>0.20143189351898586</v>
      </c>
      <c r="R46" s="67">
        <f t="shared" si="10"/>
        <v>0.11247775010015981</v>
      </c>
      <c r="S46" s="67">
        <f t="shared" si="10"/>
        <v>0.20898479012834878</v>
      </c>
      <c r="T46" s="67">
        <f t="shared" si="10"/>
        <v>1.450452082853956E-2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D7A17-D84E-4586-9C54-46BA2C8BF651}">
  <dimension ref="A1:R54"/>
  <sheetViews>
    <sheetView showGridLines="0" zoomScale="80" zoomScaleNormal="80" workbookViewId="0">
      <selection activeCell="A11" sqref="A11:XFD11"/>
    </sheetView>
  </sheetViews>
  <sheetFormatPr defaultColWidth="9.140625" defaultRowHeight="15" x14ac:dyDescent="0.25"/>
  <cols>
    <col min="1" max="1" width="64.7109375" style="69" bestFit="1" customWidth="1"/>
    <col min="2" max="2" width="5.7109375" style="69" customWidth="1"/>
    <col min="3" max="4" width="21.5703125" style="70" customWidth="1"/>
    <col min="5" max="6" width="21.5703125" style="69" customWidth="1"/>
    <col min="7" max="7" width="15" style="69" customWidth="1"/>
    <col min="8" max="8" width="16.7109375" style="69" customWidth="1"/>
    <col min="9" max="9" width="20.140625" style="69" customWidth="1"/>
    <col min="10" max="10" width="13.140625" style="69" customWidth="1"/>
    <col min="11" max="12" width="22.140625" style="7" customWidth="1"/>
    <col min="13" max="13" width="14.85546875" style="7" customWidth="1"/>
    <col min="14" max="14" width="16.7109375" style="7" customWidth="1"/>
    <col min="15" max="15" width="24.5703125" style="69" customWidth="1"/>
    <col min="16" max="16" width="25.85546875" style="69" customWidth="1"/>
    <col min="17" max="17" width="19.140625" style="69" customWidth="1"/>
    <col min="18" max="18" width="18.28515625" style="69" customWidth="1"/>
    <col min="19" max="19" width="9.140625" style="69" customWidth="1"/>
    <col min="20" max="20" width="17.5703125" style="69" customWidth="1"/>
    <col min="21" max="21" width="19.42578125" style="69" customWidth="1"/>
    <col min="22" max="22" width="19" style="69" customWidth="1"/>
    <col min="23" max="23" width="15" style="69" customWidth="1"/>
    <col min="24" max="24" width="14.85546875" style="69" customWidth="1"/>
    <col min="25" max="25" width="20.42578125" style="69" customWidth="1"/>
    <col min="26" max="34" width="9.140625" style="69" customWidth="1"/>
    <col min="35" max="35" width="16.28515625" style="69" customWidth="1"/>
    <col min="36" max="42" width="9.140625" style="69" customWidth="1"/>
    <col min="43" max="43" width="12.85546875" style="69" customWidth="1"/>
    <col min="44" max="44" width="10.140625" style="69" customWidth="1"/>
    <col min="45" max="45" width="9.140625" style="69" customWidth="1"/>
    <col min="46" max="16384" width="9.140625" style="69"/>
  </cols>
  <sheetData>
    <row r="1" spans="1:6" s="5" customFormat="1" ht="14.25" customHeight="1" x14ac:dyDescent="0.25">
      <c r="B1" s="71"/>
      <c r="C1" s="71"/>
      <c r="D1" s="71"/>
      <c r="E1" s="71"/>
      <c r="F1" s="71"/>
    </row>
    <row r="2" spans="1:6" s="5" customFormat="1" ht="14.25" customHeight="1" x14ac:dyDescent="0.25">
      <c r="A2" s="72" t="s">
        <v>94</v>
      </c>
    </row>
    <row r="3" spans="1:6" s="5" customFormat="1" ht="14.25" customHeight="1" x14ac:dyDescent="0.25">
      <c r="A3" s="73"/>
      <c r="B3" s="74"/>
      <c r="C3" s="75"/>
      <c r="D3" s="75"/>
      <c r="E3" s="75"/>
      <c r="F3" s="76" t="s">
        <v>95</v>
      </c>
    </row>
    <row r="4" spans="1:6" s="5" customFormat="1" ht="66.75" customHeight="1" x14ac:dyDescent="0.25">
      <c r="A4" s="77" t="s">
        <v>96</v>
      </c>
      <c r="B4" s="78" t="s">
        <v>97</v>
      </c>
      <c r="C4" s="78" t="s">
        <v>98</v>
      </c>
      <c r="D4" s="78" t="s">
        <v>99</v>
      </c>
      <c r="E4" s="78" t="s">
        <v>100</v>
      </c>
      <c r="F4" s="79" t="s">
        <v>101</v>
      </c>
    </row>
    <row r="5" spans="1:6" s="5" customFormat="1" ht="14.25" customHeight="1" x14ac:dyDescent="0.25">
      <c r="A5" s="80"/>
      <c r="B5" s="81"/>
      <c r="C5" s="82">
        <v>1</v>
      </c>
      <c r="D5" s="82">
        <v>2</v>
      </c>
      <c r="E5" s="82">
        <v>3</v>
      </c>
      <c r="F5" s="83">
        <v>4</v>
      </c>
    </row>
    <row r="6" spans="1:6" s="5" customFormat="1" ht="15.6" customHeight="1" x14ac:dyDescent="0.25">
      <c r="A6" s="84" t="s">
        <v>102</v>
      </c>
      <c r="B6" s="85">
        <f t="shared" ref="B6:B25" si="0">ROW()-ROW($A$5)</f>
        <v>1</v>
      </c>
      <c r="C6" s="86">
        <f>SUM(C7:C17)</f>
        <v>14744664</v>
      </c>
      <c r="D6" s="86">
        <f>SUM(D7:D17)</f>
        <v>3384685</v>
      </c>
      <c r="E6" s="86">
        <f>SUM(E7:E17)</f>
        <v>10888547</v>
      </c>
      <c r="F6" s="87">
        <f>SUM(F7:F17)</f>
        <v>3856117</v>
      </c>
    </row>
    <row r="7" spans="1:6" x14ac:dyDescent="0.25">
      <c r="A7" s="88" t="s">
        <v>2</v>
      </c>
      <c r="B7" s="85">
        <f t="shared" si="0"/>
        <v>2</v>
      </c>
      <c r="C7" s="89">
        <v>2280486</v>
      </c>
      <c r="D7" s="89">
        <v>763047</v>
      </c>
      <c r="E7" s="89">
        <v>1608441</v>
      </c>
      <c r="F7" s="90">
        <f t="shared" ref="F7:F17" si="1">C7-E7</f>
        <v>672045</v>
      </c>
    </row>
    <row r="8" spans="1:6" s="5" customFormat="1" ht="15" customHeight="1" x14ac:dyDescent="0.25">
      <c r="A8" s="88" t="s">
        <v>3</v>
      </c>
      <c r="B8" s="85">
        <f t="shared" si="0"/>
        <v>3</v>
      </c>
      <c r="C8" s="89">
        <v>1705753</v>
      </c>
      <c r="D8" s="89">
        <v>505916</v>
      </c>
      <c r="E8" s="89">
        <v>1209396</v>
      </c>
      <c r="F8" s="90">
        <f t="shared" si="1"/>
        <v>496357</v>
      </c>
    </row>
    <row r="9" spans="1:6" s="5" customFormat="1" ht="15" customHeight="1" x14ac:dyDescent="0.25">
      <c r="A9" s="88" t="s">
        <v>4</v>
      </c>
      <c r="B9" s="85">
        <f t="shared" si="0"/>
        <v>4</v>
      </c>
      <c r="C9" s="89">
        <v>1493577</v>
      </c>
      <c r="D9" s="89">
        <v>168355</v>
      </c>
      <c r="E9" s="89">
        <v>1178350</v>
      </c>
      <c r="F9" s="90">
        <f t="shared" si="1"/>
        <v>315227</v>
      </c>
    </row>
    <row r="10" spans="1:6" s="5" customFormat="1" ht="15" customHeight="1" x14ac:dyDescent="0.25">
      <c r="A10" s="88" t="s">
        <v>5</v>
      </c>
      <c r="B10" s="85">
        <f t="shared" si="0"/>
        <v>5</v>
      </c>
      <c r="C10" s="89">
        <v>758271</v>
      </c>
      <c r="D10" s="89">
        <v>95955</v>
      </c>
      <c r="E10" s="89">
        <v>531772</v>
      </c>
      <c r="F10" s="90">
        <f t="shared" si="1"/>
        <v>226499</v>
      </c>
    </row>
    <row r="11" spans="1:6" s="5" customFormat="1" ht="15" customHeight="1" x14ac:dyDescent="0.25">
      <c r="A11" s="88" t="s">
        <v>6</v>
      </c>
      <c r="B11" s="85">
        <f t="shared" si="0"/>
        <v>6</v>
      </c>
      <c r="C11" s="89">
        <v>2140315</v>
      </c>
      <c r="D11" s="89">
        <v>1001622</v>
      </c>
      <c r="E11" s="89">
        <v>1740213</v>
      </c>
      <c r="F11" s="90">
        <f t="shared" si="1"/>
        <v>400102</v>
      </c>
    </row>
    <row r="12" spans="1:6" s="5" customFormat="1" ht="15" customHeight="1" x14ac:dyDescent="0.25">
      <c r="A12" s="88" t="s">
        <v>7</v>
      </c>
      <c r="B12" s="85">
        <f t="shared" si="0"/>
        <v>7</v>
      </c>
      <c r="C12" s="89">
        <v>762583</v>
      </c>
      <c r="D12" s="89">
        <v>32384</v>
      </c>
      <c r="E12" s="89">
        <v>542009</v>
      </c>
      <c r="F12" s="90">
        <f t="shared" si="1"/>
        <v>220574</v>
      </c>
    </row>
    <row r="13" spans="1:6" s="5" customFormat="1" ht="15" customHeight="1" x14ac:dyDescent="0.25">
      <c r="A13" s="88" t="s">
        <v>8</v>
      </c>
      <c r="B13" s="85">
        <f t="shared" si="0"/>
        <v>8</v>
      </c>
      <c r="C13" s="89">
        <v>1869022</v>
      </c>
      <c r="D13" s="89">
        <v>256911</v>
      </c>
      <c r="E13" s="89">
        <v>1385814</v>
      </c>
      <c r="F13" s="90">
        <f t="shared" si="1"/>
        <v>483208</v>
      </c>
    </row>
    <row r="14" spans="1:6" s="5" customFormat="1" ht="15" customHeight="1" x14ac:dyDescent="0.25">
      <c r="A14" s="88" t="s">
        <v>9</v>
      </c>
      <c r="B14" s="85">
        <f t="shared" si="0"/>
        <v>9</v>
      </c>
      <c r="C14" s="89">
        <v>966129</v>
      </c>
      <c r="D14" s="89">
        <v>144439</v>
      </c>
      <c r="E14" s="89">
        <v>684962</v>
      </c>
      <c r="F14" s="90">
        <f t="shared" si="1"/>
        <v>281167</v>
      </c>
    </row>
    <row r="15" spans="1:6" s="5" customFormat="1" ht="15" customHeight="1" x14ac:dyDescent="0.25">
      <c r="A15" s="88" t="s">
        <v>10</v>
      </c>
      <c r="B15" s="85">
        <f t="shared" si="0"/>
        <v>10</v>
      </c>
      <c r="C15" s="89">
        <v>1194364</v>
      </c>
      <c r="D15" s="89">
        <v>206771</v>
      </c>
      <c r="E15" s="89">
        <v>860734</v>
      </c>
      <c r="F15" s="90">
        <f t="shared" si="1"/>
        <v>333630</v>
      </c>
    </row>
    <row r="16" spans="1:6" s="5" customFormat="1" ht="15" customHeight="1" x14ac:dyDescent="0.25">
      <c r="A16" s="88" t="s">
        <v>11</v>
      </c>
      <c r="B16" s="85">
        <f t="shared" si="0"/>
        <v>11</v>
      </c>
      <c r="C16" s="89">
        <v>1529314</v>
      </c>
      <c r="D16" s="89">
        <v>180021</v>
      </c>
      <c r="E16" s="89">
        <v>1112503</v>
      </c>
      <c r="F16" s="90">
        <f t="shared" si="1"/>
        <v>416811</v>
      </c>
    </row>
    <row r="17" spans="1:6" x14ac:dyDescent="0.25">
      <c r="A17" s="88" t="s">
        <v>12</v>
      </c>
      <c r="B17" s="85">
        <f t="shared" si="0"/>
        <v>12</v>
      </c>
      <c r="C17" s="89">
        <v>44850</v>
      </c>
      <c r="D17" s="89">
        <v>29264</v>
      </c>
      <c r="E17" s="89">
        <v>34353</v>
      </c>
      <c r="F17" s="90">
        <f t="shared" si="1"/>
        <v>10497</v>
      </c>
    </row>
    <row r="18" spans="1:6" s="5" customFormat="1" ht="15.6" customHeight="1" x14ac:dyDescent="0.25">
      <c r="A18" s="84" t="s">
        <v>103</v>
      </c>
      <c r="B18" s="85">
        <f t="shared" si="0"/>
        <v>13</v>
      </c>
      <c r="C18" s="86">
        <f>SUM(C19:C24)</f>
        <v>3189902</v>
      </c>
      <c r="D18" s="86">
        <f>SUM(D19:D24)</f>
        <v>56240</v>
      </c>
      <c r="E18" s="86">
        <f>SUM(E19:E24)</f>
        <v>2413410</v>
      </c>
      <c r="F18" s="87">
        <f>SUM(F19:F24)</f>
        <v>776492</v>
      </c>
    </row>
    <row r="19" spans="1:6" x14ac:dyDescent="0.25">
      <c r="A19" s="88" t="s">
        <v>14</v>
      </c>
      <c r="B19" s="85">
        <f t="shared" si="0"/>
        <v>14</v>
      </c>
      <c r="C19" s="89">
        <v>937892</v>
      </c>
      <c r="D19" s="89">
        <v>3567</v>
      </c>
      <c r="E19" s="89">
        <v>618377</v>
      </c>
      <c r="F19" s="90">
        <f t="shared" ref="F19:F24" si="2">C19-E19</f>
        <v>319515</v>
      </c>
    </row>
    <row r="20" spans="1:6" s="5" customFormat="1" ht="15" customHeight="1" x14ac:dyDescent="0.25">
      <c r="A20" s="88" t="s">
        <v>15</v>
      </c>
      <c r="B20" s="85">
        <f t="shared" si="0"/>
        <v>15</v>
      </c>
      <c r="C20" s="89">
        <v>537760</v>
      </c>
      <c r="D20" s="89">
        <v>28707</v>
      </c>
      <c r="E20" s="89">
        <v>429013</v>
      </c>
      <c r="F20" s="90">
        <f t="shared" si="2"/>
        <v>108747</v>
      </c>
    </row>
    <row r="21" spans="1:6" s="5" customFormat="1" ht="15" customHeight="1" x14ac:dyDescent="0.25">
      <c r="A21" s="88" t="s">
        <v>16</v>
      </c>
      <c r="B21" s="85">
        <f t="shared" si="0"/>
        <v>16</v>
      </c>
      <c r="C21" s="89">
        <v>642548</v>
      </c>
      <c r="D21" s="89">
        <v>10496</v>
      </c>
      <c r="E21" s="89">
        <v>513753</v>
      </c>
      <c r="F21" s="90">
        <f t="shared" si="2"/>
        <v>128795</v>
      </c>
    </row>
    <row r="22" spans="1:6" s="5" customFormat="1" ht="15" customHeight="1" x14ac:dyDescent="0.25">
      <c r="A22" s="88" t="s">
        <v>17</v>
      </c>
      <c r="B22" s="85">
        <f t="shared" si="0"/>
        <v>17</v>
      </c>
      <c r="C22" s="89">
        <v>358793</v>
      </c>
      <c r="D22" s="89">
        <v>9676</v>
      </c>
      <c r="E22" s="89">
        <v>282081</v>
      </c>
      <c r="F22" s="90">
        <f t="shared" si="2"/>
        <v>76712</v>
      </c>
    </row>
    <row r="23" spans="1:6" s="5" customFormat="1" ht="15" customHeight="1" x14ac:dyDescent="0.25">
      <c r="A23" s="88" t="s">
        <v>18</v>
      </c>
      <c r="B23" s="85">
        <f t="shared" si="0"/>
        <v>18</v>
      </c>
      <c r="C23" s="89">
        <v>666641</v>
      </c>
      <c r="D23" s="89">
        <v>3108</v>
      </c>
      <c r="E23" s="89">
        <v>549241</v>
      </c>
      <c r="F23" s="90">
        <f t="shared" si="2"/>
        <v>117400</v>
      </c>
    </row>
    <row r="24" spans="1:6" x14ac:dyDescent="0.25">
      <c r="A24" s="88" t="s">
        <v>19</v>
      </c>
      <c r="B24" s="85">
        <f t="shared" si="0"/>
        <v>19</v>
      </c>
      <c r="C24" s="89">
        <v>46268</v>
      </c>
      <c r="D24" s="89">
        <v>686</v>
      </c>
      <c r="E24" s="89">
        <v>20945</v>
      </c>
      <c r="F24" s="90">
        <f t="shared" si="2"/>
        <v>25323</v>
      </c>
    </row>
    <row r="25" spans="1:6" s="5" customFormat="1" ht="16.149999999999999" customHeight="1" x14ac:dyDescent="0.25">
      <c r="A25" s="84" t="s">
        <v>104</v>
      </c>
      <c r="B25" s="85">
        <f t="shared" si="0"/>
        <v>20</v>
      </c>
      <c r="C25" s="91">
        <f>C6+C18</f>
        <v>17934566</v>
      </c>
      <c r="D25" s="91">
        <f>D6+D18</f>
        <v>3440925</v>
      </c>
      <c r="E25" s="91">
        <f>E6+E18</f>
        <v>13301957</v>
      </c>
      <c r="F25" s="92">
        <f>F6+F18</f>
        <v>4632609</v>
      </c>
    </row>
    <row r="26" spans="1:6" s="5" customFormat="1" ht="96" customHeight="1" x14ac:dyDescent="0.25"/>
    <row r="27" spans="1:6" s="5" customFormat="1" ht="24" customHeight="1" x14ac:dyDescent="0.25"/>
    <row r="39" spans="9:18" s="70" customFormat="1" ht="15" customHeight="1" x14ac:dyDescent="0.25">
      <c r="I39" s="69"/>
      <c r="J39" s="69"/>
      <c r="K39" s="7"/>
      <c r="L39" s="7"/>
      <c r="M39" s="7"/>
      <c r="N39" s="7"/>
      <c r="O39" s="69"/>
      <c r="P39" s="69"/>
      <c r="Q39" s="69"/>
      <c r="R39" s="69"/>
    </row>
    <row r="40" spans="9:18" s="70" customFormat="1" ht="15" customHeight="1" x14ac:dyDescent="0.25">
      <c r="I40" s="69"/>
      <c r="J40" s="69"/>
      <c r="K40" s="7"/>
      <c r="L40" s="7"/>
      <c r="M40" s="7"/>
      <c r="N40" s="7"/>
      <c r="O40" s="69"/>
      <c r="P40" s="69"/>
      <c r="Q40" s="69"/>
      <c r="R40" s="69"/>
    </row>
    <row r="41" spans="9:18" s="70" customFormat="1" ht="15" customHeight="1" x14ac:dyDescent="0.25">
      <c r="I41" s="69"/>
      <c r="J41" s="69"/>
      <c r="K41" s="7"/>
      <c r="L41" s="7"/>
      <c r="M41" s="7"/>
      <c r="N41" s="7"/>
      <c r="O41" s="69"/>
      <c r="P41" s="69"/>
      <c r="Q41" s="69"/>
      <c r="R41" s="69"/>
    </row>
    <row r="42" spans="9:18" s="70" customFormat="1" ht="15" customHeight="1" x14ac:dyDescent="0.25">
      <c r="I42" s="69"/>
      <c r="J42" s="69"/>
      <c r="K42" s="7"/>
      <c r="L42" s="7"/>
      <c r="M42" s="7"/>
      <c r="N42" s="7"/>
      <c r="O42" s="69"/>
      <c r="P42" s="69"/>
      <c r="Q42" s="69"/>
      <c r="R42" s="69"/>
    </row>
    <row r="43" spans="9:18" s="70" customFormat="1" ht="15" customHeight="1" x14ac:dyDescent="0.25">
      <c r="I43" s="69"/>
      <c r="J43" s="69"/>
      <c r="K43" s="7"/>
      <c r="L43" s="7"/>
      <c r="M43" s="7"/>
      <c r="N43" s="7"/>
      <c r="O43" s="69"/>
      <c r="P43" s="69"/>
      <c r="Q43" s="69"/>
      <c r="R43" s="69"/>
    </row>
    <row r="44" spans="9:18" s="70" customFormat="1" ht="15" customHeight="1" x14ac:dyDescent="0.25">
      <c r="I44" s="69"/>
      <c r="J44" s="69"/>
      <c r="K44" s="7"/>
      <c r="L44" s="7"/>
      <c r="M44" s="7"/>
      <c r="N44" s="7"/>
      <c r="O44" s="69"/>
      <c r="P44" s="69"/>
      <c r="Q44" s="69"/>
      <c r="R44" s="69"/>
    </row>
    <row r="45" spans="9:18" s="70" customFormat="1" ht="15" customHeight="1" x14ac:dyDescent="0.25">
      <c r="I45" s="69"/>
      <c r="J45" s="69"/>
      <c r="K45" s="7"/>
      <c r="L45" s="7"/>
      <c r="M45" s="7"/>
      <c r="N45" s="7"/>
      <c r="O45" s="69"/>
      <c r="P45" s="69"/>
      <c r="Q45" s="69"/>
      <c r="R45" s="69"/>
    </row>
    <row r="46" spans="9:18" s="70" customFormat="1" ht="15" customHeight="1" x14ac:dyDescent="0.25">
      <c r="I46" s="69"/>
      <c r="J46" s="69"/>
      <c r="K46" s="7"/>
      <c r="L46" s="7"/>
      <c r="M46" s="7"/>
      <c r="N46" s="7"/>
      <c r="O46" s="69"/>
      <c r="P46" s="69"/>
      <c r="Q46" s="69"/>
      <c r="R46" s="69"/>
    </row>
    <row r="47" spans="9:18" s="70" customFormat="1" ht="15" customHeight="1" x14ac:dyDescent="0.25">
      <c r="I47" s="69"/>
      <c r="J47" s="69"/>
      <c r="K47" s="7"/>
      <c r="L47" s="7"/>
      <c r="M47" s="7"/>
      <c r="N47" s="7"/>
      <c r="O47" s="69"/>
      <c r="P47" s="69"/>
      <c r="Q47" s="69"/>
      <c r="R47" s="69"/>
    </row>
    <row r="48" spans="9:18" s="70" customFormat="1" ht="15" customHeight="1" x14ac:dyDescent="0.25">
      <c r="I48" s="69"/>
      <c r="J48" s="69"/>
      <c r="K48" s="7"/>
      <c r="L48" s="7"/>
      <c r="M48" s="7"/>
      <c r="N48" s="7"/>
      <c r="O48" s="69"/>
      <c r="P48" s="69"/>
      <c r="Q48" s="69"/>
      <c r="R48" s="69"/>
    </row>
    <row r="49" spans="9:18" s="70" customFormat="1" ht="15" customHeight="1" x14ac:dyDescent="0.25">
      <c r="I49" s="69"/>
      <c r="J49" s="69"/>
      <c r="K49" s="7"/>
      <c r="L49" s="7"/>
      <c r="M49" s="7"/>
      <c r="N49" s="7"/>
      <c r="O49" s="69"/>
      <c r="P49" s="69"/>
      <c r="Q49" s="69"/>
      <c r="R49" s="69"/>
    </row>
    <row r="50" spans="9:18" s="70" customFormat="1" ht="15" customHeight="1" x14ac:dyDescent="0.25">
      <c r="I50" s="69"/>
      <c r="J50" s="69"/>
      <c r="K50" s="7"/>
      <c r="L50" s="7"/>
      <c r="M50" s="7"/>
      <c r="N50" s="7"/>
      <c r="O50" s="69"/>
      <c r="P50" s="69"/>
      <c r="Q50" s="69"/>
      <c r="R50" s="69"/>
    </row>
    <row r="51" spans="9:18" s="70" customFormat="1" ht="15" customHeight="1" x14ac:dyDescent="0.25">
      <c r="I51" s="69"/>
      <c r="J51" s="69"/>
      <c r="K51" s="7"/>
      <c r="L51" s="7"/>
      <c r="M51" s="7"/>
      <c r="N51" s="7"/>
      <c r="O51" s="69"/>
      <c r="P51" s="69"/>
      <c r="Q51" s="69"/>
      <c r="R51" s="69"/>
    </row>
    <row r="52" spans="9:18" s="70" customFormat="1" ht="15" customHeight="1" x14ac:dyDescent="0.25">
      <c r="I52" s="69"/>
      <c r="J52" s="69"/>
      <c r="K52" s="7"/>
      <c r="L52" s="7"/>
      <c r="M52" s="7"/>
      <c r="N52" s="7"/>
      <c r="O52" s="69"/>
      <c r="P52" s="69"/>
      <c r="Q52" s="69"/>
      <c r="R52" s="69"/>
    </row>
    <row r="53" spans="9:18" s="70" customFormat="1" ht="15" customHeight="1" x14ac:dyDescent="0.25">
      <c r="I53" s="69"/>
      <c r="J53" s="69"/>
      <c r="K53" s="7"/>
      <c r="L53" s="7"/>
      <c r="M53" s="7"/>
      <c r="N53" s="7"/>
      <c r="O53" s="69"/>
      <c r="P53" s="69"/>
      <c r="Q53" s="69"/>
      <c r="R53" s="69"/>
    </row>
    <row r="54" spans="9:18" s="70" customFormat="1" ht="15" customHeight="1" x14ac:dyDescent="0.25">
      <c r="I54" s="69"/>
      <c r="J54" s="69"/>
      <c r="K54" s="7"/>
      <c r="L54" s="7"/>
      <c r="M54" s="7"/>
      <c r="N54" s="7"/>
      <c r="O54" s="69"/>
      <c r="P54" s="69"/>
      <c r="Q54" s="69"/>
      <c r="R54" s="69"/>
    </row>
  </sheetData>
  <printOptions horizontalCentered="1"/>
  <pageMargins left="0" right="0" top="1.9685039370078741" bottom="0" header="0.31496062992125984" footer="0.31496062992125984"/>
  <pageSetup paperSize="9" scale="95" orientation="landscape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DE536-04D6-4C72-AB01-267965097F71}">
  <dimension ref="A1:F35"/>
  <sheetViews>
    <sheetView showGridLines="0" zoomScale="80" zoomScaleNormal="80" workbookViewId="0">
      <selection activeCell="D17" sqref="D17"/>
    </sheetView>
  </sheetViews>
  <sheetFormatPr defaultColWidth="9.140625" defaultRowHeight="15" x14ac:dyDescent="0.25"/>
  <cols>
    <col min="1" max="1" width="29.28515625" style="69" customWidth="1"/>
    <col min="2" max="2" width="6.140625" style="69" customWidth="1"/>
    <col min="3" max="3" width="17.85546875" style="70" customWidth="1"/>
    <col min="4" max="6" width="17.85546875" style="69" customWidth="1"/>
    <col min="7" max="7" width="9.140625" style="69" customWidth="1"/>
    <col min="8" max="16384" width="9.140625" style="69"/>
  </cols>
  <sheetData>
    <row r="1" spans="1:6" s="5" customFormat="1" ht="15" customHeight="1" x14ac:dyDescent="0.25">
      <c r="A1" s="93"/>
      <c r="B1" s="93"/>
      <c r="C1" s="93"/>
      <c r="D1" s="93"/>
      <c r="E1" s="93"/>
      <c r="F1" s="93"/>
    </row>
    <row r="2" spans="1:6" s="5" customFormat="1" ht="15" customHeight="1" x14ac:dyDescent="0.25">
      <c r="A2" s="94" t="s">
        <v>105</v>
      </c>
      <c r="B2" s="94"/>
      <c r="C2" s="94"/>
      <c r="D2" s="94"/>
      <c r="E2" s="94"/>
      <c r="F2" s="94"/>
    </row>
    <row r="3" spans="1:6" s="5" customFormat="1" ht="15" customHeight="1" x14ac:dyDescent="0.25">
      <c r="A3" s="95"/>
      <c r="B3" s="74"/>
      <c r="C3" s="75"/>
      <c r="D3" s="75"/>
      <c r="E3" s="75"/>
      <c r="F3" s="76" t="s">
        <v>95</v>
      </c>
    </row>
    <row r="4" spans="1:6" s="5" customFormat="1" ht="78.75" customHeight="1" x14ac:dyDescent="0.25">
      <c r="A4" s="77" t="s">
        <v>96</v>
      </c>
      <c r="B4" s="78" t="s">
        <v>97</v>
      </c>
      <c r="C4" s="78" t="s">
        <v>98</v>
      </c>
      <c r="D4" s="78" t="s">
        <v>99</v>
      </c>
      <c r="E4" s="78" t="s">
        <v>100</v>
      </c>
      <c r="F4" s="79" t="s">
        <v>101</v>
      </c>
    </row>
    <row r="5" spans="1:6" s="5" customFormat="1" ht="14.25" customHeight="1" x14ac:dyDescent="0.25">
      <c r="A5" s="80"/>
      <c r="B5" s="81"/>
      <c r="C5" s="82">
        <v>1</v>
      </c>
      <c r="D5" s="82">
        <v>2</v>
      </c>
      <c r="E5" s="82">
        <v>3</v>
      </c>
      <c r="F5" s="83">
        <v>4</v>
      </c>
    </row>
    <row r="6" spans="1:6" x14ac:dyDescent="0.25">
      <c r="A6" s="96" t="s">
        <v>22</v>
      </c>
      <c r="B6" s="85">
        <v>1</v>
      </c>
      <c r="C6" s="97">
        <v>903574</v>
      </c>
      <c r="D6" s="97">
        <v>24560</v>
      </c>
      <c r="E6" s="97">
        <v>646413</v>
      </c>
      <c r="F6" s="98">
        <f t="shared" ref="F6:F30" si="0">C6-E6</f>
        <v>257161</v>
      </c>
    </row>
    <row r="7" spans="1:6" x14ac:dyDescent="0.25">
      <c r="A7" s="96" t="s">
        <v>24</v>
      </c>
      <c r="B7" s="85">
        <v>2</v>
      </c>
      <c r="C7" s="97">
        <v>1474844</v>
      </c>
      <c r="D7" s="97">
        <v>45853</v>
      </c>
      <c r="E7" s="97">
        <v>1088075</v>
      </c>
      <c r="F7" s="98">
        <f t="shared" si="0"/>
        <v>386769</v>
      </c>
    </row>
    <row r="8" spans="1:6" x14ac:dyDescent="0.25">
      <c r="A8" s="96" t="s">
        <v>26</v>
      </c>
      <c r="B8" s="85">
        <v>3</v>
      </c>
      <c r="C8" s="97">
        <v>1512462</v>
      </c>
      <c r="D8" s="97">
        <v>77535</v>
      </c>
      <c r="E8" s="97">
        <v>1095032</v>
      </c>
      <c r="F8" s="98">
        <f t="shared" si="0"/>
        <v>417430</v>
      </c>
    </row>
    <row r="9" spans="1:6" x14ac:dyDescent="0.25">
      <c r="A9" s="96" t="s">
        <v>28</v>
      </c>
      <c r="B9" s="85">
        <v>4</v>
      </c>
      <c r="C9" s="97">
        <v>0</v>
      </c>
      <c r="D9" s="97">
        <v>0</v>
      </c>
      <c r="E9" s="97">
        <v>0</v>
      </c>
      <c r="F9" s="98">
        <f t="shared" si="0"/>
        <v>0</v>
      </c>
    </row>
    <row r="10" spans="1:6" x14ac:dyDescent="0.25">
      <c r="A10" s="96" t="s">
        <v>30</v>
      </c>
      <c r="B10" s="85">
        <v>5</v>
      </c>
      <c r="C10" s="97">
        <v>98465</v>
      </c>
      <c r="D10" s="97">
        <v>97962</v>
      </c>
      <c r="E10" s="97">
        <v>72738</v>
      </c>
      <c r="F10" s="98">
        <f t="shared" si="0"/>
        <v>25727</v>
      </c>
    </row>
    <row r="11" spans="1:6" x14ac:dyDescent="0.25">
      <c r="A11" s="96" t="s">
        <v>32</v>
      </c>
      <c r="B11" s="85">
        <v>6</v>
      </c>
      <c r="C11" s="97">
        <v>2208</v>
      </c>
      <c r="D11" s="97">
        <v>88</v>
      </c>
      <c r="E11" s="97">
        <v>1688</v>
      </c>
      <c r="F11" s="98">
        <f t="shared" si="0"/>
        <v>520</v>
      </c>
    </row>
    <row r="12" spans="1:6" x14ac:dyDescent="0.25">
      <c r="A12" s="96" t="s">
        <v>34</v>
      </c>
      <c r="B12" s="85">
        <v>7</v>
      </c>
      <c r="C12" s="97">
        <v>116237</v>
      </c>
      <c r="D12" s="97">
        <v>58732</v>
      </c>
      <c r="E12" s="97">
        <v>83489</v>
      </c>
      <c r="F12" s="98">
        <f t="shared" si="0"/>
        <v>32748</v>
      </c>
    </row>
    <row r="13" spans="1:6" x14ac:dyDescent="0.25">
      <c r="A13" s="96" t="s">
        <v>36</v>
      </c>
      <c r="B13" s="85">
        <v>8</v>
      </c>
      <c r="C13" s="97">
        <v>1387453</v>
      </c>
      <c r="D13" s="97">
        <v>961432</v>
      </c>
      <c r="E13" s="97">
        <v>1014630</v>
      </c>
      <c r="F13" s="98">
        <f t="shared" si="0"/>
        <v>372823</v>
      </c>
    </row>
    <row r="14" spans="1:6" x14ac:dyDescent="0.25">
      <c r="A14" s="96" t="s">
        <v>38</v>
      </c>
      <c r="B14" s="85">
        <v>9</v>
      </c>
      <c r="C14" s="97">
        <v>1695997</v>
      </c>
      <c r="D14" s="97">
        <v>939564</v>
      </c>
      <c r="E14" s="97">
        <v>1216900</v>
      </c>
      <c r="F14" s="98">
        <f t="shared" si="0"/>
        <v>479097</v>
      </c>
    </row>
    <row r="15" spans="1:6" x14ac:dyDescent="0.25">
      <c r="A15" s="96" t="s">
        <v>46</v>
      </c>
      <c r="B15" s="85">
        <v>10</v>
      </c>
      <c r="C15" s="97">
        <v>6403357</v>
      </c>
      <c r="D15" s="97">
        <v>719813</v>
      </c>
      <c r="E15" s="97">
        <v>4861776</v>
      </c>
      <c r="F15" s="98">
        <f t="shared" si="0"/>
        <v>1541581</v>
      </c>
    </row>
    <row r="16" spans="1:6" x14ac:dyDescent="0.25">
      <c r="A16" s="96" t="s">
        <v>54</v>
      </c>
      <c r="B16" s="85">
        <v>11</v>
      </c>
      <c r="C16" s="97">
        <v>14713</v>
      </c>
      <c r="D16" s="97">
        <v>13493</v>
      </c>
      <c r="E16" s="97">
        <v>11154</v>
      </c>
      <c r="F16" s="98">
        <f t="shared" si="0"/>
        <v>3559</v>
      </c>
    </row>
    <row r="17" spans="1:6" x14ac:dyDescent="0.25">
      <c r="A17" s="96" t="s">
        <v>56</v>
      </c>
      <c r="B17" s="85">
        <v>12</v>
      </c>
      <c r="C17" s="97">
        <v>5826</v>
      </c>
      <c r="D17" s="97">
        <v>37</v>
      </c>
      <c r="E17" s="97">
        <v>4348</v>
      </c>
      <c r="F17" s="98">
        <f t="shared" si="0"/>
        <v>1478</v>
      </c>
    </row>
    <row r="18" spans="1:6" x14ac:dyDescent="0.25">
      <c r="A18" s="96" t="s">
        <v>58</v>
      </c>
      <c r="B18" s="85">
        <v>13</v>
      </c>
      <c r="C18" s="97">
        <v>473802</v>
      </c>
      <c r="D18" s="97">
        <v>314040</v>
      </c>
      <c r="E18" s="97">
        <v>361152</v>
      </c>
      <c r="F18" s="98">
        <f t="shared" si="0"/>
        <v>112650</v>
      </c>
    </row>
    <row r="19" spans="1:6" x14ac:dyDescent="0.25">
      <c r="A19" s="96" t="s">
        <v>60</v>
      </c>
      <c r="B19" s="85">
        <v>14</v>
      </c>
      <c r="C19" s="97">
        <v>211546</v>
      </c>
      <c r="D19" s="97">
        <v>28114</v>
      </c>
      <c r="E19" s="97">
        <v>144684</v>
      </c>
      <c r="F19" s="98">
        <f t="shared" si="0"/>
        <v>66862</v>
      </c>
    </row>
    <row r="20" spans="1:6" x14ac:dyDescent="0.25">
      <c r="A20" s="96" t="s">
        <v>62</v>
      </c>
      <c r="B20" s="85">
        <v>15</v>
      </c>
      <c r="C20" s="97">
        <v>890</v>
      </c>
      <c r="D20" s="97">
        <v>-31</v>
      </c>
      <c r="E20" s="97">
        <v>659</v>
      </c>
      <c r="F20" s="98">
        <f t="shared" si="0"/>
        <v>231</v>
      </c>
    </row>
    <row r="21" spans="1:6" x14ac:dyDescent="0.25">
      <c r="A21" s="96" t="s">
        <v>64</v>
      </c>
      <c r="B21" s="85">
        <v>16</v>
      </c>
      <c r="C21" s="97">
        <v>111810</v>
      </c>
      <c r="D21" s="97">
        <v>95440</v>
      </c>
      <c r="E21" s="97">
        <v>85833</v>
      </c>
      <c r="F21" s="98">
        <f t="shared" si="0"/>
        <v>25977</v>
      </c>
    </row>
    <row r="22" spans="1:6" x14ac:dyDescent="0.25">
      <c r="A22" s="96" t="s">
        <v>66</v>
      </c>
      <c r="B22" s="85">
        <v>17</v>
      </c>
      <c r="C22" s="97">
        <v>1</v>
      </c>
      <c r="D22" s="97">
        <v>579</v>
      </c>
      <c r="E22" s="97">
        <v>1</v>
      </c>
      <c r="F22" s="98">
        <f t="shared" si="0"/>
        <v>0</v>
      </c>
    </row>
    <row r="23" spans="1:6" x14ac:dyDescent="0.25">
      <c r="A23" s="96" t="s">
        <v>68</v>
      </c>
      <c r="B23" s="85">
        <v>18</v>
      </c>
      <c r="C23" s="97">
        <v>331478</v>
      </c>
      <c r="D23" s="97">
        <v>7477</v>
      </c>
      <c r="E23" s="97">
        <v>199974</v>
      </c>
      <c r="F23" s="98">
        <f t="shared" si="0"/>
        <v>131504</v>
      </c>
    </row>
    <row r="24" spans="1:6" x14ac:dyDescent="0.25">
      <c r="A24" s="96" t="s">
        <v>71</v>
      </c>
      <c r="B24" s="85">
        <v>19</v>
      </c>
      <c r="C24" s="97">
        <v>2168733</v>
      </c>
      <c r="D24" s="97">
        <v>48490</v>
      </c>
      <c r="E24" s="97">
        <v>1645721</v>
      </c>
      <c r="F24" s="98">
        <f t="shared" si="0"/>
        <v>523012</v>
      </c>
    </row>
    <row r="25" spans="1:6" x14ac:dyDescent="0.25">
      <c r="A25" s="96" t="s">
        <v>79</v>
      </c>
      <c r="B25" s="85">
        <v>20</v>
      </c>
      <c r="C25" s="97">
        <v>0</v>
      </c>
      <c r="D25" s="97">
        <v>0</v>
      </c>
      <c r="E25" s="97">
        <v>1009</v>
      </c>
      <c r="F25" s="98">
        <f t="shared" si="0"/>
        <v>-1009</v>
      </c>
    </row>
    <row r="26" spans="1:6" x14ac:dyDescent="0.25">
      <c r="A26" s="96" t="s">
        <v>81</v>
      </c>
      <c r="B26" s="85">
        <v>21</v>
      </c>
      <c r="C26" s="97">
        <v>1021169</v>
      </c>
      <c r="D26" s="97">
        <v>7750</v>
      </c>
      <c r="E26" s="97">
        <v>766679</v>
      </c>
      <c r="F26" s="98">
        <f t="shared" si="0"/>
        <v>254490</v>
      </c>
    </row>
    <row r="27" spans="1:6" x14ac:dyDescent="0.25">
      <c r="A27" s="96" t="s">
        <v>83</v>
      </c>
      <c r="B27" s="85">
        <v>22</v>
      </c>
      <c r="C27" s="97">
        <v>0</v>
      </c>
      <c r="D27" s="97">
        <v>0</v>
      </c>
      <c r="E27" s="97">
        <v>0</v>
      </c>
      <c r="F27" s="98">
        <f t="shared" si="0"/>
        <v>0</v>
      </c>
    </row>
    <row r="28" spans="1:6" x14ac:dyDescent="0.25">
      <c r="A28" s="96" t="s">
        <v>85</v>
      </c>
      <c r="B28" s="85">
        <v>23</v>
      </c>
      <c r="C28" s="97">
        <v>0</v>
      </c>
      <c r="D28" s="97">
        <v>0</v>
      </c>
      <c r="E28" s="97">
        <v>0</v>
      </c>
      <c r="F28" s="98">
        <f t="shared" si="0"/>
        <v>0</v>
      </c>
    </row>
    <row r="29" spans="1:6" x14ac:dyDescent="0.25">
      <c r="A29" s="96" t="s">
        <v>87</v>
      </c>
      <c r="B29" s="85">
        <v>24</v>
      </c>
      <c r="C29" s="97">
        <v>0</v>
      </c>
      <c r="D29" s="97">
        <v>0</v>
      </c>
      <c r="E29" s="97">
        <v>0</v>
      </c>
      <c r="F29" s="98">
        <f t="shared" si="0"/>
        <v>0</v>
      </c>
    </row>
    <row r="30" spans="1:6" x14ac:dyDescent="0.25">
      <c r="A30" s="96" t="s">
        <v>89</v>
      </c>
      <c r="B30" s="85">
        <v>25</v>
      </c>
      <c r="C30" s="97">
        <v>0</v>
      </c>
      <c r="D30" s="97">
        <v>0</v>
      </c>
      <c r="E30" s="97">
        <v>0</v>
      </c>
      <c r="F30" s="98">
        <f t="shared" si="0"/>
        <v>0</v>
      </c>
    </row>
    <row r="31" spans="1:6" s="5" customFormat="1" ht="16.149999999999999" customHeight="1" x14ac:dyDescent="0.25">
      <c r="A31" s="99" t="s">
        <v>21</v>
      </c>
      <c r="B31" s="100" t="s">
        <v>92</v>
      </c>
      <c r="C31" s="91">
        <f>SUM(C6:C30)</f>
        <v>17934565</v>
      </c>
      <c r="D31" s="91">
        <f>SUM(D6:D30)</f>
        <v>3440928</v>
      </c>
      <c r="E31" s="91">
        <f>SUM(E6:E30)</f>
        <v>13301955</v>
      </c>
      <c r="F31" s="92">
        <f>SUM(F6:F30)</f>
        <v>4632610</v>
      </c>
    </row>
    <row r="32" spans="1:6" s="70" customFormat="1" ht="15" customHeight="1" x14ac:dyDescent="0.2">
      <c r="A32" s="69"/>
      <c r="B32" s="101"/>
      <c r="D32" s="69"/>
      <c r="E32" s="69"/>
      <c r="F32" s="69"/>
    </row>
    <row r="33" spans="1:6" s="70" customFormat="1" ht="15" customHeight="1" x14ac:dyDescent="0.25">
      <c r="A33" s="69"/>
      <c r="B33" s="69"/>
      <c r="D33" s="69"/>
      <c r="E33" s="69"/>
      <c r="F33" s="69"/>
    </row>
    <row r="34" spans="1:6" s="70" customFormat="1" ht="15" customHeight="1" x14ac:dyDescent="0.25">
      <c r="A34" s="69"/>
      <c r="B34" s="69"/>
      <c r="D34" s="69"/>
      <c r="E34" s="69"/>
      <c r="F34" s="69"/>
    </row>
    <row r="35" spans="1:6" s="70" customFormat="1" ht="15" customHeight="1" x14ac:dyDescent="0.25">
      <c r="A35" s="69"/>
      <c r="B35" s="69"/>
      <c r="D35" s="69"/>
      <c r="E35" s="69"/>
      <c r="F35" s="69"/>
    </row>
  </sheetData>
  <printOptions horizontalCentered="1"/>
  <pageMargins left="0" right="0" top="1.9685039370078741" bottom="0" header="0.31496062992125984" footer="0.31496062992125984"/>
  <pageSetup paperSize="9" scale="98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22645-1414-4AA8-8943-F527A79EDD5B}">
  <dimension ref="A1:Y59"/>
  <sheetViews>
    <sheetView showGridLines="0" zoomScale="70" zoomScaleNormal="70" workbookViewId="0">
      <selection activeCell="D17" sqref="D17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106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41.1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>
        <v>6</v>
      </c>
      <c r="I5" s="19">
        <v>7</v>
      </c>
      <c r="J5" s="19">
        <v>8</v>
      </c>
      <c r="K5" s="19">
        <v>9</v>
      </c>
      <c r="L5" s="19">
        <v>10</v>
      </c>
      <c r="M5" s="19">
        <v>11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103481</v>
      </c>
      <c r="D6" s="24">
        <v>59306</v>
      </c>
      <c r="E6" s="24">
        <v>161032</v>
      </c>
      <c r="F6" s="24">
        <v>29459</v>
      </c>
      <c r="G6" s="24">
        <v>58937</v>
      </c>
      <c r="H6" s="24">
        <v>77551</v>
      </c>
      <c r="I6" s="24">
        <v>111930</v>
      </c>
      <c r="J6" s="24">
        <v>72556</v>
      </c>
      <c r="K6" s="24">
        <v>70078</v>
      </c>
      <c r="L6" s="24">
        <v>131452</v>
      </c>
      <c r="M6" s="24">
        <v>4305</v>
      </c>
      <c r="N6" s="25">
        <f>SUM(C6:M6)</f>
        <v>880087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0">SUM(O6:T6)</f>
        <v>0</v>
      </c>
      <c r="V6" s="27">
        <f t="shared" ref="V6:V41" si="1">N6+U6</f>
        <v>880087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1181</v>
      </c>
      <c r="D7" s="24">
        <v>18987</v>
      </c>
      <c r="E7" s="24">
        <v>14668</v>
      </c>
      <c r="F7" s="24">
        <v>61</v>
      </c>
      <c r="G7" s="24">
        <v>1212</v>
      </c>
      <c r="H7" s="24">
        <v>0</v>
      </c>
      <c r="I7" s="24">
        <v>929</v>
      </c>
      <c r="J7" s="24">
        <v>0</v>
      </c>
      <c r="K7" s="24">
        <v>10167</v>
      </c>
      <c r="L7" s="24">
        <v>2054</v>
      </c>
      <c r="M7" s="24">
        <v>0</v>
      </c>
      <c r="N7" s="28">
        <f>SUM(C7:M7)</f>
        <v>49259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0"/>
        <v>0</v>
      </c>
      <c r="V7" s="31">
        <f t="shared" si="1"/>
        <v>49259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7366</v>
      </c>
      <c r="D8" s="24">
        <v>7420</v>
      </c>
      <c r="E8" s="24">
        <v>9118</v>
      </c>
      <c r="F8" s="24">
        <v>11937</v>
      </c>
      <c r="G8" s="24">
        <v>5633</v>
      </c>
      <c r="H8" s="24">
        <v>1354</v>
      </c>
      <c r="I8" s="24">
        <v>4222</v>
      </c>
      <c r="J8" s="24">
        <v>6383</v>
      </c>
      <c r="K8" s="24">
        <v>4852</v>
      </c>
      <c r="L8" s="24">
        <v>4844</v>
      </c>
      <c r="M8" s="24">
        <v>128</v>
      </c>
      <c r="N8" s="28">
        <f>SUM(C8:M8)</f>
        <v>63257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0"/>
        <v>0</v>
      </c>
      <c r="V8" s="31">
        <f t="shared" si="1"/>
        <v>63257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>SUM(C9:M9)</f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0"/>
        <v>0</v>
      </c>
      <c r="V9" s="31">
        <f t="shared" si="1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0</v>
      </c>
      <c r="E10" s="24">
        <v>0</v>
      </c>
      <c r="F10" s="24">
        <v>0</v>
      </c>
      <c r="G10" s="24">
        <v>6</v>
      </c>
      <c r="H10" s="24">
        <v>0</v>
      </c>
      <c r="I10" s="24">
        <v>1</v>
      </c>
      <c r="J10" s="24">
        <v>5</v>
      </c>
      <c r="K10" s="24">
        <v>0</v>
      </c>
      <c r="L10" s="24">
        <v>2</v>
      </c>
      <c r="M10" s="24">
        <v>0</v>
      </c>
      <c r="N10" s="28">
        <f>SUM(C10:M10)</f>
        <v>14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0"/>
        <v>0</v>
      </c>
      <c r="V10" s="31">
        <f t="shared" si="1"/>
        <v>14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6</v>
      </c>
      <c r="D11" s="24">
        <v>4</v>
      </c>
      <c r="E11" s="24">
        <v>23</v>
      </c>
      <c r="F11" s="24">
        <v>1</v>
      </c>
      <c r="G11" s="24">
        <v>1</v>
      </c>
      <c r="H11" s="24">
        <v>0</v>
      </c>
      <c r="I11" s="24">
        <v>3</v>
      </c>
      <c r="J11" s="24">
        <v>15</v>
      </c>
      <c r="K11" s="24">
        <v>3</v>
      </c>
      <c r="L11" s="24">
        <v>0</v>
      </c>
      <c r="M11" s="24">
        <v>0</v>
      </c>
      <c r="N11" s="28">
        <f>SUM(C11:M11)</f>
        <v>56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0"/>
        <v>0</v>
      </c>
      <c r="V11" s="31">
        <f t="shared" si="1"/>
        <v>56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210</v>
      </c>
      <c r="D12" s="24">
        <v>745</v>
      </c>
      <c r="E12" s="24">
        <v>274</v>
      </c>
      <c r="F12" s="24">
        <v>310</v>
      </c>
      <c r="G12" s="24">
        <v>574</v>
      </c>
      <c r="H12" s="24">
        <v>0</v>
      </c>
      <c r="I12" s="24">
        <v>186</v>
      </c>
      <c r="J12" s="24">
        <v>191</v>
      </c>
      <c r="K12" s="24">
        <v>237</v>
      </c>
      <c r="L12" s="24">
        <v>28</v>
      </c>
      <c r="M12" s="24">
        <v>0</v>
      </c>
      <c r="N12" s="28">
        <f>SUM(C12:M12)</f>
        <v>2755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0"/>
        <v>0</v>
      </c>
      <c r="V12" s="31">
        <f t="shared" si="1"/>
        <v>2755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16505</v>
      </c>
      <c r="D13" s="24">
        <v>22257</v>
      </c>
      <c r="E13" s="24">
        <v>28847</v>
      </c>
      <c r="F13" s="24">
        <v>6301</v>
      </c>
      <c r="G13" s="24">
        <v>14781</v>
      </c>
      <c r="H13" s="24">
        <v>1195</v>
      </c>
      <c r="I13" s="24">
        <v>5820</v>
      </c>
      <c r="J13" s="24">
        <v>8158</v>
      </c>
      <c r="K13" s="24">
        <v>11923</v>
      </c>
      <c r="L13" s="24">
        <v>23201</v>
      </c>
      <c r="M13" s="24">
        <v>30</v>
      </c>
      <c r="N13" s="28">
        <f>SUM(C13:M13)</f>
        <v>139018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0"/>
        <v>0</v>
      </c>
      <c r="V13" s="31">
        <f t="shared" si="1"/>
        <v>139018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18032</v>
      </c>
      <c r="D14" s="24">
        <v>25960</v>
      </c>
      <c r="E14" s="24">
        <v>49487</v>
      </c>
      <c r="F14" s="24">
        <v>2202</v>
      </c>
      <c r="G14" s="24">
        <v>12851</v>
      </c>
      <c r="H14" s="24">
        <v>767</v>
      </c>
      <c r="I14" s="24">
        <v>3143</v>
      </c>
      <c r="J14" s="24">
        <v>3944</v>
      </c>
      <c r="K14" s="24">
        <v>12316</v>
      </c>
      <c r="L14" s="24">
        <v>21380</v>
      </c>
      <c r="M14" s="24">
        <v>22</v>
      </c>
      <c r="N14" s="28">
        <f>SUM(C14:M14)</f>
        <v>150104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0"/>
        <v>0</v>
      </c>
      <c r="V14" s="31">
        <f t="shared" si="1"/>
        <v>150104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18035</v>
      </c>
      <c r="D15" s="24">
        <v>25963</v>
      </c>
      <c r="E15" s="24">
        <v>49848</v>
      </c>
      <c r="F15" s="24">
        <v>6860</v>
      </c>
      <c r="G15" s="24">
        <v>15268</v>
      </c>
      <c r="H15" s="24">
        <v>1962</v>
      </c>
      <c r="I15" s="24">
        <v>6729</v>
      </c>
      <c r="J15" s="24">
        <v>9009</v>
      </c>
      <c r="K15" s="24">
        <v>12566</v>
      </c>
      <c r="L15" s="24">
        <v>24451</v>
      </c>
      <c r="M15" s="24">
        <v>33</v>
      </c>
      <c r="N15" s="28">
        <f>SUM(C15:M15)</f>
        <v>170724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0"/>
        <v>0</v>
      </c>
      <c r="V15" s="31">
        <f t="shared" si="1"/>
        <v>170724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13006</v>
      </c>
      <c r="D16" s="34">
        <v>21071</v>
      </c>
      <c r="E16" s="34">
        <v>43535</v>
      </c>
      <c r="F16" s="34">
        <v>4576</v>
      </c>
      <c r="G16" s="34">
        <v>12161</v>
      </c>
      <c r="H16" s="34">
        <v>1396</v>
      </c>
      <c r="I16" s="34">
        <v>3901</v>
      </c>
      <c r="J16" s="34">
        <v>6117</v>
      </c>
      <c r="K16" s="34">
        <v>3823</v>
      </c>
      <c r="L16" s="34">
        <v>21869</v>
      </c>
      <c r="M16" s="34">
        <v>24</v>
      </c>
      <c r="N16" s="35">
        <f>SUM(C16:M16)</f>
        <v>131479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0"/>
        <v>0</v>
      </c>
      <c r="V16" s="38">
        <f t="shared" si="1"/>
        <v>131479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5029</v>
      </c>
      <c r="D17" s="34">
        <v>4892</v>
      </c>
      <c r="E17" s="34">
        <v>6313</v>
      </c>
      <c r="F17" s="34">
        <v>2284</v>
      </c>
      <c r="G17" s="34">
        <v>3107</v>
      </c>
      <c r="H17" s="34">
        <v>566</v>
      </c>
      <c r="I17" s="34">
        <v>2828</v>
      </c>
      <c r="J17" s="34">
        <v>2892</v>
      </c>
      <c r="K17" s="34">
        <v>8743</v>
      </c>
      <c r="L17" s="34">
        <v>2582</v>
      </c>
      <c r="M17" s="34">
        <v>9</v>
      </c>
      <c r="N17" s="35">
        <f>SUM(C17:M17)</f>
        <v>39245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0"/>
        <v>0</v>
      </c>
      <c r="V17" s="38">
        <f t="shared" si="1"/>
        <v>39245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152293</v>
      </c>
      <c r="D18" s="24">
        <v>86034</v>
      </c>
      <c r="E18" s="24">
        <v>95711</v>
      </c>
      <c r="F18" s="24">
        <v>90229</v>
      </c>
      <c r="G18" s="24">
        <v>90383</v>
      </c>
      <c r="H18" s="24">
        <v>130391</v>
      </c>
      <c r="I18" s="24">
        <v>196980</v>
      </c>
      <c r="J18" s="24">
        <v>109750</v>
      </c>
      <c r="K18" s="24">
        <v>69296</v>
      </c>
      <c r="L18" s="24">
        <v>130431</v>
      </c>
      <c r="M18" s="24">
        <v>7460</v>
      </c>
      <c r="N18" s="28">
        <f>SUM(C18:M18)</f>
        <v>1158958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0"/>
        <v>0</v>
      </c>
      <c r="V18" s="31">
        <f t="shared" si="1"/>
        <v>1158958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112104</v>
      </c>
      <c r="D19" s="34">
        <v>59535</v>
      </c>
      <c r="E19" s="34">
        <v>65399</v>
      </c>
      <c r="F19" s="34">
        <v>36916</v>
      </c>
      <c r="G19" s="34">
        <v>63719</v>
      </c>
      <c r="H19" s="34">
        <v>89430</v>
      </c>
      <c r="I19" s="34">
        <v>140653</v>
      </c>
      <c r="J19" s="34">
        <v>80651</v>
      </c>
      <c r="K19" s="34">
        <v>45904</v>
      </c>
      <c r="L19" s="34">
        <v>96086</v>
      </c>
      <c r="M19" s="34">
        <v>4910</v>
      </c>
      <c r="N19" s="35">
        <f>SUM(C19:M19)</f>
        <v>795307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0"/>
        <v>0</v>
      </c>
      <c r="V19" s="38">
        <f t="shared" si="1"/>
        <v>795307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38991</v>
      </c>
      <c r="D20" s="34">
        <v>25444</v>
      </c>
      <c r="E20" s="34">
        <v>29006</v>
      </c>
      <c r="F20" s="34">
        <v>13982</v>
      </c>
      <c r="G20" s="34">
        <v>25980</v>
      </c>
      <c r="H20" s="34">
        <v>32627</v>
      </c>
      <c r="I20" s="34">
        <v>55123</v>
      </c>
      <c r="J20" s="34">
        <v>28507</v>
      </c>
      <c r="K20" s="34">
        <v>17601</v>
      </c>
      <c r="L20" s="34">
        <v>33835</v>
      </c>
      <c r="M20" s="34">
        <v>1664</v>
      </c>
      <c r="N20" s="35">
        <f>SUM(C20:M20)</f>
        <v>302760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0"/>
        <v>0</v>
      </c>
      <c r="V20" s="38">
        <f t="shared" si="1"/>
        <v>302760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637</v>
      </c>
      <c r="D21" s="34">
        <v>212</v>
      </c>
      <c r="E21" s="34">
        <v>328</v>
      </c>
      <c r="F21" s="34">
        <v>39054</v>
      </c>
      <c r="G21" s="34">
        <v>319</v>
      </c>
      <c r="H21" s="34">
        <v>8269</v>
      </c>
      <c r="I21" s="34">
        <v>796</v>
      </c>
      <c r="J21" s="34">
        <v>174</v>
      </c>
      <c r="K21" s="34">
        <v>5318</v>
      </c>
      <c r="L21" s="34">
        <v>215</v>
      </c>
      <c r="M21" s="34">
        <v>882</v>
      </c>
      <c r="N21" s="35">
        <f>SUM(C21:M21)</f>
        <v>56204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0"/>
        <v>0</v>
      </c>
      <c r="V21" s="38">
        <f t="shared" si="1"/>
        <v>56204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11</v>
      </c>
      <c r="D22" s="24">
        <v>184</v>
      </c>
      <c r="E22" s="24">
        <v>0</v>
      </c>
      <c r="F22" s="24">
        <v>0</v>
      </c>
      <c r="G22" s="24">
        <v>6</v>
      </c>
      <c r="H22" s="24">
        <v>0</v>
      </c>
      <c r="I22" s="24">
        <v>1</v>
      </c>
      <c r="J22" s="24">
        <v>70</v>
      </c>
      <c r="K22" s="24">
        <v>0</v>
      </c>
      <c r="L22" s="24">
        <v>3</v>
      </c>
      <c r="M22" s="24">
        <v>0</v>
      </c>
      <c r="N22" s="28">
        <f>SUM(C22:M22)</f>
        <v>275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0"/>
        <v>0</v>
      </c>
      <c r="V22" s="31">
        <f t="shared" si="1"/>
        <v>275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196</v>
      </c>
      <c r="D23" s="24">
        <v>55</v>
      </c>
      <c r="E23" s="24">
        <v>324</v>
      </c>
      <c r="F23" s="24">
        <v>32</v>
      </c>
      <c r="G23" s="24">
        <v>249</v>
      </c>
      <c r="H23" s="24">
        <v>0</v>
      </c>
      <c r="I23" s="24">
        <v>171</v>
      </c>
      <c r="J23" s="24">
        <v>234</v>
      </c>
      <c r="K23" s="24">
        <v>108</v>
      </c>
      <c r="L23" s="24">
        <v>53</v>
      </c>
      <c r="M23" s="24">
        <v>0</v>
      </c>
      <c r="N23" s="28">
        <f>SUM(C23:M23)</f>
        <v>1422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0"/>
        <v>0</v>
      </c>
      <c r="V23" s="31">
        <f t="shared" si="1"/>
        <v>1422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6390</v>
      </c>
      <c r="D24" s="24">
        <v>9622</v>
      </c>
      <c r="E24" s="24">
        <v>18410</v>
      </c>
      <c r="F24" s="24">
        <v>1565</v>
      </c>
      <c r="G24" s="24">
        <v>14414</v>
      </c>
      <c r="H24" s="24">
        <v>400</v>
      </c>
      <c r="I24" s="24">
        <v>2767</v>
      </c>
      <c r="J24" s="24">
        <v>4799</v>
      </c>
      <c r="K24" s="24">
        <v>3977</v>
      </c>
      <c r="L24" s="24">
        <v>21042</v>
      </c>
      <c r="M24" s="24">
        <v>22</v>
      </c>
      <c r="N24" s="28">
        <f>SUM(C24:M24)</f>
        <v>83408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0"/>
        <v>0</v>
      </c>
      <c r="V24" s="31">
        <f t="shared" si="1"/>
        <v>83408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1855</v>
      </c>
      <c r="D25" s="24">
        <v>12106</v>
      </c>
      <c r="E25" s="24">
        <v>46</v>
      </c>
      <c r="F25" s="24">
        <v>53</v>
      </c>
      <c r="G25" s="24">
        <v>0</v>
      </c>
      <c r="H25" s="24">
        <v>0</v>
      </c>
      <c r="I25" s="24">
        <v>0</v>
      </c>
      <c r="J25" s="24">
        <v>0</v>
      </c>
      <c r="K25" s="24">
        <v>5156</v>
      </c>
      <c r="L25" s="24">
        <v>1162</v>
      </c>
      <c r="M25" s="24">
        <v>0</v>
      </c>
      <c r="N25" s="28">
        <f>SUM(C25:M25)</f>
        <v>20378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0"/>
        <v>0</v>
      </c>
      <c r="V25" s="31">
        <f t="shared" si="1"/>
        <v>20378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0</v>
      </c>
      <c r="F26" s="24">
        <v>8</v>
      </c>
      <c r="G26" s="24">
        <v>41</v>
      </c>
      <c r="H26" s="24">
        <v>0</v>
      </c>
      <c r="I26" s="24">
        <v>0</v>
      </c>
      <c r="J26" s="24">
        <v>0</v>
      </c>
      <c r="K26" s="24">
        <v>5</v>
      </c>
      <c r="L26" s="24">
        <v>0</v>
      </c>
      <c r="M26" s="24">
        <v>0</v>
      </c>
      <c r="N26" s="28">
        <f>SUM(C26:M26)</f>
        <v>54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0"/>
        <v>0</v>
      </c>
      <c r="V26" s="31">
        <f t="shared" si="1"/>
        <v>54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32</v>
      </c>
      <c r="D27" s="24">
        <v>55</v>
      </c>
      <c r="E27" s="24">
        <v>322</v>
      </c>
      <c r="F27" s="24">
        <v>8</v>
      </c>
      <c r="G27" s="24">
        <v>975</v>
      </c>
      <c r="H27" s="24">
        <v>0</v>
      </c>
      <c r="I27" s="24">
        <v>25</v>
      </c>
      <c r="J27" s="24">
        <v>0</v>
      </c>
      <c r="K27" s="24">
        <v>37</v>
      </c>
      <c r="L27" s="24">
        <v>17</v>
      </c>
      <c r="M27" s="24">
        <v>0</v>
      </c>
      <c r="N27" s="28">
        <f>SUM(C27:M27)</f>
        <v>1471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0"/>
        <v>0</v>
      </c>
      <c r="V27" s="31">
        <f t="shared" si="1"/>
        <v>1471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1</v>
      </c>
      <c r="M28" s="24">
        <v>0</v>
      </c>
      <c r="N28" s="28">
        <f>SUM(C28:M28)</f>
        <v>1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0"/>
        <v>0</v>
      </c>
      <c r="V28" s="31">
        <f t="shared" si="1"/>
        <v>1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38095</v>
      </c>
      <c r="D29" s="24">
        <v>119672</v>
      </c>
      <c r="E29" s="24">
        <v>96584</v>
      </c>
      <c r="F29" s="24">
        <v>18799</v>
      </c>
      <c r="G29" s="24">
        <v>111509</v>
      </c>
      <c r="H29" s="24">
        <v>11386</v>
      </c>
      <c r="I29" s="24">
        <v>52305</v>
      </c>
      <c r="J29" s="24">
        <v>34160</v>
      </c>
      <c r="K29" s="24">
        <v>23216</v>
      </c>
      <c r="L29" s="24">
        <v>40484</v>
      </c>
      <c r="M29" s="24">
        <v>186</v>
      </c>
      <c r="N29" s="45">
        <f>SUM(C29:M29)</f>
        <v>546396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0"/>
        <v>0</v>
      </c>
      <c r="V29" s="48">
        <f t="shared" si="1"/>
        <v>546396</v>
      </c>
      <c r="Y29" s="2"/>
    </row>
    <row r="30" spans="1:25" s="6" customFormat="1" ht="14.25" customHeight="1" x14ac:dyDescent="0.25">
      <c r="A30" s="49" t="s">
        <v>13</v>
      </c>
      <c r="B30" s="50" t="s">
        <v>70</v>
      </c>
      <c r="C30" s="51">
        <v>225876</v>
      </c>
      <c r="D30" s="51">
        <v>270723</v>
      </c>
      <c r="E30" s="51">
        <v>274217</v>
      </c>
      <c r="F30" s="51">
        <v>129261</v>
      </c>
      <c r="G30" s="51">
        <v>226430</v>
      </c>
      <c r="H30" s="51">
        <v>144082</v>
      </c>
      <c r="I30" s="51">
        <v>260296</v>
      </c>
      <c r="J30" s="51">
        <v>162390</v>
      </c>
      <c r="K30" s="51">
        <v>151742</v>
      </c>
      <c r="L30" s="51">
        <v>251074</v>
      </c>
      <c r="M30" s="51">
        <v>7808</v>
      </c>
      <c r="N30" s="52">
        <f>SUM(C30:M30)</f>
        <v>2103899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2">
        <f t="shared" si="0"/>
        <v>0</v>
      </c>
      <c r="V30" s="53">
        <f t="shared" si="1"/>
        <v>2103899</v>
      </c>
      <c r="Y30" s="2"/>
    </row>
    <row r="31" spans="1:25" s="6" customFormat="1" ht="14.25" customHeight="1" x14ac:dyDescent="0.25">
      <c r="A31" s="54" t="s">
        <v>71</v>
      </c>
      <c r="B31" s="55" t="s">
        <v>72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>SUM(C31:M31)</f>
        <v>0</v>
      </c>
      <c r="O31" s="24">
        <v>4704</v>
      </c>
      <c r="P31" s="24">
        <v>939</v>
      </c>
      <c r="Q31" s="24">
        <v>538</v>
      </c>
      <c r="R31" s="24">
        <v>17206</v>
      </c>
      <c r="S31" s="24">
        <v>5213</v>
      </c>
      <c r="T31" s="26">
        <v>659</v>
      </c>
      <c r="U31" s="25">
        <f t="shared" si="0"/>
        <v>29259</v>
      </c>
      <c r="V31" s="27">
        <f t="shared" si="1"/>
        <v>29259</v>
      </c>
      <c r="Y31" s="2"/>
    </row>
    <row r="32" spans="1:25" s="6" customFormat="1" ht="14.25" customHeight="1" x14ac:dyDescent="0.25">
      <c r="A32" s="39" t="s">
        <v>73</v>
      </c>
      <c r="B32" s="56" t="s">
        <v>74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>SUM(C32:M32)</f>
        <v>0</v>
      </c>
      <c r="O32" s="36">
        <v>4704</v>
      </c>
      <c r="P32" s="36">
        <v>939</v>
      </c>
      <c r="Q32" s="36">
        <v>538</v>
      </c>
      <c r="R32" s="36">
        <v>17206</v>
      </c>
      <c r="S32" s="36">
        <v>5213</v>
      </c>
      <c r="T32" s="37">
        <v>659</v>
      </c>
      <c r="U32" s="35">
        <f t="shared" si="0"/>
        <v>29259</v>
      </c>
      <c r="V32" s="38">
        <f t="shared" si="1"/>
        <v>29259</v>
      </c>
      <c r="Y32" s="2"/>
    </row>
    <row r="33" spans="1:25" s="6" customFormat="1" ht="14.25" customHeight="1" x14ac:dyDescent="0.25">
      <c r="A33" s="39" t="s">
        <v>75</v>
      </c>
      <c r="B33" s="40" t="s">
        <v>76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>SUM(C33:M33)</f>
        <v>0</v>
      </c>
      <c r="O33" s="36">
        <v>1959</v>
      </c>
      <c r="P33" s="36">
        <v>882</v>
      </c>
      <c r="Q33" s="36">
        <v>154</v>
      </c>
      <c r="R33" s="36">
        <v>24826</v>
      </c>
      <c r="S33" s="36">
        <v>695</v>
      </c>
      <c r="T33" s="37">
        <v>396</v>
      </c>
      <c r="U33" s="35">
        <f t="shared" si="0"/>
        <v>28912</v>
      </c>
      <c r="V33" s="38">
        <f t="shared" si="1"/>
        <v>28912</v>
      </c>
      <c r="Y33" s="2"/>
    </row>
    <row r="34" spans="1:25" s="6" customFormat="1" ht="14.25" customHeight="1" x14ac:dyDescent="0.25">
      <c r="A34" s="39" t="s">
        <v>77</v>
      </c>
      <c r="B34" s="40" t="s">
        <v>78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>SUM(C34:M34)</f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7">
        <v>0</v>
      </c>
      <c r="U34" s="35">
        <f t="shared" si="0"/>
        <v>0</v>
      </c>
      <c r="V34" s="38">
        <f t="shared" si="1"/>
        <v>0</v>
      </c>
      <c r="Y34" s="2"/>
    </row>
    <row r="35" spans="1:25" s="6" customFormat="1" ht="14.25" customHeight="1" x14ac:dyDescent="0.25">
      <c r="A35" s="41" t="s">
        <v>79</v>
      </c>
      <c r="B35" s="57" t="s">
        <v>80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>SUM(C35:M35)</f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30">
        <v>0</v>
      </c>
      <c r="U35" s="28">
        <f t="shared" si="0"/>
        <v>0</v>
      </c>
      <c r="V35" s="31">
        <f t="shared" si="1"/>
        <v>0</v>
      </c>
      <c r="Y35" s="2"/>
    </row>
    <row r="36" spans="1:25" s="6" customFormat="1" ht="14.25" customHeight="1" x14ac:dyDescent="0.25">
      <c r="A36" s="41" t="s">
        <v>81</v>
      </c>
      <c r="B36" s="57" t="s">
        <v>82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>SUM(C36:M36)</f>
        <v>0</v>
      </c>
      <c r="O36" s="29">
        <v>1179</v>
      </c>
      <c r="P36" s="29">
        <v>619</v>
      </c>
      <c r="Q36" s="29">
        <v>1637</v>
      </c>
      <c r="R36" s="29">
        <v>327</v>
      </c>
      <c r="S36" s="29">
        <v>659</v>
      </c>
      <c r="T36" s="30">
        <v>375</v>
      </c>
      <c r="U36" s="28">
        <f t="shared" si="0"/>
        <v>4796</v>
      </c>
      <c r="V36" s="31">
        <f t="shared" si="1"/>
        <v>4796</v>
      </c>
      <c r="Y36" s="2"/>
    </row>
    <row r="37" spans="1:25" s="6" customFormat="1" ht="14.25" customHeight="1" x14ac:dyDescent="0.25">
      <c r="A37" s="41" t="s">
        <v>83</v>
      </c>
      <c r="B37" s="57" t="s">
        <v>84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>SUM(C37:M37)</f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0"/>
        <v>0</v>
      </c>
      <c r="V37" s="31">
        <f t="shared" si="1"/>
        <v>0</v>
      </c>
      <c r="Y37" s="2"/>
    </row>
    <row r="38" spans="1:25" s="6" customFormat="1" ht="14.25" customHeight="1" x14ac:dyDescent="0.25">
      <c r="A38" s="41" t="s">
        <v>85</v>
      </c>
      <c r="B38" s="57" t="s">
        <v>86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>SUM(C38:M38)</f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0"/>
        <v>0</v>
      </c>
      <c r="V38" s="31">
        <f t="shared" si="1"/>
        <v>0</v>
      </c>
      <c r="Y38" s="2"/>
    </row>
    <row r="39" spans="1:25" s="6" customFormat="1" ht="14.25" customHeight="1" x14ac:dyDescent="0.25">
      <c r="A39" s="41" t="s">
        <v>87</v>
      </c>
      <c r="B39" s="42" t="s">
        <v>88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>SUM(C39:M39)</f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0"/>
        <v>0</v>
      </c>
      <c r="V39" s="31">
        <f t="shared" si="1"/>
        <v>0</v>
      </c>
      <c r="Y39" s="2"/>
    </row>
    <row r="40" spans="1:25" s="6" customFormat="1" ht="14.25" customHeight="1" x14ac:dyDescent="0.25">
      <c r="A40" s="41" t="s">
        <v>89</v>
      </c>
      <c r="B40" s="57" t="s">
        <v>90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>SUM(C40:M40)</f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0"/>
        <v>0</v>
      </c>
      <c r="V40" s="48">
        <f t="shared" si="1"/>
        <v>0</v>
      </c>
      <c r="Y40" s="2"/>
    </row>
    <row r="41" spans="1:25" s="6" customFormat="1" ht="14.25" customHeight="1" x14ac:dyDescent="0.25">
      <c r="A41" s="58" t="s">
        <v>20</v>
      </c>
      <c r="B41" s="59" t="s">
        <v>91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2">
        <f>SUM(C41:M41)</f>
        <v>0</v>
      </c>
      <c r="O41" s="51">
        <v>5883</v>
      </c>
      <c r="P41" s="51">
        <v>1558</v>
      </c>
      <c r="Q41" s="51">
        <v>2175</v>
      </c>
      <c r="R41" s="51">
        <v>17533</v>
      </c>
      <c r="S41" s="51">
        <v>5872</v>
      </c>
      <c r="T41" s="51">
        <v>1034</v>
      </c>
      <c r="U41" s="52">
        <f t="shared" si="0"/>
        <v>34055</v>
      </c>
      <c r="V41" s="53">
        <f t="shared" si="1"/>
        <v>34055</v>
      </c>
      <c r="Y41" s="2"/>
    </row>
    <row r="42" spans="1:25" s="6" customFormat="1" ht="14.25" customHeight="1" x14ac:dyDescent="0.25">
      <c r="A42" s="60" t="s">
        <v>21</v>
      </c>
      <c r="B42" s="61" t="s">
        <v>92</v>
      </c>
      <c r="C42" s="62">
        <f t="shared" ref="C42:V42" si="2">C30+C41</f>
        <v>225876</v>
      </c>
      <c r="D42" s="62">
        <f t="shared" si="2"/>
        <v>270723</v>
      </c>
      <c r="E42" s="62">
        <f t="shared" si="2"/>
        <v>274217</v>
      </c>
      <c r="F42" s="62">
        <f t="shared" si="2"/>
        <v>129261</v>
      </c>
      <c r="G42" s="62">
        <f t="shared" si="2"/>
        <v>226430</v>
      </c>
      <c r="H42" s="62">
        <f t="shared" si="2"/>
        <v>144082</v>
      </c>
      <c r="I42" s="62">
        <f t="shared" si="2"/>
        <v>260296</v>
      </c>
      <c r="J42" s="62">
        <f t="shared" si="2"/>
        <v>162390</v>
      </c>
      <c r="K42" s="62">
        <f t="shared" si="2"/>
        <v>151742</v>
      </c>
      <c r="L42" s="62">
        <f t="shared" si="2"/>
        <v>251074</v>
      </c>
      <c r="M42" s="62">
        <f t="shared" si="2"/>
        <v>7808</v>
      </c>
      <c r="N42" s="62">
        <f t="shared" si="2"/>
        <v>2103899</v>
      </c>
      <c r="O42" s="62">
        <f t="shared" si="2"/>
        <v>5883</v>
      </c>
      <c r="P42" s="62">
        <f t="shared" si="2"/>
        <v>1558</v>
      </c>
      <c r="Q42" s="62">
        <f t="shared" si="2"/>
        <v>2175</v>
      </c>
      <c r="R42" s="62">
        <f t="shared" si="2"/>
        <v>17533</v>
      </c>
      <c r="S42" s="62">
        <f t="shared" si="2"/>
        <v>5872</v>
      </c>
      <c r="T42" s="62">
        <f t="shared" si="2"/>
        <v>1034</v>
      </c>
      <c r="U42" s="62">
        <f t="shared" si="2"/>
        <v>34055</v>
      </c>
      <c r="V42" s="63">
        <f t="shared" si="2"/>
        <v>2137954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44.1" customHeight="1" x14ac:dyDescent="0.25">
      <c r="A45" s="121"/>
      <c r="B45" s="122"/>
      <c r="C45" s="64" t="str">
        <f t="shared" ref="C45:M45" si="3">C4</f>
        <v>МАКЕДОНИЈА  осигурување АД Скопје - Виена Иншуренс Груп</v>
      </c>
      <c r="D45" s="64" t="str">
        <f t="shared" si="3"/>
        <v>Триглав Осигурување АД, Скопје</v>
      </c>
      <c r="E45" s="64" t="str">
        <f t="shared" si="3"/>
        <v>САВА осигурување</v>
      </c>
      <c r="F45" s="64" t="str">
        <f t="shared" si="3"/>
        <v>ЕВРОИНС ОСИГУРУВАЊЕ АД Скопје</v>
      </c>
      <c r="G45" s="64" t="str">
        <f t="shared" si="3"/>
        <v>ЕУРОЛИНК Осигурување АД Скопје</v>
      </c>
      <c r="H45" s="64" t="str">
        <f t="shared" si="3"/>
        <v>ГРАВЕ осигурување НЕЖИВОТ АД Скопје</v>
      </c>
      <c r="I45" s="64" t="str">
        <f t="shared" si="3"/>
        <v>Сигал Иншуренс Груп АД Скопје</v>
      </c>
      <c r="J45" s="64" t="str">
        <f t="shared" si="3"/>
        <v>АД ОСИГУРИТЕЛНА ПОЛИСА - Скопје</v>
      </c>
      <c r="K45" s="64" t="str">
        <f t="shared" si="3"/>
        <v>ХАЛК ОСИГУРУВАЊЕ А.Д. Скопје</v>
      </c>
      <c r="L45" s="64" t="str">
        <f t="shared" si="3"/>
        <v>КРОАЦИЈА ОСИГУРУВАЊЕ - НЕЖИВОТ</v>
      </c>
      <c r="M45" s="64" t="str">
        <f t="shared" si="3"/>
        <v>ЗОИЛ МАКЕДОНИЈА, Битола</v>
      </c>
      <c r="N45" s="65"/>
      <c r="O45" s="64" t="str">
        <f t="shared" ref="O45:T45" si="4">O4</f>
        <v>КРОАЦИА ОСИГУРУВАЊЕ - ЖИВОТ</v>
      </c>
      <c r="P45" s="64" t="str">
        <f t="shared" si="4"/>
        <v>ГРАВЕ осигурување а.д Скопје</v>
      </c>
      <c r="Q45" s="64" t="str">
        <f t="shared" si="4"/>
        <v>ВИНЕР ЛАЈФ - Виена Иншуренс Груп АД Скопје</v>
      </c>
      <c r="R45" s="64" t="str">
        <f t="shared" si="4"/>
        <v>СИГАЛ ЛАЈФ АД Скопје</v>
      </c>
      <c r="S45" s="64" t="str">
        <f t="shared" si="4"/>
        <v>Триглав Осигурување Живот АД, Скопје</v>
      </c>
      <c r="T45" s="64" t="str">
        <f t="shared" si="4"/>
        <v>ПРВА ЖИВОТ АД Скопје</v>
      </c>
      <c r="U45" s="66"/>
      <c r="V45" s="2"/>
      <c r="Y45" s="2"/>
    </row>
    <row r="46" spans="1:25" s="6" customFormat="1" ht="17.45" customHeight="1" x14ac:dyDescent="0.25">
      <c r="A46" s="123" t="s">
        <v>93</v>
      </c>
      <c r="B46" s="124"/>
      <c r="C46" s="67">
        <f>C42/$N$42</f>
        <v>0.10736066702821762</v>
      </c>
      <c r="D46" s="67">
        <f t="shared" ref="D46:M46" si="5">D42/$N$42</f>
        <v>0.12867680435230019</v>
      </c>
      <c r="E46" s="67">
        <f t="shared" si="5"/>
        <v>0.13033753046130067</v>
      </c>
      <c r="F46" s="67">
        <f t="shared" si="5"/>
        <v>6.1438785797226961E-2</v>
      </c>
      <c r="G46" s="67">
        <f t="shared" si="5"/>
        <v>0.10762398765339971</v>
      </c>
      <c r="H46" s="67">
        <f t="shared" si="5"/>
        <v>6.8483325482829732E-2</v>
      </c>
      <c r="I46" s="67">
        <f t="shared" si="5"/>
        <v>0.12372076796462188</v>
      </c>
      <c r="J46" s="67">
        <f t="shared" si="5"/>
        <v>7.7185264121519145E-2</v>
      </c>
      <c r="K46" s="67">
        <f t="shared" si="5"/>
        <v>7.2124184668560617E-2</v>
      </c>
      <c r="L46" s="67">
        <f t="shared" si="5"/>
        <v>0.11933747770211403</v>
      </c>
      <c r="M46" s="67">
        <f t="shared" si="5"/>
        <v>3.7112047679094861E-3</v>
      </c>
      <c r="N46" s="68"/>
      <c r="O46" s="67">
        <f>O42/$U$42</f>
        <v>0.17274996329467038</v>
      </c>
      <c r="P46" s="67">
        <f t="shared" ref="P46:T46" si="6">P42/$U$42</f>
        <v>4.5749522830715018E-2</v>
      </c>
      <c r="Q46" s="67">
        <f t="shared" si="6"/>
        <v>6.3867273528116289E-2</v>
      </c>
      <c r="R46" s="67">
        <f t="shared" si="6"/>
        <v>0.51484363529584498</v>
      </c>
      <c r="S46" s="67">
        <f t="shared" si="6"/>
        <v>0.17242695639406841</v>
      </c>
      <c r="T46" s="67">
        <f t="shared" si="6"/>
        <v>3.0362648656584935E-2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4ED7B-7BD0-4B96-833B-7FCF90767135}">
  <dimension ref="A1:Y59"/>
  <sheetViews>
    <sheetView showGridLines="0" zoomScale="80" zoomScaleNormal="80" workbookViewId="0">
      <selection activeCell="O46" sqref="O46:T46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107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54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>
        <v>6</v>
      </c>
      <c r="I5" s="19">
        <v>7</v>
      </c>
      <c r="J5" s="19">
        <v>8</v>
      </c>
      <c r="K5" s="19">
        <v>9</v>
      </c>
      <c r="L5" s="19">
        <v>10</v>
      </c>
      <c r="M5" s="19">
        <v>11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59990</v>
      </c>
      <c r="D6" s="24">
        <v>102310</v>
      </c>
      <c r="E6" s="24">
        <v>24315</v>
      </c>
      <c r="F6" s="24">
        <v>7990</v>
      </c>
      <c r="G6" s="24">
        <v>67796</v>
      </c>
      <c r="H6" s="24">
        <v>9257</v>
      </c>
      <c r="I6" s="24">
        <v>28436</v>
      </c>
      <c r="J6" s="24">
        <v>22060</v>
      </c>
      <c r="K6" s="24">
        <v>28879</v>
      </c>
      <c r="L6" s="24">
        <v>80139</v>
      </c>
      <c r="M6" s="24">
        <v>916</v>
      </c>
      <c r="N6" s="25">
        <f>SUM(C6:M6)</f>
        <v>432088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0">SUM(O6:T6)</f>
        <v>0</v>
      </c>
      <c r="V6" s="27">
        <f t="shared" ref="V6:V41" si="1">N6+U6</f>
        <v>432088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176326</v>
      </c>
      <c r="D7" s="24">
        <v>150632</v>
      </c>
      <c r="E7" s="24">
        <v>109876</v>
      </c>
      <c r="F7" s="24">
        <v>11033</v>
      </c>
      <c r="G7" s="24">
        <v>152294</v>
      </c>
      <c r="H7" s="24">
        <v>0</v>
      </c>
      <c r="I7" s="24">
        <v>87017</v>
      </c>
      <c r="J7" s="24">
        <v>0</v>
      </c>
      <c r="K7" s="24">
        <v>72443</v>
      </c>
      <c r="L7" s="24">
        <v>164311</v>
      </c>
      <c r="M7" s="24">
        <v>0</v>
      </c>
      <c r="N7" s="28">
        <f>SUM(C7:M7)</f>
        <v>923932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0"/>
        <v>0</v>
      </c>
      <c r="V7" s="31">
        <f t="shared" si="1"/>
        <v>923932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104533</v>
      </c>
      <c r="D8" s="24">
        <v>94146</v>
      </c>
      <c r="E8" s="24">
        <v>167460</v>
      </c>
      <c r="F8" s="24">
        <v>42149</v>
      </c>
      <c r="G8" s="24">
        <v>69015</v>
      </c>
      <c r="H8" s="24">
        <v>13274</v>
      </c>
      <c r="I8" s="24">
        <v>53847</v>
      </c>
      <c r="J8" s="24">
        <v>65607</v>
      </c>
      <c r="K8" s="24">
        <v>74963</v>
      </c>
      <c r="L8" s="24">
        <v>64848</v>
      </c>
      <c r="M8" s="24">
        <v>5050</v>
      </c>
      <c r="N8" s="28">
        <f>SUM(C8:M8)</f>
        <v>754892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0"/>
        <v>0</v>
      </c>
      <c r="V8" s="31">
        <f t="shared" si="1"/>
        <v>754892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>SUM(C9:M9)</f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0"/>
        <v>0</v>
      </c>
      <c r="V9" s="31">
        <f t="shared" si="1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6446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8">
        <f>SUM(C10:M10)</f>
        <v>6446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0"/>
        <v>0</v>
      </c>
      <c r="V10" s="31">
        <f t="shared" si="1"/>
        <v>6446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0</v>
      </c>
      <c r="D11" s="24">
        <v>0</v>
      </c>
      <c r="E11" s="24">
        <v>40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1854</v>
      </c>
      <c r="L11" s="24">
        <v>0</v>
      </c>
      <c r="M11" s="24">
        <v>0</v>
      </c>
      <c r="N11" s="28">
        <f>SUM(C11:M11)</f>
        <v>1894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0"/>
        <v>0</v>
      </c>
      <c r="V11" s="31">
        <f t="shared" si="1"/>
        <v>1894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305</v>
      </c>
      <c r="D12" s="24">
        <v>51661</v>
      </c>
      <c r="E12" s="24">
        <v>6</v>
      </c>
      <c r="F12" s="24">
        <v>36</v>
      </c>
      <c r="G12" s="24">
        <v>0</v>
      </c>
      <c r="H12" s="24">
        <v>0</v>
      </c>
      <c r="I12" s="24">
        <v>163</v>
      </c>
      <c r="J12" s="24">
        <v>0</v>
      </c>
      <c r="K12" s="24">
        <v>0</v>
      </c>
      <c r="L12" s="24">
        <v>744</v>
      </c>
      <c r="M12" s="24">
        <v>0</v>
      </c>
      <c r="N12" s="28">
        <f>SUM(C12:M12)</f>
        <v>52915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0"/>
        <v>0</v>
      </c>
      <c r="V12" s="31">
        <f t="shared" si="1"/>
        <v>52915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69750</v>
      </c>
      <c r="D13" s="24">
        <v>7343</v>
      </c>
      <c r="E13" s="24">
        <v>210729</v>
      </c>
      <c r="F13" s="24">
        <v>970</v>
      </c>
      <c r="G13" s="24">
        <v>50187</v>
      </c>
      <c r="H13" s="24">
        <v>206</v>
      </c>
      <c r="I13" s="24">
        <v>14799</v>
      </c>
      <c r="J13" s="24">
        <v>7426</v>
      </c>
      <c r="K13" s="24">
        <v>16182</v>
      </c>
      <c r="L13" s="24">
        <v>8191</v>
      </c>
      <c r="M13" s="24">
        <v>0</v>
      </c>
      <c r="N13" s="28">
        <f>SUM(C13:M13)</f>
        <v>385783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0"/>
        <v>0</v>
      </c>
      <c r="V13" s="31">
        <f t="shared" si="1"/>
        <v>385783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101616</v>
      </c>
      <c r="D14" s="24">
        <v>37099</v>
      </c>
      <c r="E14" s="24">
        <v>68332</v>
      </c>
      <c r="F14" s="24">
        <v>22686</v>
      </c>
      <c r="G14" s="24">
        <v>5021</v>
      </c>
      <c r="H14" s="24">
        <v>654</v>
      </c>
      <c r="I14" s="24">
        <v>58345</v>
      </c>
      <c r="J14" s="24">
        <v>7410</v>
      </c>
      <c r="K14" s="24">
        <v>5077</v>
      </c>
      <c r="L14" s="24">
        <v>56834</v>
      </c>
      <c r="M14" s="24">
        <v>73</v>
      </c>
      <c r="N14" s="28">
        <f>SUM(C14:M14)</f>
        <v>363147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0"/>
        <v>0</v>
      </c>
      <c r="V14" s="31">
        <f t="shared" si="1"/>
        <v>363147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171367</v>
      </c>
      <c r="D15" s="24">
        <v>44442</v>
      </c>
      <c r="E15" s="24">
        <v>279062</v>
      </c>
      <c r="F15" s="24">
        <v>23656</v>
      </c>
      <c r="G15" s="24">
        <v>55208</v>
      </c>
      <c r="H15" s="24">
        <v>861</v>
      </c>
      <c r="I15" s="24">
        <v>73144</v>
      </c>
      <c r="J15" s="24">
        <v>14836</v>
      </c>
      <c r="K15" s="24">
        <v>21259</v>
      </c>
      <c r="L15" s="24">
        <v>65025</v>
      </c>
      <c r="M15" s="24">
        <v>73</v>
      </c>
      <c r="N15" s="28">
        <f>SUM(C15:M15)</f>
        <v>748933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0"/>
        <v>0</v>
      </c>
      <c r="V15" s="31">
        <f t="shared" si="1"/>
        <v>748933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5848</v>
      </c>
      <c r="D16" s="34">
        <v>26153</v>
      </c>
      <c r="E16" s="34">
        <v>45448</v>
      </c>
      <c r="F16" s="34">
        <v>14033</v>
      </c>
      <c r="G16" s="34">
        <v>12330</v>
      </c>
      <c r="H16" s="34">
        <v>24</v>
      </c>
      <c r="I16" s="34">
        <v>3412</v>
      </c>
      <c r="J16" s="34">
        <v>1391</v>
      </c>
      <c r="K16" s="34">
        <v>2675</v>
      </c>
      <c r="L16" s="34">
        <v>7509</v>
      </c>
      <c r="M16" s="34">
        <v>0</v>
      </c>
      <c r="N16" s="35">
        <f>SUM(C16:M16)</f>
        <v>118823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0"/>
        <v>0</v>
      </c>
      <c r="V16" s="38">
        <f t="shared" si="1"/>
        <v>118823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165518</v>
      </c>
      <c r="D17" s="34">
        <v>18289</v>
      </c>
      <c r="E17" s="34">
        <v>233613</v>
      </c>
      <c r="F17" s="34">
        <v>9623</v>
      </c>
      <c r="G17" s="34">
        <v>42878</v>
      </c>
      <c r="H17" s="34">
        <v>837</v>
      </c>
      <c r="I17" s="34">
        <v>69732</v>
      </c>
      <c r="J17" s="34">
        <v>13445</v>
      </c>
      <c r="K17" s="34">
        <v>18584</v>
      </c>
      <c r="L17" s="34">
        <v>57516</v>
      </c>
      <c r="M17" s="34">
        <v>73</v>
      </c>
      <c r="N17" s="35">
        <f>SUM(C17:M17)</f>
        <v>630108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0"/>
        <v>0</v>
      </c>
      <c r="V17" s="38">
        <f t="shared" si="1"/>
        <v>630108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438540</v>
      </c>
      <c r="D18" s="24">
        <v>211515</v>
      </c>
      <c r="E18" s="24">
        <v>226612</v>
      </c>
      <c r="F18" s="24">
        <v>146714</v>
      </c>
      <c r="G18" s="24">
        <v>199028</v>
      </c>
      <c r="H18" s="24">
        <v>233266</v>
      </c>
      <c r="I18" s="24">
        <v>409096</v>
      </c>
      <c r="J18" s="24">
        <v>203224</v>
      </c>
      <c r="K18" s="24">
        <v>202993</v>
      </c>
      <c r="L18" s="24">
        <v>235245</v>
      </c>
      <c r="M18" s="24">
        <v>16034</v>
      </c>
      <c r="N18" s="28">
        <f>SUM(C18:M18)</f>
        <v>2522267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0"/>
        <v>0</v>
      </c>
      <c r="V18" s="31">
        <f t="shared" si="1"/>
        <v>2522267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373239</v>
      </c>
      <c r="D19" s="34">
        <v>149374</v>
      </c>
      <c r="E19" s="34">
        <v>173993</v>
      </c>
      <c r="F19" s="34">
        <v>110161</v>
      </c>
      <c r="G19" s="34">
        <v>172434</v>
      </c>
      <c r="H19" s="34">
        <v>204943</v>
      </c>
      <c r="I19" s="34">
        <v>364395</v>
      </c>
      <c r="J19" s="34">
        <v>159660</v>
      </c>
      <c r="K19" s="34">
        <v>140290</v>
      </c>
      <c r="L19" s="34">
        <v>204761</v>
      </c>
      <c r="M19" s="34">
        <v>15675</v>
      </c>
      <c r="N19" s="35">
        <f>SUM(C19:M19)</f>
        <v>2068925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0"/>
        <v>0</v>
      </c>
      <c r="V19" s="38">
        <f t="shared" si="1"/>
        <v>2068925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60120</v>
      </c>
      <c r="D20" s="34">
        <v>51558</v>
      </c>
      <c r="E20" s="34">
        <v>47254</v>
      </c>
      <c r="F20" s="34">
        <v>27121</v>
      </c>
      <c r="G20" s="34">
        <v>24365</v>
      </c>
      <c r="H20" s="34">
        <v>28324</v>
      </c>
      <c r="I20" s="34">
        <v>39812</v>
      </c>
      <c r="J20" s="34">
        <v>42457</v>
      </c>
      <c r="K20" s="34">
        <v>57527</v>
      </c>
      <c r="L20" s="34">
        <v>24435</v>
      </c>
      <c r="M20" s="34">
        <v>358</v>
      </c>
      <c r="N20" s="35">
        <f>SUM(C20:M20)</f>
        <v>403331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0"/>
        <v>0</v>
      </c>
      <c r="V20" s="38">
        <f t="shared" si="1"/>
        <v>403331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510</v>
      </c>
      <c r="D21" s="34">
        <v>168</v>
      </c>
      <c r="E21" s="34">
        <v>154</v>
      </c>
      <c r="F21" s="34">
        <v>9204</v>
      </c>
      <c r="G21" s="34">
        <v>0</v>
      </c>
      <c r="H21" s="34">
        <v>0</v>
      </c>
      <c r="I21" s="34">
        <v>0</v>
      </c>
      <c r="J21" s="34">
        <v>15</v>
      </c>
      <c r="K21" s="34">
        <v>366</v>
      </c>
      <c r="L21" s="34">
        <v>0</v>
      </c>
      <c r="M21" s="34">
        <v>0</v>
      </c>
      <c r="N21" s="35">
        <f>SUM(C21:M21)</f>
        <v>10417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0"/>
        <v>0</v>
      </c>
      <c r="V21" s="38">
        <f t="shared" si="1"/>
        <v>10417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8">
        <f>SUM(C22:M22)</f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0"/>
        <v>0</v>
      </c>
      <c r="V22" s="31">
        <f t="shared" si="1"/>
        <v>0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0</v>
      </c>
      <c r="D23" s="24">
        <v>0</v>
      </c>
      <c r="E23" s="24">
        <v>63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8">
        <f>SUM(C23:M23)</f>
        <v>63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0"/>
        <v>0</v>
      </c>
      <c r="V23" s="31">
        <f t="shared" si="1"/>
        <v>63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6273</v>
      </c>
      <c r="D24" s="24">
        <v>911</v>
      </c>
      <c r="E24" s="24">
        <v>2143</v>
      </c>
      <c r="F24" s="24">
        <v>404</v>
      </c>
      <c r="G24" s="24">
        <v>3151</v>
      </c>
      <c r="H24" s="24">
        <v>91</v>
      </c>
      <c r="I24" s="24">
        <v>1868</v>
      </c>
      <c r="J24" s="24">
        <v>4167</v>
      </c>
      <c r="K24" s="24">
        <v>601</v>
      </c>
      <c r="L24" s="24">
        <v>1176</v>
      </c>
      <c r="M24" s="24">
        <v>0</v>
      </c>
      <c r="N24" s="28">
        <f>SUM(C24:M24)</f>
        <v>20785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0"/>
        <v>0</v>
      </c>
      <c r="V24" s="31">
        <f t="shared" si="1"/>
        <v>20785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323</v>
      </c>
      <c r="D25" s="24">
        <v>1082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28</v>
      </c>
      <c r="L25" s="24">
        <v>9</v>
      </c>
      <c r="M25" s="24">
        <v>0</v>
      </c>
      <c r="N25" s="28">
        <f>SUM(C25:M25)</f>
        <v>1442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0"/>
        <v>0</v>
      </c>
      <c r="V25" s="31">
        <f t="shared" si="1"/>
        <v>1442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8">
        <f>SUM(C26:M26)</f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0"/>
        <v>0</v>
      </c>
      <c r="V26" s="31">
        <f t="shared" si="1"/>
        <v>0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30</v>
      </c>
      <c r="D27" s="24">
        <v>0</v>
      </c>
      <c r="E27" s="24">
        <v>5285</v>
      </c>
      <c r="F27" s="24">
        <v>0</v>
      </c>
      <c r="G27" s="24">
        <v>0</v>
      </c>
      <c r="H27" s="24">
        <v>0</v>
      </c>
      <c r="I27" s="24">
        <v>294</v>
      </c>
      <c r="J27" s="24">
        <v>0</v>
      </c>
      <c r="K27" s="24">
        <v>0</v>
      </c>
      <c r="L27" s="24">
        <v>0</v>
      </c>
      <c r="M27" s="24">
        <v>0</v>
      </c>
      <c r="N27" s="28">
        <f>SUM(C27:M27)</f>
        <v>5609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0"/>
        <v>0</v>
      </c>
      <c r="V27" s="31">
        <f t="shared" si="1"/>
        <v>5609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>SUM(C28:M28)</f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0"/>
        <v>0</v>
      </c>
      <c r="V28" s="31">
        <f t="shared" si="1"/>
        <v>0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9061</v>
      </c>
      <c r="D29" s="24">
        <v>26388</v>
      </c>
      <c r="E29" s="24">
        <v>24252</v>
      </c>
      <c r="F29" s="24">
        <v>4205</v>
      </c>
      <c r="G29" s="24">
        <v>17090</v>
      </c>
      <c r="H29" s="24">
        <v>1304</v>
      </c>
      <c r="I29" s="24">
        <v>6968</v>
      </c>
      <c r="J29" s="24">
        <v>6395</v>
      </c>
      <c r="K29" s="24">
        <v>3190</v>
      </c>
      <c r="L29" s="24">
        <v>6694</v>
      </c>
      <c r="M29" s="24">
        <v>105</v>
      </c>
      <c r="N29" s="45">
        <f>SUM(C29:M29)</f>
        <v>105652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0"/>
        <v>0</v>
      </c>
      <c r="V29" s="48">
        <f t="shared" si="1"/>
        <v>105652</v>
      </c>
      <c r="Y29" s="2"/>
    </row>
    <row r="30" spans="1:25" s="6" customFormat="1" ht="14.25" customHeight="1" x14ac:dyDescent="0.25">
      <c r="A30" s="49" t="s">
        <v>13</v>
      </c>
      <c r="B30" s="50" t="s">
        <v>70</v>
      </c>
      <c r="C30" s="51">
        <f t="shared" ref="C30:M30" si="2">SUM(C6:C14)+C18+SUM(C22:C29)</f>
        <v>966747</v>
      </c>
      <c r="D30" s="51">
        <f t="shared" si="2"/>
        <v>689533</v>
      </c>
      <c r="E30" s="51">
        <f t="shared" si="2"/>
        <v>839113</v>
      </c>
      <c r="F30" s="51">
        <f t="shared" si="2"/>
        <v>236187</v>
      </c>
      <c r="G30" s="51">
        <f t="shared" si="2"/>
        <v>563582</v>
      </c>
      <c r="H30" s="51">
        <f t="shared" si="2"/>
        <v>258052</v>
      </c>
      <c r="I30" s="51">
        <f t="shared" si="2"/>
        <v>660833</v>
      </c>
      <c r="J30" s="51">
        <f t="shared" si="2"/>
        <v>316289</v>
      </c>
      <c r="K30" s="51">
        <f t="shared" si="2"/>
        <v>406210</v>
      </c>
      <c r="L30" s="51">
        <f t="shared" si="2"/>
        <v>618191</v>
      </c>
      <c r="M30" s="51">
        <f t="shared" si="2"/>
        <v>22178</v>
      </c>
      <c r="N30" s="52">
        <f>SUM(C30:M30)</f>
        <v>5576915</v>
      </c>
      <c r="O30" s="51">
        <f t="shared" ref="O30:T30" si="3">SUM(O6:O14)+O18+SUM(O22:O29)</f>
        <v>0</v>
      </c>
      <c r="P30" s="51">
        <f t="shared" si="3"/>
        <v>0</v>
      </c>
      <c r="Q30" s="51">
        <f t="shared" si="3"/>
        <v>0</v>
      </c>
      <c r="R30" s="51">
        <f t="shared" si="3"/>
        <v>0</v>
      </c>
      <c r="S30" s="51">
        <f t="shared" si="3"/>
        <v>0</v>
      </c>
      <c r="T30" s="51">
        <f t="shared" si="3"/>
        <v>0</v>
      </c>
      <c r="U30" s="52">
        <f t="shared" si="0"/>
        <v>0</v>
      </c>
      <c r="V30" s="53">
        <f t="shared" si="1"/>
        <v>5576915</v>
      </c>
      <c r="Y30" s="2"/>
    </row>
    <row r="31" spans="1:25" s="6" customFormat="1" ht="14.25" customHeight="1" x14ac:dyDescent="0.25">
      <c r="A31" s="54" t="s">
        <v>71</v>
      </c>
      <c r="B31" s="55" t="s">
        <v>72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>SUM(C31:M31)</f>
        <v>0</v>
      </c>
      <c r="O31" s="24">
        <v>439847</v>
      </c>
      <c r="P31" s="24">
        <v>269921</v>
      </c>
      <c r="Q31" s="24">
        <v>95161</v>
      </c>
      <c r="R31" s="24">
        <v>65956</v>
      </c>
      <c r="S31" s="24">
        <v>173708</v>
      </c>
      <c r="T31" s="26">
        <v>821</v>
      </c>
      <c r="U31" s="25">
        <f t="shared" si="0"/>
        <v>1045414</v>
      </c>
      <c r="V31" s="27">
        <f t="shared" si="1"/>
        <v>1045414</v>
      </c>
      <c r="Y31" s="2"/>
    </row>
    <row r="32" spans="1:25" s="6" customFormat="1" ht="14.25" customHeight="1" x14ac:dyDescent="0.25">
      <c r="A32" s="39" t="s">
        <v>73</v>
      </c>
      <c r="B32" s="56" t="s">
        <v>74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>SUM(C32:M32)</f>
        <v>0</v>
      </c>
      <c r="O32" s="36">
        <v>427623</v>
      </c>
      <c r="P32" s="36">
        <v>262167</v>
      </c>
      <c r="Q32" s="36">
        <v>92631</v>
      </c>
      <c r="R32" s="36">
        <v>61555</v>
      </c>
      <c r="S32" s="36">
        <v>171977</v>
      </c>
      <c r="T32" s="37">
        <v>0</v>
      </c>
      <c r="U32" s="35">
        <f t="shared" si="0"/>
        <v>1015953</v>
      </c>
      <c r="V32" s="38">
        <f t="shared" si="1"/>
        <v>1015953</v>
      </c>
      <c r="Y32" s="2"/>
    </row>
    <row r="33" spans="1:25" s="6" customFormat="1" ht="14.25" customHeight="1" x14ac:dyDescent="0.25">
      <c r="A33" s="39" t="s">
        <v>75</v>
      </c>
      <c r="B33" s="40" t="s">
        <v>76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>SUM(C33:M33)</f>
        <v>0</v>
      </c>
      <c r="O33" s="36">
        <v>11958</v>
      </c>
      <c r="P33" s="36">
        <v>7369</v>
      </c>
      <c r="Q33" s="36">
        <v>2340</v>
      </c>
      <c r="R33" s="36">
        <v>4401</v>
      </c>
      <c r="S33" s="36">
        <v>1730</v>
      </c>
      <c r="T33" s="37">
        <v>821</v>
      </c>
      <c r="U33" s="35">
        <f t="shared" si="0"/>
        <v>28619</v>
      </c>
      <c r="V33" s="38">
        <f t="shared" si="1"/>
        <v>28619</v>
      </c>
      <c r="Y33" s="2"/>
    </row>
    <row r="34" spans="1:25" s="6" customFormat="1" ht="14.25" customHeight="1" x14ac:dyDescent="0.25">
      <c r="A34" s="39" t="s">
        <v>77</v>
      </c>
      <c r="B34" s="40" t="s">
        <v>78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>SUM(C34:M34)</f>
        <v>0</v>
      </c>
      <c r="O34" s="36">
        <v>266</v>
      </c>
      <c r="P34" s="36">
        <v>385</v>
      </c>
      <c r="Q34" s="36">
        <v>190</v>
      </c>
      <c r="R34" s="36">
        <v>0</v>
      </c>
      <c r="S34" s="36">
        <v>0</v>
      </c>
      <c r="T34" s="37">
        <v>0</v>
      </c>
      <c r="U34" s="35">
        <f t="shared" si="0"/>
        <v>841</v>
      </c>
      <c r="V34" s="38">
        <f t="shared" si="1"/>
        <v>841</v>
      </c>
      <c r="Y34" s="2"/>
    </row>
    <row r="35" spans="1:25" s="6" customFormat="1" ht="14.25" customHeight="1" x14ac:dyDescent="0.25">
      <c r="A35" s="41" t="s">
        <v>79</v>
      </c>
      <c r="B35" s="57" t="s">
        <v>80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>SUM(C35:M35)</f>
        <v>0</v>
      </c>
      <c r="O35" s="29">
        <v>0</v>
      </c>
      <c r="P35" s="29">
        <v>0</v>
      </c>
      <c r="Q35" s="29">
        <v>0</v>
      </c>
      <c r="R35" s="29">
        <v>579</v>
      </c>
      <c r="S35" s="29">
        <v>0</v>
      </c>
      <c r="T35" s="30">
        <v>0</v>
      </c>
      <c r="U35" s="28">
        <f t="shared" si="0"/>
        <v>579</v>
      </c>
      <c r="V35" s="31">
        <f t="shared" si="1"/>
        <v>579</v>
      </c>
      <c r="Y35" s="2"/>
    </row>
    <row r="36" spans="1:25" s="6" customFormat="1" ht="14.25" customHeight="1" x14ac:dyDescent="0.25">
      <c r="A36" s="41" t="s">
        <v>81</v>
      </c>
      <c r="B36" s="57" t="s">
        <v>82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>SUM(C36:M36)</f>
        <v>0</v>
      </c>
      <c r="O36" s="29">
        <v>76367</v>
      </c>
      <c r="P36" s="29">
        <v>3636</v>
      </c>
      <c r="Q36" s="29">
        <v>61521</v>
      </c>
      <c r="R36" s="29">
        <v>11925</v>
      </c>
      <c r="S36" s="29">
        <v>21105</v>
      </c>
      <c r="T36" s="30">
        <v>27</v>
      </c>
      <c r="U36" s="28">
        <f t="shared" si="0"/>
        <v>174581</v>
      </c>
      <c r="V36" s="31">
        <f t="shared" si="1"/>
        <v>174581</v>
      </c>
      <c r="Y36" s="2"/>
    </row>
    <row r="37" spans="1:25" s="6" customFormat="1" ht="14.25" customHeight="1" x14ac:dyDescent="0.25">
      <c r="A37" s="41" t="s">
        <v>83</v>
      </c>
      <c r="B37" s="57" t="s">
        <v>84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>SUM(C37:M37)</f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0"/>
        <v>0</v>
      </c>
      <c r="V37" s="31">
        <f t="shared" si="1"/>
        <v>0</v>
      </c>
      <c r="Y37" s="2"/>
    </row>
    <row r="38" spans="1:25" s="6" customFormat="1" ht="14.25" customHeight="1" x14ac:dyDescent="0.25">
      <c r="A38" s="41" t="s">
        <v>85</v>
      </c>
      <c r="B38" s="57" t="s">
        <v>86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>SUM(C38:M38)</f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0"/>
        <v>0</v>
      </c>
      <c r="V38" s="31">
        <f t="shared" si="1"/>
        <v>0</v>
      </c>
      <c r="Y38" s="2"/>
    </row>
    <row r="39" spans="1:25" s="6" customFormat="1" ht="14.25" customHeight="1" x14ac:dyDescent="0.25">
      <c r="A39" s="41" t="s">
        <v>87</v>
      </c>
      <c r="B39" s="42" t="s">
        <v>88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>SUM(C39:M39)</f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0"/>
        <v>0</v>
      </c>
      <c r="V39" s="31">
        <f t="shared" si="1"/>
        <v>0</v>
      </c>
      <c r="Y39" s="2"/>
    </row>
    <row r="40" spans="1:25" s="6" customFormat="1" ht="14.25" customHeight="1" x14ac:dyDescent="0.25">
      <c r="A40" s="41" t="s">
        <v>89</v>
      </c>
      <c r="B40" s="57" t="s">
        <v>90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>SUM(C40:M40)</f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0"/>
        <v>0</v>
      </c>
      <c r="V40" s="48">
        <f t="shared" si="1"/>
        <v>0</v>
      </c>
      <c r="Y40" s="2"/>
    </row>
    <row r="41" spans="1:25" s="6" customFormat="1" ht="14.25" customHeight="1" x14ac:dyDescent="0.25">
      <c r="A41" s="58" t="s">
        <v>20</v>
      </c>
      <c r="B41" s="59" t="s">
        <v>91</v>
      </c>
      <c r="C41" s="51">
        <f t="shared" ref="C41:M41" si="4">C31+SUM(C35:C40)</f>
        <v>0</v>
      </c>
      <c r="D41" s="51">
        <f t="shared" si="4"/>
        <v>0</v>
      </c>
      <c r="E41" s="51">
        <f t="shared" si="4"/>
        <v>0</v>
      </c>
      <c r="F41" s="51">
        <f t="shared" si="4"/>
        <v>0</v>
      </c>
      <c r="G41" s="51">
        <f t="shared" si="4"/>
        <v>0</v>
      </c>
      <c r="H41" s="51">
        <f t="shared" si="4"/>
        <v>0</v>
      </c>
      <c r="I41" s="51">
        <f t="shared" si="4"/>
        <v>0</v>
      </c>
      <c r="J41" s="51">
        <f t="shared" si="4"/>
        <v>0</v>
      </c>
      <c r="K41" s="51">
        <f t="shared" si="4"/>
        <v>0</v>
      </c>
      <c r="L41" s="51">
        <f t="shared" si="4"/>
        <v>0</v>
      </c>
      <c r="M41" s="51">
        <f t="shared" si="4"/>
        <v>0</v>
      </c>
      <c r="N41" s="52">
        <f>SUM(C41:M41)</f>
        <v>0</v>
      </c>
      <c r="O41" s="51">
        <f t="shared" ref="O41:T41" si="5">O31+SUM(O35:O40)</f>
        <v>516214</v>
      </c>
      <c r="P41" s="51">
        <f t="shared" si="5"/>
        <v>273557</v>
      </c>
      <c r="Q41" s="51">
        <f t="shared" si="5"/>
        <v>156682</v>
      </c>
      <c r="R41" s="51">
        <f t="shared" si="5"/>
        <v>78460</v>
      </c>
      <c r="S41" s="51">
        <f t="shared" si="5"/>
        <v>194813</v>
      </c>
      <c r="T41" s="51">
        <f t="shared" si="5"/>
        <v>848</v>
      </c>
      <c r="U41" s="52">
        <f t="shared" si="0"/>
        <v>1220574</v>
      </c>
      <c r="V41" s="53">
        <f t="shared" si="1"/>
        <v>1220574</v>
      </c>
      <c r="Y41" s="2"/>
    </row>
    <row r="42" spans="1:25" s="6" customFormat="1" ht="14.25" customHeight="1" x14ac:dyDescent="0.25">
      <c r="A42" s="60" t="s">
        <v>21</v>
      </c>
      <c r="B42" s="61" t="s">
        <v>92</v>
      </c>
      <c r="C42" s="62">
        <f t="shared" ref="C42:V42" si="6">C30+C41</f>
        <v>966747</v>
      </c>
      <c r="D42" s="62">
        <f t="shared" si="6"/>
        <v>689533</v>
      </c>
      <c r="E42" s="62">
        <f t="shared" si="6"/>
        <v>839113</v>
      </c>
      <c r="F42" s="62">
        <f t="shared" si="6"/>
        <v>236187</v>
      </c>
      <c r="G42" s="62">
        <f t="shared" si="6"/>
        <v>563582</v>
      </c>
      <c r="H42" s="62">
        <f t="shared" si="6"/>
        <v>258052</v>
      </c>
      <c r="I42" s="62">
        <f t="shared" si="6"/>
        <v>660833</v>
      </c>
      <c r="J42" s="62">
        <f t="shared" si="6"/>
        <v>316289</v>
      </c>
      <c r="K42" s="62">
        <f t="shared" si="6"/>
        <v>406210</v>
      </c>
      <c r="L42" s="62">
        <f t="shared" si="6"/>
        <v>618191</v>
      </c>
      <c r="M42" s="62">
        <f t="shared" si="6"/>
        <v>22178</v>
      </c>
      <c r="N42" s="62">
        <f t="shared" si="6"/>
        <v>5576915</v>
      </c>
      <c r="O42" s="62">
        <f t="shared" si="6"/>
        <v>516214</v>
      </c>
      <c r="P42" s="62">
        <f t="shared" si="6"/>
        <v>273557</v>
      </c>
      <c r="Q42" s="62">
        <f t="shared" si="6"/>
        <v>156682</v>
      </c>
      <c r="R42" s="62">
        <f t="shared" si="6"/>
        <v>78460</v>
      </c>
      <c r="S42" s="62">
        <f t="shared" si="6"/>
        <v>194813</v>
      </c>
      <c r="T42" s="62">
        <f t="shared" si="6"/>
        <v>848</v>
      </c>
      <c r="U42" s="62">
        <f t="shared" si="6"/>
        <v>1220574</v>
      </c>
      <c r="V42" s="63">
        <f t="shared" si="6"/>
        <v>6797489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54" x14ac:dyDescent="0.25">
      <c r="A45" s="121"/>
      <c r="B45" s="122"/>
      <c r="C45" s="64" t="str">
        <f t="shared" ref="C45:M45" si="7">C4</f>
        <v>МАКЕДОНИЈА  осигурување АД Скопје - Виена Иншуренс Груп</v>
      </c>
      <c r="D45" s="64" t="str">
        <f t="shared" si="7"/>
        <v>Триглав Осигурување АД, Скопје</v>
      </c>
      <c r="E45" s="64" t="str">
        <f t="shared" si="7"/>
        <v>САВА осигурување</v>
      </c>
      <c r="F45" s="64" t="str">
        <f t="shared" si="7"/>
        <v>ЕВРОИНС ОСИГУРУВАЊЕ АД Скопје</v>
      </c>
      <c r="G45" s="64" t="str">
        <f t="shared" si="7"/>
        <v>ЕУРОЛИНК Осигурување АД Скопје</v>
      </c>
      <c r="H45" s="64" t="str">
        <f t="shared" si="7"/>
        <v>ГРАВЕ осигурување НЕЖИВОТ АД Скопје</v>
      </c>
      <c r="I45" s="64" t="str">
        <f t="shared" si="7"/>
        <v>Сигал Иншуренс Груп АД Скопје</v>
      </c>
      <c r="J45" s="64" t="str">
        <f t="shared" si="7"/>
        <v>АД ОСИГУРИТЕЛНА ПОЛИСА - Скопје</v>
      </c>
      <c r="K45" s="64" t="str">
        <f t="shared" si="7"/>
        <v>ХАЛК ОСИГУРУВАЊЕ А.Д. Скопје</v>
      </c>
      <c r="L45" s="64" t="str">
        <f t="shared" si="7"/>
        <v>КРОАЦИЈА ОСИГУРУВАЊЕ - НЕЖИВОТ</v>
      </c>
      <c r="M45" s="64" t="str">
        <f t="shared" si="7"/>
        <v>ЗОИЛ МАКЕДОНИЈА, Битола</v>
      </c>
      <c r="N45" s="65"/>
      <c r="O45" s="64" t="str">
        <f t="shared" ref="O45:T45" si="8">O4</f>
        <v>КРОАЦИА ОСИГУРУВАЊЕ - ЖИВОТ</v>
      </c>
      <c r="P45" s="64" t="str">
        <f t="shared" si="8"/>
        <v>ГРАВЕ осигурување а.д Скопје</v>
      </c>
      <c r="Q45" s="64" t="str">
        <f t="shared" si="8"/>
        <v>ВИНЕР ЛАЈФ - Виена Иншуренс Груп АД Скопје</v>
      </c>
      <c r="R45" s="64" t="str">
        <f t="shared" si="8"/>
        <v>СИГАЛ ЛАЈФ АД Скопје</v>
      </c>
      <c r="S45" s="64" t="str">
        <f t="shared" si="8"/>
        <v>Триглав Осигурување Живот АД, Скопје</v>
      </c>
      <c r="T45" s="64" t="str">
        <f t="shared" si="8"/>
        <v>ПРВА ЖИВОТ АД Скопје</v>
      </c>
      <c r="U45" s="66"/>
      <c r="V45" s="2"/>
      <c r="Y45" s="2"/>
    </row>
    <row r="46" spans="1:25" s="6" customFormat="1" ht="17.45" customHeight="1" x14ac:dyDescent="0.25">
      <c r="A46" s="123" t="s">
        <v>93</v>
      </c>
      <c r="B46" s="124"/>
      <c r="C46" s="67">
        <f>C42/$N$42</f>
        <v>0.17334798898674267</v>
      </c>
      <c r="D46" s="67">
        <f t="shared" ref="D46:M46" si="9">D42/$N$42</f>
        <v>0.12364057906566624</v>
      </c>
      <c r="E46" s="67">
        <f t="shared" si="9"/>
        <v>0.15046185928958933</v>
      </c>
      <c r="F46" s="67">
        <f t="shared" si="9"/>
        <v>4.2350833749483362E-2</v>
      </c>
      <c r="G46" s="67">
        <f t="shared" si="9"/>
        <v>0.10105622911591804</v>
      </c>
      <c r="H46" s="67">
        <f t="shared" si="9"/>
        <v>4.6271460117287069E-2</v>
      </c>
      <c r="I46" s="67">
        <f t="shared" si="9"/>
        <v>0.11849436471597649</v>
      </c>
      <c r="J46" s="67">
        <f t="shared" si="9"/>
        <v>5.6713971792648803E-2</v>
      </c>
      <c r="K46" s="67">
        <f t="shared" si="9"/>
        <v>7.28377606615844E-2</v>
      </c>
      <c r="L46" s="67">
        <f t="shared" si="9"/>
        <v>0.11084820191808553</v>
      </c>
      <c r="M46" s="67">
        <f t="shared" si="9"/>
        <v>3.9767505870180915E-3</v>
      </c>
      <c r="N46" s="68"/>
      <c r="O46" s="67">
        <f>O42/$U$42</f>
        <v>0.42292724570570894</v>
      </c>
      <c r="P46" s="67">
        <f t="shared" ref="P46:T46" si="10">P42/$U$42</f>
        <v>0.22412160180374152</v>
      </c>
      <c r="Q46" s="67">
        <f t="shared" si="10"/>
        <v>0.12836747300860088</v>
      </c>
      <c r="R46" s="67">
        <f t="shared" si="10"/>
        <v>6.4281231617255491E-2</v>
      </c>
      <c r="S46" s="67">
        <f t="shared" si="10"/>
        <v>0.15960769277405548</v>
      </c>
      <c r="T46" s="67">
        <f t="shared" si="10"/>
        <v>6.9475509063768358E-4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4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78B8B-3143-4FEF-A8D4-5971DAD3E2C9}">
  <dimension ref="A1:Y59"/>
  <sheetViews>
    <sheetView showGridLines="0" zoomScale="80" zoomScaleNormal="80" workbookViewId="0">
      <selection activeCell="O46" sqref="O46:T46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108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54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>
        <v>6</v>
      </c>
      <c r="I5" s="19">
        <v>7</v>
      </c>
      <c r="J5" s="19">
        <v>8</v>
      </c>
      <c r="K5" s="19">
        <v>9</v>
      </c>
      <c r="L5" s="19">
        <v>10</v>
      </c>
      <c r="M5" s="19">
        <v>11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1179</v>
      </c>
      <c r="D6" s="24">
        <v>969</v>
      </c>
      <c r="E6" s="24">
        <v>1054</v>
      </c>
      <c r="F6" s="24">
        <v>257</v>
      </c>
      <c r="G6" s="24">
        <v>1331</v>
      </c>
      <c r="H6" s="24">
        <v>558</v>
      </c>
      <c r="I6" s="24">
        <v>764</v>
      </c>
      <c r="J6" s="24">
        <v>478</v>
      </c>
      <c r="K6" s="24">
        <v>569</v>
      </c>
      <c r="L6" s="24">
        <v>1497</v>
      </c>
      <c r="M6" s="24">
        <v>7</v>
      </c>
      <c r="N6" s="25">
        <f>SUM(C6:M6)</f>
        <v>8663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0">SUM(O6:T6)</f>
        <v>0</v>
      </c>
      <c r="V6" s="27">
        <f t="shared" ref="V6:V41" si="1">N6+U6</f>
        <v>8663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19030</v>
      </c>
      <c r="D7" s="24">
        <v>14794</v>
      </c>
      <c r="E7" s="24">
        <v>6665</v>
      </c>
      <c r="F7" s="24">
        <v>1245</v>
      </c>
      <c r="G7" s="24">
        <v>13411</v>
      </c>
      <c r="H7" s="24">
        <v>0</v>
      </c>
      <c r="I7" s="24">
        <v>7146</v>
      </c>
      <c r="J7" s="24">
        <v>0</v>
      </c>
      <c r="K7" s="24">
        <v>6777</v>
      </c>
      <c r="L7" s="24">
        <v>17559</v>
      </c>
      <c r="M7" s="24">
        <v>0</v>
      </c>
      <c r="N7" s="28">
        <f>SUM(C7:M7)</f>
        <v>86627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0"/>
        <v>0</v>
      </c>
      <c r="V7" s="31">
        <f t="shared" si="1"/>
        <v>86627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1062</v>
      </c>
      <c r="D8" s="24">
        <v>1089</v>
      </c>
      <c r="E8" s="24">
        <v>1478</v>
      </c>
      <c r="F8" s="24">
        <v>614</v>
      </c>
      <c r="G8" s="24">
        <v>735</v>
      </c>
      <c r="H8" s="24">
        <v>173</v>
      </c>
      <c r="I8" s="24">
        <v>641</v>
      </c>
      <c r="J8" s="24">
        <v>720</v>
      </c>
      <c r="K8" s="24">
        <v>754</v>
      </c>
      <c r="L8" s="24">
        <v>735</v>
      </c>
      <c r="M8" s="24">
        <v>24</v>
      </c>
      <c r="N8" s="28">
        <f>SUM(C8:M8)</f>
        <v>8025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0"/>
        <v>0</v>
      </c>
      <c r="V8" s="31">
        <f t="shared" si="1"/>
        <v>8025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>SUM(C9:M9)</f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0"/>
        <v>0</v>
      </c>
      <c r="V9" s="31">
        <f t="shared" si="1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1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8">
        <f>SUM(C10:M10)</f>
        <v>1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0"/>
        <v>0</v>
      </c>
      <c r="V10" s="31">
        <f t="shared" si="1"/>
        <v>1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0</v>
      </c>
      <c r="D11" s="24">
        <v>0</v>
      </c>
      <c r="E11" s="24">
        <v>1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1</v>
      </c>
      <c r="L11" s="24">
        <v>0</v>
      </c>
      <c r="M11" s="24">
        <v>0</v>
      </c>
      <c r="N11" s="28">
        <f>SUM(C11:M11)</f>
        <v>2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0"/>
        <v>0</v>
      </c>
      <c r="V11" s="31">
        <f t="shared" si="1"/>
        <v>2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5</v>
      </c>
      <c r="D12" s="24">
        <v>4</v>
      </c>
      <c r="E12" s="24">
        <v>2</v>
      </c>
      <c r="F12" s="24">
        <v>1</v>
      </c>
      <c r="G12" s="24">
        <v>0</v>
      </c>
      <c r="H12" s="24">
        <v>0</v>
      </c>
      <c r="I12" s="24">
        <v>11</v>
      </c>
      <c r="J12" s="24">
        <v>0</v>
      </c>
      <c r="K12" s="24">
        <v>0</v>
      </c>
      <c r="L12" s="24">
        <v>1</v>
      </c>
      <c r="M12" s="24">
        <v>0</v>
      </c>
      <c r="N12" s="28">
        <f>SUM(C12:M12)</f>
        <v>24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0"/>
        <v>0</v>
      </c>
      <c r="V12" s="31">
        <f t="shared" si="1"/>
        <v>24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79</v>
      </c>
      <c r="D13" s="24">
        <v>56</v>
      </c>
      <c r="E13" s="24">
        <v>150</v>
      </c>
      <c r="F13" s="24">
        <v>17</v>
      </c>
      <c r="G13" s="24">
        <v>399</v>
      </c>
      <c r="H13" s="24">
        <v>5</v>
      </c>
      <c r="I13" s="24">
        <v>24</v>
      </c>
      <c r="J13" s="24">
        <v>73</v>
      </c>
      <c r="K13" s="24">
        <v>36</v>
      </c>
      <c r="L13" s="24">
        <v>41</v>
      </c>
      <c r="M13" s="24">
        <v>0</v>
      </c>
      <c r="N13" s="28">
        <f>SUM(C13:M13)</f>
        <v>880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0"/>
        <v>0</v>
      </c>
      <c r="V13" s="31">
        <f t="shared" si="1"/>
        <v>880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1014</v>
      </c>
      <c r="D14" s="24">
        <v>945</v>
      </c>
      <c r="E14" s="24">
        <v>1130</v>
      </c>
      <c r="F14" s="24">
        <v>338</v>
      </c>
      <c r="G14" s="24">
        <v>126</v>
      </c>
      <c r="H14" s="24">
        <v>6</v>
      </c>
      <c r="I14" s="24">
        <v>346</v>
      </c>
      <c r="J14" s="24">
        <v>132</v>
      </c>
      <c r="K14" s="24">
        <v>158</v>
      </c>
      <c r="L14" s="24">
        <v>318</v>
      </c>
      <c r="M14" s="24">
        <v>4</v>
      </c>
      <c r="N14" s="28">
        <f>SUM(C14:M14)</f>
        <v>4517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0"/>
        <v>0</v>
      </c>
      <c r="V14" s="31">
        <f t="shared" si="1"/>
        <v>4517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1093</v>
      </c>
      <c r="D15" s="24">
        <v>1001</v>
      </c>
      <c r="E15" s="24">
        <v>1280</v>
      </c>
      <c r="F15" s="24">
        <v>355</v>
      </c>
      <c r="G15" s="24">
        <v>525</v>
      </c>
      <c r="H15" s="24">
        <v>11</v>
      </c>
      <c r="I15" s="24">
        <v>370</v>
      </c>
      <c r="J15" s="24">
        <v>205</v>
      </c>
      <c r="K15" s="24">
        <v>194</v>
      </c>
      <c r="L15" s="24">
        <v>359</v>
      </c>
      <c r="M15" s="24">
        <v>4</v>
      </c>
      <c r="N15" s="28">
        <f>SUM(C15:M15)</f>
        <v>5397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0"/>
        <v>0</v>
      </c>
      <c r="V15" s="31">
        <f t="shared" si="1"/>
        <v>5397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210</v>
      </c>
      <c r="D16" s="34">
        <v>559</v>
      </c>
      <c r="E16" s="34">
        <v>1007</v>
      </c>
      <c r="F16" s="34">
        <v>96</v>
      </c>
      <c r="G16" s="34">
        <v>375</v>
      </c>
      <c r="H16" s="34">
        <v>2</v>
      </c>
      <c r="I16" s="34">
        <v>89</v>
      </c>
      <c r="J16" s="34">
        <v>53</v>
      </c>
      <c r="K16" s="34">
        <v>60</v>
      </c>
      <c r="L16" s="34">
        <v>222</v>
      </c>
      <c r="M16" s="34">
        <v>0</v>
      </c>
      <c r="N16" s="35">
        <f>SUM(C16:M16)</f>
        <v>2673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0"/>
        <v>0</v>
      </c>
      <c r="V16" s="38">
        <f t="shared" si="1"/>
        <v>2673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883</v>
      </c>
      <c r="D17" s="34">
        <v>442</v>
      </c>
      <c r="E17" s="34">
        <v>273</v>
      </c>
      <c r="F17" s="34">
        <v>259</v>
      </c>
      <c r="G17" s="34">
        <v>150</v>
      </c>
      <c r="H17" s="34">
        <v>9</v>
      </c>
      <c r="I17" s="34">
        <v>281</v>
      </c>
      <c r="J17" s="34">
        <v>152</v>
      </c>
      <c r="K17" s="34">
        <v>134</v>
      </c>
      <c r="L17" s="34">
        <v>137</v>
      </c>
      <c r="M17" s="34">
        <v>4</v>
      </c>
      <c r="N17" s="35">
        <f>SUM(C17:M17)</f>
        <v>2724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0"/>
        <v>0</v>
      </c>
      <c r="V17" s="38">
        <f t="shared" si="1"/>
        <v>2724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5164</v>
      </c>
      <c r="D18" s="24">
        <v>2575</v>
      </c>
      <c r="E18" s="24">
        <v>2829</v>
      </c>
      <c r="F18" s="24">
        <v>2024</v>
      </c>
      <c r="G18" s="24">
        <v>2455</v>
      </c>
      <c r="H18" s="24">
        <v>3651</v>
      </c>
      <c r="I18" s="24">
        <v>5708</v>
      </c>
      <c r="J18" s="24">
        <v>2765</v>
      </c>
      <c r="K18" s="24">
        <v>2011</v>
      </c>
      <c r="L18" s="24">
        <v>3335</v>
      </c>
      <c r="M18" s="24">
        <v>238</v>
      </c>
      <c r="N18" s="28">
        <f>SUM(C18:M18)</f>
        <v>32755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0"/>
        <v>0</v>
      </c>
      <c r="V18" s="31">
        <f t="shared" si="1"/>
        <v>32755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4886</v>
      </c>
      <c r="D19" s="34">
        <v>2342</v>
      </c>
      <c r="E19" s="34">
        <v>2527</v>
      </c>
      <c r="F19" s="34">
        <v>1918</v>
      </c>
      <c r="G19" s="34">
        <v>2352</v>
      </c>
      <c r="H19" s="34">
        <v>3545</v>
      </c>
      <c r="I19" s="34">
        <v>5494</v>
      </c>
      <c r="J19" s="34">
        <v>2651</v>
      </c>
      <c r="K19" s="34">
        <v>1851</v>
      </c>
      <c r="L19" s="34">
        <v>3206</v>
      </c>
      <c r="M19" s="34">
        <v>233</v>
      </c>
      <c r="N19" s="35">
        <f>SUM(C19:M19)</f>
        <v>31005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0"/>
        <v>0</v>
      </c>
      <c r="V19" s="38">
        <f t="shared" si="1"/>
        <v>31005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257</v>
      </c>
      <c r="D20" s="34">
        <v>222</v>
      </c>
      <c r="E20" s="34">
        <v>246</v>
      </c>
      <c r="F20" s="34">
        <v>83</v>
      </c>
      <c r="G20" s="34">
        <v>98</v>
      </c>
      <c r="H20" s="34">
        <v>106</v>
      </c>
      <c r="I20" s="34">
        <v>205</v>
      </c>
      <c r="J20" s="34">
        <v>111</v>
      </c>
      <c r="K20" s="34">
        <v>152</v>
      </c>
      <c r="L20" s="34">
        <v>120</v>
      </c>
      <c r="M20" s="34">
        <v>5</v>
      </c>
      <c r="N20" s="35">
        <f>SUM(C20:M20)</f>
        <v>1605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0"/>
        <v>0</v>
      </c>
      <c r="V20" s="38">
        <f t="shared" si="1"/>
        <v>1605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4</v>
      </c>
      <c r="D21" s="34">
        <v>1</v>
      </c>
      <c r="E21" s="34">
        <v>1</v>
      </c>
      <c r="F21" s="34">
        <v>17</v>
      </c>
      <c r="G21" s="34">
        <v>0</v>
      </c>
      <c r="H21" s="34">
        <v>0</v>
      </c>
      <c r="I21" s="34">
        <v>0</v>
      </c>
      <c r="J21" s="34">
        <v>1</v>
      </c>
      <c r="K21" s="34">
        <v>3</v>
      </c>
      <c r="L21" s="34">
        <v>0</v>
      </c>
      <c r="M21" s="34">
        <v>0</v>
      </c>
      <c r="N21" s="35">
        <f>SUM(C21:M21)</f>
        <v>27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0"/>
        <v>0</v>
      </c>
      <c r="V21" s="38">
        <f t="shared" si="1"/>
        <v>27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8">
        <f>SUM(C22:M22)</f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0"/>
        <v>0</v>
      </c>
      <c r="V22" s="31">
        <f t="shared" si="1"/>
        <v>0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0</v>
      </c>
      <c r="D23" s="24">
        <v>0</v>
      </c>
      <c r="E23" s="24">
        <v>2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8">
        <f>SUM(C23:M23)</f>
        <v>2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0"/>
        <v>0</v>
      </c>
      <c r="V23" s="31">
        <f t="shared" si="1"/>
        <v>2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128</v>
      </c>
      <c r="D24" s="24">
        <v>16</v>
      </c>
      <c r="E24" s="24">
        <v>34</v>
      </c>
      <c r="F24" s="24">
        <v>24</v>
      </c>
      <c r="G24" s="24">
        <v>62</v>
      </c>
      <c r="H24" s="24">
        <v>2</v>
      </c>
      <c r="I24" s="24">
        <v>13</v>
      </c>
      <c r="J24" s="24">
        <v>56</v>
      </c>
      <c r="K24" s="24">
        <v>7</v>
      </c>
      <c r="L24" s="24">
        <v>28</v>
      </c>
      <c r="M24" s="24">
        <v>0</v>
      </c>
      <c r="N24" s="28">
        <f>SUM(C24:M24)</f>
        <v>370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0"/>
        <v>0</v>
      </c>
      <c r="V24" s="31">
        <f t="shared" si="1"/>
        <v>370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3</v>
      </c>
      <c r="D25" s="24">
        <v>40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1</v>
      </c>
      <c r="L25" s="24">
        <v>1</v>
      </c>
      <c r="M25" s="24">
        <v>0</v>
      </c>
      <c r="N25" s="28">
        <f>SUM(C25:M25)</f>
        <v>45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0"/>
        <v>0</v>
      </c>
      <c r="V25" s="31">
        <f t="shared" si="1"/>
        <v>45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8">
        <f>SUM(C26:M26)</f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0"/>
        <v>0</v>
      </c>
      <c r="V26" s="31">
        <f t="shared" si="1"/>
        <v>0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36</v>
      </c>
      <c r="D27" s="24">
        <v>0</v>
      </c>
      <c r="E27" s="24">
        <v>7</v>
      </c>
      <c r="F27" s="24">
        <v>0</v>
      </c>
      <c r="G27" s="24">
        <v>0</v>
      </c>
      <c r="H27" s="24">
        <v>0</v>
      </c>
      <c r="I27" s="24">
        <v>1</v>
      </c>
      <c r="J27" s="24">
        <v>0</v>
      </c>
      <c r="K27" s="24">
        <v>0</v>
      </c>
      <c r="L27" s="24">
        <v>0</v>
      </c>
      <c r="M27" s="24">
        <v>0</v>
      </c>
      <c r="N27" s="28">
        <f>SUM(C27:M27)</f>
        <v>44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0"/>
        <v>0</v>
      </c>
      <c r="V27" s="31">
        <f t="shared" si="1"/>
        <v>44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>SUM(C28:M28)</f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0"/>
        <v>0</v>
      </c>
      <c r="V28" s="31">
        <f t="shared" si="1"/>
        <v>0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347</v>
      </c>
      <c r="D29" s="24">
        <v>1381</v>
      </c>
      <c r="E29" s="24">
        <v>1015</v>
      </c>
      <c r="F29" s="24">
        <v>146</v>
      </c>
      <c r="G29" s="24">
        <v>619</v>
      </c>
      <c r="H29" s="24">
        <v>83</v>
      </c>
      <c r="I29" s="24">
        <v>322</v>
      </c>
      <c r="J29" s="24">
        <v>330</v>
      </c>
      <c r="K29" s="24">
        <v>130</v>
      </c>
      <c r="L29" s="24">
        <v>368</v>
      </c>
      <c r="M29" s="24">
        <v>19</v>
      </c>
      <c r="N29" s="45">
        <f>SUM(C29:M29)</f>
        <v>4760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0"/>
        <v>0</v>
      </c>
      <c r="V29" s="48">
        <f t="shared" si="1"/>
        <v>4760</v>
      </c>
      <c r="Y29" s="2"/>
    </row>
    <row r="30" spans="1:25" s="6" customFormat="1" ht="14.25" customHeight="1" x14ac:dyDescent="0.25">
      <c r="A30" s="49" t="s">
        <v>13</v>
      </c>
      <c r="B30" s="50" t="s">
        <v>70</v>
      </c>
      <c r="C30" s="51">
        <v>28047</v>
      </c>
      <c r="D30" s="51">
        <v>21870</v>
      </c>
      <c r="E30" s="51">
        <v>14367</v>
      </c>
      <c r="F30" s="51">
        <v>4666</v>
      </c>
      <c r="G30" s="51">
        <v>19138</v>
      </c>
      <c r="H30" s="51">
        <v>4478</v>
      </c>
      <c r="I30" s="51">
        <v>14976</v>
      </c>
      <c r="J30" s="51">
        <v>4554</v>
      </c>
      <c r="K30" s="51">
        <v>10444</v>
      </c>
      <c r="L30" s="51">
        <v>23883</v>
      </c>
      <c r="M30" s="51">
        <v>292</v>
      </c>
      <c r="N30" s="52">
        <f>SUM(C30:M30)</f>
        <v>146715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2">
        <f t="shared" si="0"/>
        <v>0</v>
      </c>
      <c r="V30" s="53">
        <f t="shared" si="1"/>
        <v>146715</v>
      </c>
      <c r="Y30" s="2"/>
    </row>
    <row r="31" spans="1:25" s="6" customFormat="1" ht="14.25" customHeight="1" x14ac:dyDescent="0.25">
      <c r="A31" s="54" t="s">
        <v>71</v>
      </c>
      <c r="B31" s="55" t="s">
        <v>72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>SUM(C31:M31)</f>
        <v>0</v>
      </c>
      <c r="O31" s="24">
        <v>2366</v>
      </c>
      <c r="P31" s="24">
        <v>1150</v>
      </c>
      <c r="Q31" s="24">
        <v>427</v>
      </c>
      <c r="R31" s="24">
        <v>393</v>
      </c>
      <c r="S31" s="24">
        <v>741</v>
      </c>
      <c r="T31" s="26">
        <v>6</v>
      </c>
      <c r="U31" s="25">
        <f t="shared" si="0"/>
        <v>5083</v>
      </c>
      <c r="V31" s="27">
        <f t="shared" si="1"/>
        <v>5083</v>
      </c>
      <c r="Y31" s="2"/>
    </row>
    <row r="32" spans="1:25" s="6" customFormat="1" ht="14.25" customHeight="1" x14ac:dyDescent="0.25">
      <c r="A32" s="39" t="s">
        <v>73</v>
      </c>
      <c r="B32" s="56" t="s">
        <v>74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>SUM(C32:M32)</f>
        <v>0</v>
      </c>
      <c r="O32" s="36">
        <v>2019</v>
      </c>
      <c r="P32" s="36">
        <v>1009</v>
      </c>
      <c r="Q32" s="36">
        <v>385</v>
      </c>
      <c r="R32" s="36">
        <v>298</v>
      </c>
      <c r="S32" s="36">
        <v>712</v>
      </c>
      <c r="T32" s="37">
        <v>0</v>
      </c>
      <c r="U32" s="35">
        <f t="shared" si="0"/>
        <v>4423</v>
      </c>
      <c r="V32" s="38">
        <f t="shared" si="1"/>
        <v>4423</v>
      </c>
      <c r="Y32" s="2"/>
    </row>
    <row r="33" spans="1:25" s="6" customFormat="1" ht="14.25" customHeight="1" x14ac:dyDescent="0.25">
      <c r="A33" s="39" t="s">
        <v>75</v>
      </c>
      <c r="B33" s="40" t="s">
        <v>76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>SUM(C33:M33)</f>
        <v>0</v>
      </c>
      <c r="O33" s="36">
        <v>346</v>
      </c>
      <c r="P33" s="36">
        <v>141</v>
      </c>
      <c r="Q33" s="36">
        <v>42</v>
      </c>
      <c r="R33" s="36">
        <v>95</v>
      </c>
      <c r="S33" s="36">
        <v>29</v>
      </c>
      <c r="T33" s="37">
        <v>6</v>
      </c>
      <c r="U33" s="35">
        <f t="shared" si="0"/>
        <v>659</v>
      </c>
      <c r="V33" s="38">
        <f t="shared" si="1"/>
        <v>659</v>
      </c>
      <c r="Y33" s="2"/>
    </row>
    <row r="34" spans="1:25" s="6" customFormat="1" ht="14.25" customHeight="1" x14ac:dyDescent="0.25">
      <c r="A34" s="39" t="s">
        <v>77</v>
      </c>
      <c r="B34" s="40" t="s">
        <v>78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>SUM(C34:M34)</f>
        <v>0</v>
      </c>
      <c r="O34" s="36">
        <v>1</v>
      </c>
      <c r="P34" s="36">
        <v>0</v>
      </c>
      <c r="Q34" s="36">
        <v>0</v>
      </c>
      <c r="R34" s="36">
        <v>0</v>
      </c>
      <c r="S34" s="36">
        <v>0</v>
      </c>
      <c r="T34" s="37">
        <v>0</v>
      </c>
      <c r="U34" s="35">
        <f t="shared" si="0"/>
        <v>1</v>
      </c>
      <c r="V34" s="38">
        <f t="shared" si="1"/>
        <v>1</v>
      </c>
      <c r="Y34" s="2"/>
    </row>
    <row r="35" spans="1:25" s="6" customFormat="1" ht="14.25" customHeight="1" x14ac:dyDescent="0.25">
      <c r="A35" s="41" t="s">
        <v>79</v>
      </c>
      <c r="B35" s="57" t="s">
        <v>80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>SUM(C35:M35)</f>
        <v>0</v>
      </c>
      <c r="O35" s="29">
        <v>0</v>
      </c>
      <c r="P35" s="29">
        <v>0</v>
      </c>
      <c r="Q35" s="29">
        <v>0</v>
      </c>
      <c r="R35" s="29">
        <v>1</v>
      </c>
      <c r="S35" s="29">
        <v>0</v>
      </c>
      <c r="T35" s="30">
        <v>0</v>
      </c>
      <c r="U35" s="28">
        <f t="shared" si="0"/>
        <v>1</v>
      </c>
      <c r="V35" s="31">
        <f t="shared" si="1"/>
        <v>1</v>
      </c>
      <c r="Y35" s="2"/>
    </row>
    <row r="36" spans="1:25" s="6" customFormat="1" ht="14.25" customHeight="1" x14ac:dyDescent="0.25">
      <c r="A36" s="41" t="s">
        <v>81</v>
      </c>
      <c r="B36" s="57" t="s">
        <v>82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>SUM(C36:M36)</f>
        <v>0</v>
      </c>
      <c r="O36" s="29">
        <v>169</v>
      </c>
      <c r="P36" s="29">
        <v>40</v>
      </c>
      <c r="Q36" s="29">
        <v>381</v>
      </c>
      <c r="R36" s="29">
        <v>88</v>
      </c>
      <c r="S36" s="29">
        <v>29</v>
      </c>
      <c r="T36" s="30">
        <v>1</v>
      </c>
      <c r="U36" s="28">
        <f t="shared" si="0"/>
        <v>708</v>
      </c>
      <c r="V36" s="31">
        <f t="shared" si="1"/>
        <v>708</v>
      </c>
      <c r="Y36" s="2"/>
    </row>
    <row r="37" spans="1:25" s="6" customFormat="1" ht="14.25" customHeight="1" x14ac:dyDescent="0.25">
      <c r="A37" s="41" t="s">
        <v>83</v>
      </c>
      <c r="B37" s="57" t="s">
        <v>84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>SUM(C37:M37)</f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0"/>
        <v>0</v>
      </c>
      <c r="V37" s="31">
        <f t="shared" si="1"/>
        <v>0</v>
      </c>
      <c r="Y37" s="2"/>
    </row>
    <row r="38" spans="1:25" s="6" customFormat="1" ht="14.25" customHeight="1" x14ac:dyDescent="0.25">
      <c r="A38" s="41" t="s">
        <v>85</v>
      </c>
      <c r="B38" s="57" t="s">
        <v>86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>SUM(C38:M38)</f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0"/>
        <v>0</v>
      </c>
      <c r="V38" s="31">
        <f t="shared" si="1"/>
        <v>0</v>
      </c>
      <c r="Y38" s="2"/>
    </row>
    <row r="39" spans="1:25" s="6" customFormat="1" ht="14.25" customHeight="1" x14ac:dyDescent="0.25">
      <c r="A39" s="41" t="s">
        <v>87</v>
      </c>
      <c r="B39" s="42" t="s">
        <v>88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>SUM(C39:M39)</f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0"/>
        <v>0</v>
      </c>
      <c r="V39" s="31">
        <f t="shared" si="1"/>
        <v>0</v>
      </c>
      <c r="Y39" s="2"/>
    </row>
    <row r="40" spans="1:25" s="6" customFormat="1" ht="14.25" customHeight="1" x14ac:dyDescent="0.25">
      <c r="A40" s="41" t="s">
        <v>89</v>
      </c>
      <c r="B40" s="57" t="s">
        <v>90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>SUM(C40:M40)</f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0"/>
        <v>0</v>
      </c>
      <c r="V40" s="48">
        <f t="shared" si="1"/>
        <v>0</v>
      </c>
      <c r="Y40" s="2"/>
    </row>
    <row r="41" spans="1:25" s="6" customFormat="1" ht="14.25" customHeight="1" x14ac:dyDescent="0.25">
      <c r="A41" s="58" t="s">
        <v>20</v>
      </c>
      <c r="B41" s="59" t="s">
        <v>91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2">
        <f>SUM(C41:M41)</f>
        <v>0</v>
      </c>
      <c r="O41" s="51">
        <v>2535</v>
      </c>
      <c r="P41" s="51">
        <v>1190</v>
      </c>
      <c r="Q41" s="51">
        <v>808</v>
      </c>
      <c r="R41" s="51">
        <v>482</v>
      </c>
      <c r="S41" s="51">
        <v>770</v>
      </c>
      <c r="T41" s="51">
        <v>7</v>
      </c>
      <c r="U41" s="52">
        <f t="shared" si="0"/>
        <v>5792</v>
      </c>
      <c r="V41" s="53">
        <f t="shared" si="1"/>
        <v>5792</v>
      </c>
      <c r="Y41" s="2"/>
    </row>
    <row r="42" spans="1:25" s="6" customFormat="1" ht="14.25" customHeight="1" x14ac:dyDescent="0.25">
      <c r="A42" s="60" t="s">
        <v>21</v>
      </c>
      <c r="B42" s="61" t="s">
        <v>92</v>
      </c>
      <c r="C42" s="62">
        <f t="shared" ref="C42:V42" si="2">C30+C41</f>
        <v>28047</v>
      </c>
      <c r="D42" s="62">
        <f t="shared" si="2"/>
        <v>21870</v>
      </c>
      <c r="E42" s="62">
        <f t="shared" si="2"/>
        <v>14367</v>
      </c>
      <c r="F42" s="62">
        <f t="shared" si="2"/>
        <v>4666</v>
      </c>
      <c r="G42" s="62">
        <f t="shared" si="2"/>
        <v>19138</v>
      </c>
      <c r="H42" s="62">
        <f t="shared" si="2"/>
        <v>4478</v>
      </c>
      <c r="I42" s="62">
        <f t="shared" si="2"/>
        <v>14976</v>
      </c>
      <c r="J42" s="62">
        <f t="shared" si="2"/>
        <v>4554</v>
      </c>
      <c r="K42" s="62">
        <f t="shared" si="2"/>
        <v>10444</v>
      </c>
      <c r="L42" s="62">
        <f t="shared" si="2"/>
        <v>23883</v>
      </c>
      <c r="M42" s="62">
        <f t="shared" si="2"/>
        <v>292</v>
      </c>
      <c r="N42" s="62">
        <f t="shared" si="2"/>
        <v>146715</v>
      </c>
      <c r="O42" s="62">
        <f t="shared" si="2"/>
        <v>2535</v>
      </c>
      <c r="P42" s="62">
        <f t="shared" si="2"/>
        <v>1190</v>
      </c>
      <c r="Q42" s="62">
        <f t="shared" si="2"/>
        <v>808</v>
      </c>
      <c r="R42" s="62">
        <f t="shared" si="2"/>
        <v>482</v>
      </c>
      <c r="S42" s="62">
        <f t="shared" si="2"/>
        <v>770</v>
      </c>
      <c r="T42" s="62">
        <f t="shared" si="2"/>
        <v>7</v>
      </c>
      <c r="U42" s="62">
        <f t="shared" si="2"/>
        <v>5792</v>
      </c>
      <c r="V42" s="63">
        <f t="shared" si="2"/>
        <v>152507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54" x14ac:dyDescent="0.25">
      <c r="A45" s="121"/>
      <c r="B45" s="122"/>
      <c r="C45" s="64" t="str">
        <f t="shared" ref="C45:M45" si="3">C4</f>
        <v>МАКЕДОНИЈА  осигурување АД Скопје - Виена Иншуренс Груп</v>
      </c>
      <c r="D45" s="64" t="str">
        <f t="shared" si="3"/>
        <v>Триглав Осигурување АД, Скопје</v>
      </c>
      <c r="E45" s="64" t="str">
        <f t="shared" si="3"/>
        <v>САВА осигурување</v>
      </c>
      <c r="F45" s="64" t="str">
        <f t="shared" si="3"/>
        <v>ЕВРОИНС ОСИГУРУВАЊЕ АД Скопје</v>
      </c>
      <c r="G45" s="64" t="str">
        <f t="shared" si="3"/>
        <v>ЕУРОЛИНК Осигурување АД Скопје</v>
      </c>
      <c r="H45" s="64" t="str">
        <f t="shared" si="3"/>
        <v>ГРАВЕ осигурување НЕЖИВОТ АД Скопје</v>
      </c>
      <c r="I45" s="64" t="str">
        <f t="shared" si="3"/>
        <v>Сигал Иншуренс Груп АД Скопје</v>
      </c>
      <c r="J45" s="64" t="str">
        <f t="shared" si="3"/>
        <v>АД ОСИГУРИТЕЛНА ПОЛИСА - Скопје</v>
      </c>
      <c r="K45" s="64" t="str">
        <f t="shared" si="3"/>
        <v>ХАЛК ОСИГУРУВАЊЕ А.Д. Скопје</v>
      </c>
      <c r="L45" s="64" t="str">
        <f t="shared" si="3"/>
        <v>КРОАЦИЈА ОСИГУРУВАЊЕ - НЕЖИВОТ</v>
      </c>
      <c r="M45" s="64" t="str">
        <f t="shared" si="3"/>
        <v>ЗОИЛ МАКЕДОНИЈА, Битола</v>
      </c>
      <c r="N45" s="65"/>
      <c r="O45" s="64" t="str">
        <f t="shared" ref="O45:T45" si="4">O4</f>
        <v>КРОАЦИА ОСИГУРУВАЊЕ - ЖИВОТ</v>
      </c>
      <c r="P45" s="64" t="str">
        <f t="shared" si="4"/>
        <v>ГРАВЕ осигурување а.д Скопје</v>
      </c>
      <c r="Q45" s="64" t="str">
        <f t="shared" si="4"/>
        <v>ВИНЕР ЛАЈФ - Виена Иншуренс Груп АД Скопје</v>
      </c>
      <c r="R45" s="64" t="str">
        <f t="shared" si="4"/>
        <v>СИГАЛ ЛАЈФ АД Скопје</v>
      </c>
      <c r="S45" s="64" t="str">
        <f t="shared" si="4"/>
        <v>Триглав Осигурување Живот АД, Скопје</v>
      </c>
      <c r="T45" s="64" t="str">
        <f t="shared" si="4"/>
        <v>ПРВА ЖИВОТ АД Скопје</v>
      </c>
      <c r="U45" s="66"/>
      <c r="V45" s="2"/>
      <c r="Y45" s="2"/>
    </row>
    <row r="46" spans="1:25" s="6" customFormat="1" ht="17.45" customHeight="1" x14ac:dyDescent="0.25">
      <c r="A46" s="123" t="s">
        <v>93</v>
      </c>
      <c r="B46" s="124"/>
      <c r="C46" s="67">
        <f>C42/$N$42</f>
        <v>0.19116654738779265</v>
      </c>
      <c r="D46" s="67">
        <f t="shared" ref="D46:M46" si="5">D42/$N$42</f>
        <v>0.14906451283099886</v>
      </c>
      <c r="E46" s="67">
        <f t="shared" si="5"/>
        <v>9.7924547592270733E-2</v>
      </c>
      <c r="F46" s="67">
        <f t="shared" si="5"/>
        <v>3.1803155778209455E-2</v>
      </c>
      <c r="G46" s="67">
        <f t="shared" si="5"/>
        <v>0.13044337661452476</v>
      </c>
      <c r="H46" s="67">
        <f t="shared" si="5"/>
        <v>3.0521759874586784E-2</v>
      </c>
      <c r="I46" s="67">
        <f t="shared" si="5"/>
        <v>0.10207545240772928</v>
      </c>
      <c r="J46" s="67">
        <f t="shared" si="5"/>
        <v>3.1039770984561905E-2</v>
      </c>
      <c r="K46" s="67">
        <f t="shared" si="5"/>
        <v>7.1185632007633851E-2</v>
      </c>
      <c r="L46" s="67">
        <f t="shared" si="5"/>
        <v>0.16278499130968205</v>
      </c>
      <c r="M46" s="67">
        <f t="shared" si="5"/>
        <v>1.9902532120096785E-3</v>
      </c>
      <c r="N46" s="68"/>
      <c r="O46" s="67">
        <f>O42/$U$42</f>
        <v>0.43767265193370164</v>
      </c>
      <c r="P46" s="67">
        <f t="shared" ref="P46:T46" si="6">P42/$U$42</f>
        <v>0.20545580110497239</v>
      </c>
      <c r="Q46" s="67">
        <f t="shared" si="6"/>
        <v>0.13950276243093923</v>
      </c>
      <c r="R46" s="67">
        <f t="shared" si="6"/>
        <v>8.3218232044198898E-2</v>
      </c>
      <c r="S46" s="67">
        <f t="shared" si="6"/>
        <v>0.13294198895027623</v>
      </c>
      <c r="T46" s="67">
        <f t="shared" si="6"/>
        <v>1.2085635359116022E-3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4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DB6D-47EF-4C73-BAB3-8080C70F1564}">
  <dimension ref="A1:I34"/>
  <sheetViews>
    <sheetView showGridLines="0" zoomScale="80" zoomScaleNormal="80" workbookViewId="0">
      <selection activeCell="A2" sqref="A2"/>
    </sheetView>
  </sheetViews>
  <sheetFormatPr defaultColWidth="9.140625" defaultRowHeight="12" x14ac:dyDescent="0.25"/>
  <cols>
    <col min="1" max="1" width="42.42578125" style="137" customWidth="1"/>
    <col min="2" max="2" width="5.7109375" style="16" customWidth="1"/>
    <col min="3" max="3" width="18.28515625" style="137" customWidth="1"/>
    <col min="4" max="4" width="20.28515625" style="137" customWidth="1"/>
    <col min="5" max="9" width="18.28515625" style="137" customWidth="1"/>
    <col min="10" max="10" width="9.140625" style="137" customWidth="1"/>
    <col min="11" max="16384" width="9.140625" style="137"/>
  </cols>
  <sheetData>
    <row r="1" spans="1:9" s="136" customFormat="1" ht="15" x14ac:dyDescent="0.25"/>
    <row r="2" spans="1:9" s="136" customFormat="1" ht="15" x14ac:dyDescent="0.25">
      <c r="A2" s="72" t="s">
        <v>109</v>
      </c>
      <c r="B2" s="71"/>
      <c r="C2" s="71"/>
      <c r="D2" s="71"/>
      <c r="E2" s="71"/>
      <c r="F2" s="71"/>
      <c r="G2" s="71"/>
    </row>
    <row r="3" spans="1:9" s="136" customFormat="1" ht="15" x14ac:dyDescent="0.25"/>
    <row r="4" spans="1:9" ht="60" x14ac:dyDescent="0.25">
      <c r="A4" s="77" t="s">
        <v>96</v>
      </c>
      <c r="B4" s="78"/>
      <c r="C4" s="78" t="s">
        <v>110</v>
      </c>
      <c r="D4" s="78" t="s">
        <v>111</v>
      </c>
      <c r="E4" s="78" t="s">
        <v>112</v>
      </c>
      <c r="F4" s="78" t="s">
        <v>113</v>
      </c>
      <c r="G4" s="78" t="s">
        <v>114</v>
      </c>
      <c r="H4" s="78" t="s">
        <v>115</v>
      </c>
      <c r="I4" s="79" t="s">
        <v>116</v>
      </c>
    </row>
    <row r="5" spans="1:9" s="139" customFormat="1" ht="15" x14ac:dyDescent="0.25">
      <c r="A5" s="134"/>
      <c r="B5" s="81"/>
      <c r="C5" s="85">
        <v>1</v>
      </c>
      <c r="D5" s="85">
        <v>2</v>
      </c>
      <c r="E5" s="85">
        <v>3</v>
      </c>
      <c r="F5" s="85">
        <v>4</v>
      </c>
      <c r="G5" s="85" t="s">
        <v>117</v>
      </c>
      <c r="H5" s="85" t="s">
        <v>118</v>
      </c>
      <c r="I5" s="138" t="s">
        <v>119</v>
      </c>
    </row>
    <row r="6" spans="1:9" s="136" customFormat="1" ht="30" x14ac:dyDescent="0.25">
      <c r="A6" s="135" t="s">
        <v>2</v>
      </c>
      <c r="B6" s="85">
        <f t="shared" ref="B6:B16" si="0">ROW()-ROW($B$5)</f>
        <v>1</v>
      </c>
      <c r="C6" s="89">
        <v>3398</v>
      </c>
      <c r="D6" s="89">
        <v>30561</v>
      </c>
      <c r="E6" s="89">
        <v>28047</v>
      </c>
      <c r="F6" s="89">
        <v>3088</v>
      </c>
      <c r="G6" s="89">
        <v>2824</v>
      </c>
      <c r="H6" s="89">
        <v>560</v>
      </c>
      <c r="I6" s="103">
        <f t="shared" ref="I6:I25" si="1">IF(C6+D6&lt;&gt;0,(E6+F6)/(C6+D6),0)</f>
        <v>0.91684089637504051</v>
      </c>
    </row>
    <row r="7" spans="1:9" s="136" customFormat="1" ht="15" x14ac:dyDescent="0.25">
      <c r="A7" s="135" t="s">
        <v>3</v>
      </c>
      <c r="B7" s="85">
        <f t="shared" si="0"/>
        <v>2</v>
      </c>
      <c r="C7" s="89">
        <v>3526</v>
      </c>
      <c r="D7" s="89">
        <v>27104</v>
      </c>
      <c r="E7" s="89">
        <v>21870</v>
      </c>
      <c r="F7" s="89">
        <v>5801</v>
      </c>
      <c r="G7" s="89">
        <v>2959</v>
      </c>
      <c r="H7" s="89">
        <v>319</v>
      </c>
      <c r="I7" s="103">
        <f t="shared" si="1"/>
        <v>0.90339536402220044</v>
      </c>
    </row>
    <row r="8" spans="1:9" s="136" customFormat="1" ht="15" x14ac:dyDescent="0.25">
      <c r="A8" s="135" t="s">
        <v>4</v>
      </c>
      <c r="B8" s="85">
        <f t="shared" si="0"/>
        <v>3</v>
      </c>
      <c r="C8" s="89">
        <v>2099</v>
      </c>
      <c r="D8" s="89">
        <v>17543</v>
      </c>
      <c r="E8" s="89">
        <v>14367</v>
      </c>
      <c r="F8" s="89">
        <v>3024</v>
      </c>
      <c r="G8" s="89">
        <v>2251</v>
      </c>
      <c r="H8" s="89">
        <v>231</v>
      </c>
      <c r="I8" s="103">
        <f t="shared" si="1"/>
        <v>0.88539863557682519</v>
      </c>
    </row>
    <row r="9" spans="1:9" s="136" customFormat="1" ht="15" x14ac:dyDescent="0.25">
      <c r="A9" s="135" t="s">
        <v>5</v>
      </c>
      <c r="B9" s="85">
        <f t="shared" si="0"/>
        <v>4</v>
      </c>
      <c r="C9" s="89">
        <v>1519</v>
      </c>
      <c r="D9" s="89">
        <v>5332</v>
      </c>
      <c r="E9" s="89">
        <v>4666</v>
      </c>
      <c r="F9" s="89">
        <v>957</v>
      </c>
      <c r="G9" s="89">
        <v>1228</v>
      </c>
      <c r="H9" s="89">
        <v>144</v>
      </c>
      <c r="I9" s="103">
        <f t="shared" si="1"/>
        <v>0.82075609400087579</v>
      </c>
    </row>
    <row r="10" spans="1:9" s="136" customFormat="1" ht="15" x14ac:dyDescent="0.25">
      <c r="A10" s="135" t="s">
        <v>6</v>
      </c>
      <c r="B10" s="85">
        <f t="shared" si="0"/>
        <v>5</v>
      </c>
      <c r="C10" s="89">
        <v>3182</v>
      </c>
      <c r="D10" s="89">
        <v>21649</v>
      </c>
      <c r="E10" s="89">
        <v>19138</v>
      </c>
      <c r="F10" s="89">
        <v>2147</v>
      </c>
      <c r="G10" s="89">
        <v>3546</v>
      </c>
      <c r="H10" s="89">
        <v>317</v>
      </c>
      <c r="I10" s="103">
        <f t="shared" si="1"/>
        <v>0.85719463573758603</v>
      </c>
    </row>
    <row r="11" spans="1:9" s="136" customFormat="1" ht="15" x14ac:dyDescent="0.25">
      <c r="A11" s="135" t="s">
        <v>7</v>
      </c>
      <c r="B11" s="85">
        <f t="shared" si="0"/>
        <v>6</v>
      </c>
      <c r="C11" s="89">
        <v>3332</v>
      </c>
      <c r="D11" s="89">
        <v>5315</v>
      </c>
      <c r="E11" s="89">
        <v>4478</v>
      </c>
      <c r="F11" s="89">
        <v>931</v>
      </c>
      <c r="G11" s="89">
        <v>3240</v>
      </c>
      <c r="H11" s="89">
        <v>308</v>
      </c>
      <c r="I11" s="103">
        <f t="shared" si="1"/>
        <v>0.62553486758413324</v>
      </c>
    </row>
    <row r="12" spans="1:9" s="136" customFormat="1" ht="15" x14ac:dyDescent="0.25">
      <c r="A12" s="135" t="s">
        <v>8</v>
      </c>
      <c r="B12" s="85">
        <f t="shared" si="0"/>
        <v>7</v>
      </c>
      <c r="C12" s="89">
        <v>1365</v>
      </c>
      <c r="D12" s="89">
        <v>17705</v>
      </c>
      <c r="E12" s="89">
        <v>14976</v>
      </c>
      <c r="F12" s="89">
        <v>2439</v>
      </c>
      <c r="G12" s="89">
        <v>1653</v>
      </c>
      <c r="H12" s="89">
        <v>367</v>
      </c>
      <c r="I12" s="103">
        <f t="shared" si="1"/>
        <v>0.91321447299423175</v>
      </c>
    </row>
    <row r="13" spans="1:9" s="136" customFormat="1" ht="15" x14ac:dyDescent="0.25">
      <c r="A13" s="135" t="s">
        <v>9</v>
      </c>
      <c r="B13" s="85">
        <f t="shared" si="0"/>
        <v>8</v>
      </c>
      <c r="C13" s="89">
        <v>1364</v>
      </c>
      <c r="D13" s="89">
        <v>5865</v>
      </c>
      <c r="E13" s="89">
        <v>4554</v>
      </c>
      <c r="F13" s="89">
        <v>1276</v>
      </c>
      <c r="G13" s="89">
        <v>1399</v>
      </c>
      <c r="H13" s="89">
        <v>348</v>
      </c>
      <c r="I13" s="103">
        <f t="shared" si="1"/>
        <v>0.80647392447088118</v>
      </c>
    </row>
    <row r="14" spans="1:9" s="136" customFormat="1" ht="15" x14ac:dyDescent="0.25">
      <c r="A14" s="135" t="s">
        <v>10</v>
      </c>
      <c r="B14" s="85">
        <f t="shared" si="0"/>
        <v>9</v>
      </c>
      <c r="C14" s="89">
        <v>1183</v>
      </c>
      <c r="D14" s="89">
        <v>11472</v>
      </c>
      <c r="E14" s="89">
        <v>10444</v>
      </c>
      <c r="F14" s="89">
        <v>991</v>
      </c>
      <c r="G14" s="89">
        <v>1220</v>
      </c>
      <c r="H14" s="89">
        <v>257</v>
      </c>
      <c r="I14" s="103">
        <f t="shared" si="1"/>
        <v>0.90359541683129196</v>
      </c>
    </row>
    <row r="15" spans="1:9" s="136" customFormat="1" ht="15" x14ac:dyDescent="0.25">
      <c r="A15" s="135" t="s">
        <v>11</v>
      </c>
      <c r="B15" s="85">
        <f t="shared" si="0"/>
        <v>10</v>
      </c>
      <c r="C15" s="89">
        <v>3161</v>
      </c>
      <c r="D15" s="89">
        <v>27276</v>
      </c>
      <c r="E15" s="89">
        <v>23883</v>
      </c>
      <c r="F15" s="89">
        <v>3427</v>
      </c>
      <c r="G15" s="89">
        <v>3127</v>
      </c>
      <c r="H15" s="89">
        <v>314</v>
      </c>
      <c r="I15" s="103">
        <f t="shared" si="1"/>
        <v>0.89726319939547261</v>
      </c>
    </row>
    <row r="16" spans="1:9" s="136" customFormat="1" ht="15" x14ac:dyDescent="0.25">
      <c r="A16" s="135" t="s">
        <v>12</v>
      </c>
      <c r="B16" s="85">
        <f t="shared" si="0"/>
        <v>11</v>
      </c>
      <c r="C16" s="89">
        <v>38</v>
      </c>
      <c r="D16" s="89">
        <v>391</v>
      </c>
      <c r="E16" s="89">
        <v>292</v>
      </c>
      <c r="F16" s="89">
        <v>1</v>
      </c>
      <c r="G16" s="89">
        <v>136</v>
      </c>
      <c r="H16" s="89">
        <v>4</v>
      </c>
      <c r="I16" s="103">
        <f t="shared" si="1"/>
        <v>0.68298368298368295</v>
      </c>
    </row>
    <row r="17" spans="1:9" s="136" customFormat="1" ht="15.75" x14ac:dyDescent="0.25">
      <c r="A17" s="118" t="s">
        <v>102</v>
      </c>
      <c r="B17" s="85">
        <v>100</v>
      </c>
      <c r="C17" s="86">
        <f>SUM(C6:C16)</f>
        <v>24167</v>
      </c>
      <c r="D17" s="86">
        <f>SUM(D6:D16)</f>
        <v>170213</v>
      </c>
      <c r="E17" s="86">
        <f>SUM(E6:E16)</f>
        <v>146715</v>
      </c>
      <c r="F17" s="86">
        <f>SUM(F6:F16)</f>
        <v>24082</v>
      </c>
      <c r="G17" s="86">
        <f>SUM(G6:G16)</f>
        <v>23583</v>
      </c>
      <c r="H17" s="86">
        <f>SUM(H6:H16)</f>
        <v>3169</v>
      </c>
      <c r="I17" s="104">
        <f t="shared" si="1"/>
        <v>0.87867578969029736</v>
      </c>
    </row>
    <row r="18" spans="1:9" s="136" customFormat="1" ht="15" x14ac:dyDescent="0.25">
      <c r="A18" s="135" t="s">
        <v>14</v>
      </c>
      <c r="B18" s="85">
        <f>B17+1</f>
        <v>101</v>
      </c>
      <c r="C18" s="89">
        <v>317</v>
      </c>
      <c r="D18" s="89">
        <v>2655</v>
      </c>
      <c r="E18" s="89">
        <v>2535</v>
      </c>
      <c r="F18" s="89">
        <v>167</v>
      </c>
      <c r="G18" s="89">
        <v>271</v>
      </c>
      <c r="H18" s="89">
        <v>3</v>
      </c>
      <c r="I18" s="103">
        <f t="shared" si="1"/>
        <v>0.90915208613728127</v>
      </c>
    </row>
    <row r="19" spans="1:9" s="136" customFormat="1" ht="15" x14ac:dyDescent="0.25">
      <c r="A19" s="135" t="s">
        <v>15</v>
      </c>
      <c r="B19" s="85">
        <f>B18+1</f>
        <v>102</v>
      </c>
      <c r="C19" s="89">
        <v>262</v>
      </c>
      <c r="D19" s="89">
        <v>1215</v>
      </c>
      <c r="E19" s="89">
        <v>1190</v>
      </c>
      <c r="F19" s="89">
        <v>39</v>
      </c>
      <c r="G19" s="89">
        <v>248</v>
      </c>
      <c r="H19" s="89">
        <v>1</v>
      </c>
      <c r="I19" s="103">
        <f t="shared" si="1"/>
        <v>0.83209207853757616</v>
      </c>
    </row>
    <row r="20" spans="1:9" s="136" customFormat="1" ht="18.75" customHeight="1" x14ac:dyDescent="0.25">
      <c r="A20" s="135" t="s">
        <v>16</v>
      </c>
      <c r="B20" s="85">
        <f>B19+1</f>
        <v>103</v>
      </c>
      <c r="C20" s="89">
        <v>39</v>
      </c>
      <c r="D20" s="89">
        <v>860</v>
      </c>
      <c r="E20" s="89">
        <v>808</v>
      </c>
      <c r="F20" s="89">
        <v>74</v>
      </c>
      <c r="G20" s="89">
        <v>27</v>
      </c>
      <c r="H20" s="89">
        <v>0</v>
      </c>
      <c r="I20" s="103">
        <f t="shared" si="1"/>
        <v>0.98109010011123465</v>
      </c>
    </row>
    <row r="21" spans="1:9" s="136" customFormat="1" ht="15" x14ac:dyDescent="0.25">
      <c r="A21" s="135" t="s">
        <v>17</v>
      </c>
      <c r="B21" s="85">
        <f>B20+1</f>
        <v>104</v>
      </c>
      <c r="C21" s="89">
        <v>57</v>
      </c>
      <c r="D21" s="89">
        <v>403</v>
      </c>
      <c r="E21" s="89">
        <v>482</v>
      </c>
      <c r="F21" s="89">
        <v>44</v>
      </c>
      <c r="G21" s="89">
        <v>51</v>
      </c>
      <c r="H21" s="89">
        <v>2</v>
      </c>
      <c r="I21" s="103">
        <f t="shared" si="1"/>
        <v>1.1434782608695653</v>
      </c>
    </row>
    <row r="22" spans="1:9" s="136" customFormat="1" ht="15" x14ac:dyDescent="0.25">
      <c r="A22" s="135" t="s">
        <v>18</v>
      </c>
      <c r="B22" s="85">
        <f>B21+1</f>
        <v>105</v>
      </c>
      <c r="C22" s="89">
        <v>9</v>
      </c>
      <c r="D22" s="89">
        <v>787</v>
      </c>
      <c r="E22" s="89">
        <v>770</v>
      </c>
      <c r="F22" s="89">
        <v>10</v>
      </c>
      <c r="G22" s="89">
        <v>9</v>
      </c>
      <c r="H22" s="89">
        <v>3</v>
      </c>
      <c r="I22" s="103">
        <f t="shared" si="1"/>
        <v>0.97989949748743721</v>
      </c>
    </row>
    <row r="23" spans="1:9" s="136" customFormat="1" ht="15" x14ac:dyDescent="0.25">
      <c r="A23" s="135" t="s">
        <v>19</v>
      </c>
      <c r="B23" s="85">
        <f>B18+1</f>
        <v>102</v>
      </c>
      <c r="C23" s="89">
        <v>0</v>
      </c>
      <c r="D23" s="89">
        <v>13</v>
      </c>
      <c r="E23" s="89">
        <v>7</v>
      </c>
      <c r="F23" s="89">
        <v>6</v>
      </c>
      <c r="G23" s="89">
        <v>0</v>
      </c>
      <c r="H23" s="89">
        <v>0</v>
      </c>
      <c r="I23" s="103">
        <f t="shared" si="1"/>
        <v>1</v>
      </c>
    </row>
    <row r="24" spans="1:9" s="136" customFormat="1" ht="15.75" x14ac:dyDescent="0.25">
      <c r="A24" s="118" t="s">
        <v>103</v>
      </c>
      <c r="B24" s="85">
        <v>200</v>
      </c>
      <c r="C24" s="86">
        <f t="shared" ref="C24:H24" si="2">SUM(C18:C23)</f>
        <v>684</v>
      </c>
      <c r="D24" s="86">
        <f t="shared" si="2"/>
        <v>5933</v>
      </c>
      <c r="E24" s="86">
        <f t="shared" si="2"/>
        <v>5792</v>
      </c>
      <c r="F24" s="86">
        <f t="shared" si="2"/>
        <v>340</v>
      </c>
      <c r="G24" s="86">
        <f t="shared" si="2"/>
        <v>606</v>
      </c>
      <c r="H24" s="86">
        <f t="shared" si="2"/>
        <v>9</v>
      </c>
      <c r="I24" s="104">
        <f t="shared" si="1"/>
        <v>0.92670394438567327</v>
      </c>
    </row>
    <row r="25" spans="1:9" s="136" customFormat="1" ht="15.75" x14ac:dyDescent="0.25">
      <c r="A25" s="119" t="s">
        <v>104</v>
      </c>
      <c r="B25" s="100">
        <v>300</v>
      </c>
      <c r="C25" s="91">
        <f t="shared" ref="C25:H25" si="3">C17+C24</f>
        <v>24851</v>
      </c>
      <c r="D25" s="91">
        <f t="shared" si="3"/>
        <v>176146</v>
      </c>
      <c r="E25" s="91">
        <f t="shared" si="3"/>
        <v>152507</v>
      </c>
      <c r="F25" s="91">
        <f t="shared" si="3"/>
        <v>24422</v>
      </c>
      <c r="G25" s="91">
        <f t="shared" si="3"/>
        <v>24189</v>
      </c>
      <c r="H25" s="91">
        <f t="shared" si="3"/>
        <v>3178</v>
      </c>
      <c r="I25" s="105">
        <f t="shared" si="1"/>
        <v>0.88025691925750138</v>
      </c>
    </row>
    <row r="30" spans="1:9" x14ac:dyDescent="0.25">
      <c r="B30" s="137"/>
    </row>
    <row r="31" spans="1:9" x14ac:dyDescent="0.25">
      <c r="B31" s="137"/>
    </row>
    <row r="32" spans="1:9" x14ac:dyDescent="0.25">
      <c r="B32" s="137"/>
    </row>
    <row r="33" spans="2:2" x14ac:dyDescent="0.25">
      <c r="B33" s="137"/>
    </row>
    <row r="34" spans="2:2" x14ac:dyDescent="0.25">
      <c r="B34" s="137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05430-69B6-44F8-A470-DAC2E6165DFA}">
  <dimension ref="A1:E25"/>
  <sheetViews>
    <sheetView showGridLines="0" zoomScale="80" zoomScaleNormal="80" workbookViewId="0">
      <selection activeCell="D12" sqref="D12"/>
    </sheetView>
  </sheetViews>
  <sheetFormatPr defaultColWidth="9.140625" defaultRowHeight="15" x14ac:dyDescent="0.25"/>
  <cols>
    <col min="1" max="1" width="44.5703125" style="70" customWidth="1"/>
    <col min="2" max="2" width="5.7109375" style="70" customWidth="1"/>
    <col min="3" max="5" width="23" style="70" customWidth="1"/>
    <col min="6" max="6" width="9.140625" style="70" customWidth="1"/>
    <col min="7" max="16384" width="9.140625" style="70"/>
  </cols>
  <sheetData>
    <row r="1" spans="1:5" s="137" customFormat="1" ht="12" x14ac:dyDescent="0.25">
      <c r="B1" s="16"/>
    </row>
    <row r="2" spans="1:5" s="137" customFormat="1" x14ac:dyDescent="0.25">
      <c r="A2" s="141" t="s">
        <v>120</v>
      </c>
      <c r="B2" s="71"/>
      <c r="C2" s="71"/>
      <c r="D2" s="71"/>
      <c r="E2" s="71"/>
    </row>
    <row r="3" spans="1:5" s="137" customFormat="1" ht="12" x14ac:dyDescent="0.25">
      <c r="B3" s="16"/>
      <c r="E3" s="140" t="s">
        <v>95</v>
      </c>
    </row>
    <row r="4" spans="1:5" s="136" customFormat="1" ht="45" x14ac:dyDescent="0.25">
      <c r="A4" s="77" t="s">
        <v>96</v>
      </c>
      <c r="B4" s="78" t="s">
        <v>97</v>
      </c>
      <c r="C4" s="78" t="s">
        <v>121</v>
      </c>
      <c r="D4" s="78" t="s">
        <v>122</v>
      </c>
      <c r="E4" s="79" t="s">
        <v>123</v>
      </c>
    </row>
    <row r="5" spans="1:5" x14ac:dyDescent="0.25">
      <c r="A5" s="134"/>
      <c r="B5" s="81"/>
      <c r="C5" s="85">
        <v>1</v>
      </c>
      <c r="D5" s="85">
        <v>2</v>
      </c>
      <c r="E5" s="138">
        <v>3</v>
      </c>
    </row>
    <row r="6" spans="1:5" s="136" customFormat="1" ht="15.75" x14ac:dyDescent="0.25">
      <c r="A6" s="118" t="s">
        <v>102</v>
      </c>
      <c r="B6" s="85">
        <f t="shared" ref="B6:B25" si="0">ROW()-ROW($A$5)</f>
        <v>1</v>
      </c>
      <c r="C6" s="86">
        <f>SUM(C7:C17)</f>
        <v>2158102.423</v>
      </c>
      <c r="D6" s="86">
        <f>SUM(D7:D17)</f>
        <v>2290679</v>
      </c>
      <c r="E6" s="87">
        <f>SUM(E7:E17)</f>
        <v>1678306.159</v>
      </c>
    </row>
    <row r="7" spans="1:5" s="136" customFormat="1" ht="30" x14ac:dyDescent="0.25">
      <c r="A7" s="135" t="s">
        <v>2</v>
      </c>
      <c r="B7" s="85">
        <f t="shared" si="0"/>
        <v>2</v>
      </c>
      <c r="C7" s="89">
        <v>361137.027</v>
      </c>
      <c r="D7" s="89">
        <v>472720</v>
      </c>
      <c r="E7" s="90">
        <v>293461.02399999998</v>
      </c>
    </row>
    <row r="8" spans="1:5" s="136" customFormat="1" x14ac:dyDescent="0.25">
      <c r="A8" s="135" t="s">
        <v>3</v>
      </c>
      <c r="B8" s="85">
        <f t="shared" si="0"/>
        <v>3</v>
      </c>
      <c r="C8" s="89">
        <v>376472.53700000001</v>
      </c>
      <c r="D8" s="89">
        <v>114101</v>
      </c>
      <c r="E8" s="90">
        <v>202727.74799999999</v>
      </c>
    </row>
    <row r="9" spans="1:5" s="136" customFormat="1" x14ac:dyDescent="0.25">
      <c r="A9" s="135" t="s">
        <v>4</v>
      </c>
      <c r="B9" s="85">
        <f t="shared" si="0"/>
        <v>4</v>
      </c>
      <c r="C9" s="89">
        <v>226481.13</v>
      </c>
      <c r="D9" s="89">
        <v>138392</v>
      </c>
      <c r="E9" s="90">
        <v>246408.31200000001</v>
      </c>
    </row>
    <row r="10" spans="1:5" s="136" customFormat="1" x14ac:dyDescent="0.25">
      <c r="A10" s="135" t="s">
        <v>5</v>
      </c>
      <c r="B10" s="85">
        <f t="shared" si="0"/>
        <v>5</v>
      </c>
      <c r="C10" s="89">
        <v>126835.50599999999</v>
      </c>
      <c r="D10" s="89">
        <v>175940</v>
      </c>
      <c r="E10" s="90">
        <v>88199.088000000003</v>
      </c>
    </row>
    <row r="11" spans="1:5" s="136" customFormat="1" x14ac:dyDescent="0.25">
      <c r="A11" s="135" t="s">
        <v>6</v>
      </c>
      <c r="B11" s="85">
        <f t="shared" si="0"/>
        <v>6</v>
      </c>
      <c r="C11" s="89">
        <v>235891.47</v>
      </c>
      <c r="D11" s="89">
        <v>94932</v>
      </c>
      <c r="E11" s="90">
        <v>194522.245</v>
      </c>
    </row>
    <row r="12" spans="1:5" s="136" customFormat="1" x14ac:dyDescent="0.25">
      <c r="A12" s="135" t="s">
        <v>7</v>
      </c>
      <c r="B12" s="85">
        <f t="shared" si="0"/>
        <v>7</v>
      </c>
      <c r="C12" s="89">
        <v>76492.021999999997</v>
      </c>
      <c r="D12" s="89">
        <v>234695</v>
      </c>
      <c r="E12" s="90">
        <v>66822.89</v>
      </c>
    </row>
    <row r="13" spans="1:5" s="136" customFormat="1" x14ac:dyDescent="0.25">
      <c r="A13" s="135" t="s">
        <v>8</v>
      </c>
      <c r="B13" s="85">
        <f t="shared" si="0"/>
        <v>8</v>
      </c>
      <c r="C13" s="89">
        <v>171537.32800000001</v>
      </c>
      <c r="D13" s="89">
        <v>477736</v>
      </c>
      <c r="E13" s="90">
        <v>106191.15</v>
      </c>
    </row>
    <row r="14" spans="1:5" s="136" customFormat="1" x14ac:dyDescent="0.25">
      <c r="A14" s="135" t="s">
        <v>9</v>
      </c>
      <c r="B14" s="85">
        <f t="shared" si="0"/>
        <v>9</v>
      </c>
      <c r="C14" s="89">
        <v>129930.247</v>
      </c>
      <c r="D14" s="89">
        <v>166897</v>
      </c>
      <c r="E14" s="90">
        <v>139341.20699999999</v>
      </c>
    </row>
    <row r="15" spans="1:5" s="136" customFormat="1" x14ac:dyDescent="0.25">
      <c r="A15" s="135" t="s">
        <v>10</v>
      </c>
      <c r="B15" s="85">
        <f t="shared" si="0"/>
        <v>10</v>
      </c>
      <c r="C15" s="89">
        <v>256445.96900000001</v>
      </c>
      <c r="D15" s="89">
        <v>96223</v>
      </c>
      <c r="E15" s="90">
        <v>191833.693</v>
      </c>
    </row>
    <row r="16" spans="1:5" s="136" customFormat="1" x14ac:dyDescent="0.25">
      <c r="A16" s="135" t="s">
        <v>11</v>
      </c>
      <c r="B16" s="85">
        <f t="shared" si="0"/>
        <v>11</v>
      </c>
      <c r="C16" s="89">
        <v>170640.90299999999</v>
      </c>
      <c r="D16" s="89">
        <v>303982</v>
      </c>
      <c r="E16" s="90">
        <v>151116.91099999999</v>
      </c>
    </row>
    <row r="17" spans="1:5" s="136" customFormat="1" x14ac:dyDescent="0.25">
      <c r="A17" s="135" t="s">
        <v>12</v>
      </c>
      <c r="B17" s="85">
        <f t="shared" si="0"/>
        <v>12</v>
      </c>
      <c r="C17" s="89">
        <v>26238.284</v>
      </c>
      <c r="D17" s="89">
        <v>15061</v>
      </c>
      <c r="E17" s="90">
        <v>-2318.1089999999999</v>
      </c>
    </row>
    <row r="18" spans="1:5" s="136" customFormat="1" ht="15.75" x14ac:dyDescent="0.25">
      <c r="A18" s="118" t="s">
        <v>103</v>
      </c>
      <c r="B18" s="85">
        <f t="shared" si="0"/>
        <v>13</v>
      </c>
      <c r="C18" s="86">
        <f>SUM(C19:C24)</f>
        <v>701764.53969000001</v>
      </c>
      <c r="D18" s="86">
        <f>SUM(D19:D24)</f>
        <v>502242</v>
      </c>
      <c r="E18" s="87">
        <f>SUM(E19:E24)</f>
        <v>187821.91099999999</v>
      </c>
    </row>
    <row r="19" spans="1:5" s="136" customFormat="1" x14ac:dyDescent="0.25">
      <c r="A19" s="135" t="s">
        <v>14</v>
      </c>
      <c r="B19" s="85">
        <f t="shared" si="0"/>
        <v>14</v>
      </c>
      <c r="C19" s="89">
        <v>192196.05612600001</v>
      </c>
      <c r="D19" s="89">
        <v>126812</v>
      </c>
      <c r="E19" s="90">
        <v>76039.553</v>
      </c>
    </row>
    <row r="20" spans="1:5" s="136" customFormat="1" x14ac:dyDescent="0.25">
      <c r="A20" s="135" t="s">
        <v>15</v>
      </c>
      <c r="B20" s="85">
        <f t="shared" si="0"/>
        <v>15</v>
      </c>
      <c r="C20" s="89">
        <v>72412.518775999997</v>
      </c>
      <c r="D20" s="89">
        <v>54621</v>
      </c>
      <c r="E20" s="90">
        <v>24289.064999999999</v>
      </c>
    </row>
    <row r="21" spans="1:5" s="136" customFormat="1" x14ac:dyDescent="0.25">
      <c r="A21" s="135" t="s">
        <v>16</v>
      </c>
      <c r="B21" s="85">
        <f t="shared" si="0"/>
        <v>16</v>
      </c>
      <c r="C21" s="89">
        <v>188789.91712299999</v>
      </c>
      <c r="D21" s="89">
        <v>124137</v>
      </c>
      <c r="E21" s="90">
        <v>33955.101999999999</v>
      </c>
    </row>
    <row r="22" spans="1:5" s="136" customFormat="1" x14ac:dyDescent="0.25">
      <c r="A22" s="135" t="s">
        <v>17</v>
      </c>
      <c r="B22" s="85">
        <f t="shared" si="0"/>
        <v>17</v>
      </c>
      <c r="C22" s="89">
        <v>60513.456088999999</v>
      </c>
      <c r="D22" s="89">
        <v>111557</v>
      </c>
      <c r="E22" s="90">
        <v>9481.0210000000006</v>
      </c>
    </row>
    <row r="23" spans="1:5" s="136" customFormat="1" x14ac:dyDescent="0.25">
      <c r="A23" s="135" t="s">
        <v>18</v>
      </c>
      <c r="B23" s="85">
        <f t="shared" si="0"/>
        <v>18</v>
      </c>
      <c r="C23" s="89">
        <v>127551.027554</v>
      </c>
      <c r="D23" s="89">
        <v>54756</v>
      </c>
      <c r="E23" s="90">
        <v>40926.906000000003</v>
      </c>
    </row>
    <row r="24" spans="1:5" s="136" customFormat="1" x14ac:dyDescent="0.25">
      <c r="A24" s="135" t="s">
        <v>19</v>
      </c>
      <c r="B24" s="85">
        <f t="shared" si="0"/>
        <v>19</v>
      </c>
      <c r="C24" s="89">
        <v>60301.564021999999</v>
      </c>
      <c r="D24" s="89">
        <v>30359</v>
      </c>
      <c r="E24" s="90">
        <v>3130.2640000000001</v>
      </c>
    </row>
    <row r="25" spans="1:5" s="136" customFormat="1" ht="15.75" x14ac:dyDescent="0.25">
      <c r="A25" s="118" t="s">
        <v>104</v>
      </c>
      <c r="B25" s="85">
        <f t="shared" si="0"/>
        <v>20</v>
      </c>
      <c r="C25" s="91">
        <f>C6+C18</f>
        <v>2859866.96269</v>
      </c>
      <c r="D25" s="91">
        <f>D6+D18</f>
        <v>2792921</v>
      </c>
      <c r="E25" s="92">
        <f>E6+E18</f>
        <v>1866128.07</v>
      </c>
    </row>
  </sheetData>
  <printOptions horizontalCentered="1"/>
  <pageMargins left="0" right="0" top="1.9685039370078741" bottom="0" header="0.31496062992125984" footer="0.31496062992125984"/>
  <pageSetup paperSize="9" scale="88" orientation="landscape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AA395-1000-4668-B019-1878384AD529}">
  <dimension ref="A1:L60"/>
  <sheetViews>
    <sheetView showGridLines="0" zoomScale="80" zoomScaleNormal="80" workbookViewId="0">
      <selection activeCell="A30" sqref="A30"/>
    </sheetView>
  </sheetViews>
  <sheetFormatPr defaultColWidth="9.140625" defaultRowHeight="12" x14ac:dyDescent="0.25"/>
  <cols>
    <col min="1" max="1" width="37.85546875" style="137" customWidth="1"/>
    <col min="2" max="2" width="7.28515625" style="16" customWidth="1"/>
    <col min="3" max="12" width="17.28515625" style="137" customWidth="1"/>
    <col min="13" max="13" width="9.140625" style="137" customWidth="1"/>
    <col min="14" max="16384" width="9.140625" style="137"/>
  </cols>
  <sheetData>
    <row r="1" spans="1:12" s="136" customFormat="1" ht="15" x14ac:dyDescent="0.25"/>
    <row r="2" spans="1:12" s="136" customFormat="1" ht="15" x14ac:dyDescent="0.25">
      <c r="A2" s="141" t="s">
        <v>124</v>
      </c>
      <c r="B2" s="71"/>
      <c r="C2" s="71"/>
      <c r="D2" s="71"/>
      <c r="E2" s="71"/>
      <c r="F2" s="71"/>
      <c r="G2" s="71"/>
    </row>
    <row r="3" spans="1:12" s="136" customFormat="1" ht="15" x14ac:dyDescent="0.25">
      <c r="L3" s="142" t="s">
        <v>95</v>
      </c>
    </row>
    <row r="4" spans="1:12" ht="15" x14ac:dyDescent="0.25">
      <c r="A4" s="127" t="s">
        <v>96</v>
      </c>
      <c r="B4" s="125" t="s">
        <v>97</v>
      </c>
      <c r="C4" s="125" t="s">
        <v>125</v>
      </c>
      <c r="D4" s="125" t="s">
        <v>126</v>
      </c>
      <c r="E4" s="129" t="s">
        <v>127</v>
      </c>
      <c r="F4" s="130"/>
      <c r="G4" s="131"/>
      <c r="H4" s="125" t="s">
        <v>128</v>
      </c>
      <c r="I4" s="125" t="s">
        <v>129</v>
      </c>
      <c r="J4" s="125" t="s">
        <v>130</v>
      </c>
      <c r="K4" s="125" t="s">
        <v>131</v>
      </c>
      <c r="L4" s="132" t="s">
        <v>104</v>
      </c>
    </row>
    <row r="5" spans="1:12" ht="60" x14ac:dyDescent="0.25">
      <c r="A5" s="128" t="s">
        <v>132</v>
      </c>
      <c r="B5" s="126" t="s">
        <v>133</v>
      </c>
      <c r="C5" s="126"/>
      <c r="D5" s="126"/>
      <c r="E5" s="110" t="s">
        <v>134</v>
      </c>
      <c r="F5" s="110" t="s">
        <v>135</v>
      </c>
      <c r="G5" s="111" t="s">
        <v>136</v>
      </c>
      <c r="H5" s="126"/>
      <c r="I5" s="126"/>
      <c r="J5" s="126"/>
      <c r="K5" s="126"/>
      <c r="L5" s="133"/>
    </row>
    <row r="6" spans="1:12" s="139" customFormat="1" ht="15" x14ac:dyDescent="0.25">
      <c r="A6" s="134"/>
      <c r="B6" s="81"/>
      <c r="C6" s="85">
        <v>1</v>
      </c>
      <c r="D6" s="85">
        <v>2</v>
      </c>
      <c r="E6" s="143">
        <v>3</v>
      </c>
      <c r="F6" s="143">
        <v>4</v>
      </c>
      <c r="G6" s="85" t="s">
        <v>117</v>
      </c>
      <c r="H6" s="85">
        <v>6</v>
      </c>
      <c r="I6" s="85">
        <v>7</v>
      </c>
      <c r="J6" s="85">
        <v>8</v>
      </c>
      <c r="K6" s="85">
        <v>9</v>
      </c>
      <c r="L6" s="85">
        <v>10</v>
      </c>
    </row>
    <row r="7" spans="1:12" s="136" customFormat="1" ht="15.75" x14ac:dyDescent="0.25">
      <c r="A7" s="118" t="s">
        <v>102</v>
      </c>
      <c r="B7" s="85">
        <f t="shared" ref="B7:B26" si="0">ROW()-ROW($A$6)</f>
        <v>1</v>
      </c>
      <c r="C7" s="86">
        <f>SUM(C8:C18)</f>
        <v>7025154</v>
      </c>
      <c r="D7" s="86">
        <f>SUM(D8:D18)</f>
        <v>65133</v>
      </c>
      <c r="E7" s="112">
        <f>SUM(E8:E18)</f>
        <v>3979101</v>
      </c>
      <c r="F7" s="112">
        <f>SUM(F8:F18)</f>
        <v>3031381</v>
      </c>
      <c r="G7" s="86">
        <f>SUM(G8:G18)</f>
        <v>7233223</v>
      </c>
      <c r="H7" s="86">
        <f>SUM(H8:H18)</f>
        <v>0</v>
      </c>
      <c r="I7" s="86">
        <f>SUM(I8:I18)</f>
        <v>0</v>
      </c>
      <c r="J7" s="86">
        <f>SUM(J8:J18)</f>
        <v>0</v>
      </c>
      <c r="K7" s="86">
        <f>SUM(K8:K18)</f>
        <v>63795</v>
      </c>
      <c r="L7" s="113">
        <f t="shared" ref="L7:L26" si="1">SUM(C7:D7)+SUM(G7:K7)</f>
        <v>14387305</v>
      </c>
    </row>
    <row r="8" spans="1:12" s="136" customFormat="1" ht="30" x14ac:dyDescent="0.25">
      <c r="A8" s="135" t="s">
        <v>2</v>
      </c>
      <c r="B8" s="85">
        <f t="shared" si="0"/>
        <v>2</v>
      </c>
      <c r="C8" s="89">
        <v>1030721</v>
      </c>
      <c r="D8" s="89">
        <v>8113</v>
      </c>
      <c r="E8" s="89">
        <v>932681</v>
      </c>
      <c r="F8" s="89">
        <v>382646</v>
      </c>
      <c r="G8" s="89">
        <v>1329796</v>
      </c>
      <c r="H8" s="89">
        <v>0</v>
      </c>
      <c r="I8" s="89">
        <v>0</v>
      </c>
      <c r="J8" s="89">
        <v>0</v>
      </c>
      <c r="K8" s="89">
        <v>0</v>
      </c>
      <c r="L8" s="114">
        <f t="shared" si="1"/>
        <v>2368630</v>
      </c>
    </row>
    <row r="9" spans="1:12" s="136" customFormat="1" ht="15" x14ac:dyDescent="0.25">
      <c r="A9" s="135" t="s">
        <v>3</v>
      </c>
      <c r="B9" s="85">
        <f t="shared" si="0"/>
        <v>3</v>
      </c>
      <c r="C9" s="89">
        <v>691627</v>
      </c>
      <c r="D9" s="89">
        <v>10876</v>
      </c>
      <c r="E9" s="89">
        <v>940546</v>
      </c>
      <c r="F9" s="89">
        <v>279340</v>
      </c>
      <c r="G9" s="89">
        <v>1309973</v>
      </c>
      <c r="H9" s="89">
        <v>0</v>
      </c>
      <c r="I9" s="89">
        <v>0</v>
      </c>
      <c r="J9" s="89">
        <v>0</v>
      </c>
      <c r="K9" s="89">
        <v>0</v>
      </c>
      <c r="L9" s="114">
        <f t="shared" si="1"/>
        <v>2012476</v>
      </c>
    </row>
    <row r="10" spans="1:12" s="136" customFormat="1" ht="15" x14ac:dyDescent="0.25">
      <c r="A10" s="135" t="s">
        <v>4</v>
      </c>
      <c r="B10" s="85">
        <f t="shared" si="0"/>
        <v>4</v>
      </c>
      <c r="C10" s="89">
        <v>710695</v>
      </c>
      <c r="D10" s="89">
        <v>10620</v>
      </c>
      <c r="E10" s="89">
        <v>320916</v>
      </c>
      <c r="F10" s="89">
        <v>250721</v>
      </c>
      <c r="G10" s="89">
        <v>589929</v>
      </c>
      <c r="H10" s="89">
        <v>0</v>
      </c>
      <c r="I10" s="89">
        <v>0</v>
      </c>
      <c r="J10" s="89">
        <v>0</v>
      </c>
      <c r="K10" s="89">
        <v>0</v>
      </c>
      <c r="L10" s="114">
        <f t="shared" si="1"/>
        <v>1311244</v>
      </c>
    </row>
    <row r="11" spans="1:12" s="136" customFormat="1" ht="15" x14ac:dyDescent="0.25">
      <c r="A11" s="135" t="s">
        <v>5</v>
      </c>
      <c r="B11" s="85">
        <f t="shared" si="0"/>
        <v>5</v>
      </c>
      <c r="C11" s="89">
        <v>290145</v>
      </c>
      <c r="D11" s="89">
        <v>2241</v>
      </c>
      <c r="E11" s="89">
        <v>199463</v>
      </c>
      <c r="F11" s="89">
        <v>273309</v>
      </c>
      <c r="G11" s="89">
        <v>505592</v>
      </c>
      <c r="H11" s="89">
        <v>0</v>
      </c>
      <c r="I11" s="89">
        <v>0</v>
      </c>
      <c r="J11" s="89">
        <v>0</v>
      </c>
      <c r="K11" s="89">
        <v>23000</v>
      </c>
      <c r="L11" s="114">
        <f t="shared" si="1"/>
        <v>820978</v>
      </c>
    </row>
    <row r="12" spans="1:12" s="136" customFormat="1" ht="15" x14ac:dyDescent="0.25">
      <c r="A12" s="135" t="s">
        <v>6</v>
      </c>
      <c r="B12" s="85">
        <f t="shared" si="0"/>
        <v>6</v>
      </c>
      <c r="C12" s="89">
        <v>1230114</v>
      </c>
      <c r="D12" s="89">
        <v>11932</v>
      </c>
      <c r="E12" s="89">
        <v>365120</v>
      </c>
      <c r="F12" s="89">
        <v>317799</v>
      </c>
      <c r="G12" s="89">
        <v>692115</v>
      </c>
      <c r="H12" s="89">
        <v>0</v>
      </c>
      <c r="I12" s="89">
        <v>0</v>
      </c>
      <c r="J12" s="89">
        <v>0</v>
      </c>
      <c r="K12" s="89">
        <v>0</v>
      </c>
      <c r="L12" s="114">
        <f t="shared" si="1"/>
        <v>1934161</v>
      </c>
    </row>
    <row r="13" spans="1:12" s="136" customFormat="1" ht="15" x14ac:dyDescent="0.25">
      <c r="A13" s="135" t="s">
        <v>7</v>
      </c>
      <c r="B13" s="85">
        <f t="shared" si="0"/>
        <v>7</v>
      </c>
      <c r="C13" s="89">
        <v>377932</v>
      </c>
      <c r="D13" s="89">
        <v>0</v>
      </c>
      <c r="E13" s="89">
        <v>213807</v>
      </c>
      <c r="F13" s="89">
        <v>159514</v>
      </c>
      <c r="G13" s="89">
        <v>375974</v>
      </c>
      <c r="H13" s="89">
        <v>0</v>
      </c>
      <c r="I13" s="89">
        <v>0</v>
      </c>
      <c r="J13" s="89">
        <v>0</v>
      </c>
      <c r="K13" s="89">
        <v>0</v>
      </c>
      <c r="L13" s="114">
        <f t="shared" si="1"/>
        <v>753906</v>
      </c>
    </row>
    <row r="14" spans="1:12" s="136" customFormat="1" ht="15" x14ac:dyDescent="0.25">
      <c r="A14" s="135" t="s">
        <v>8</v>
      </c>
      <c r="B14" s="85">
        <f t="shared" si="0"/>
        <v>8</v>
      </c>
      <c r="C14" s="89">
        <v>858179</v>
      </c>
      <c r="D14" s="89">
        <v>32</v>
      </c>
      <c r="E14" s="89">
        <v>204984</v>
      </c>
      <c r="F14" s="89">
        <v>346189</v>
      </c>
      <c r="G14" s="89">
        <v>561645</v>
      </c>
      <c r="H14" s="89">
        <v>0</v>
      </c>
      <c r="I14" s="89">
        <v>0</v>
      </c>
      <c r="J14" s="89">
        <v>0</v>
      </c>
      <c r="K14" s="89">
        <v>0</v>
      </c>
      <c r="L14" s="114">
        <f t="shared" si="1"/>
        <v>1419856</v>
      </c>
    </row>
    <row r="15" spans="1:12" s="136" customFormat="1" ht="15" x14ac:dyDescent="0.25">
      <c r="A15" s="135" t="s">
        <v>9</v>
      </c>
      <c r="B15" s="85">
        <f t="shared" si="0"/>
        <v>9</v>
      </c>
      <c r="C15" s="89">
        <v>482805</v>
      </c>
      <c r="D15" s="89">
        <v>3621</v>
      </c>
      <c r="E15" s="89">
        <v>215256</v>
      </c>
      <c r="F15" s="89">
        <v>312015</v>
      </c>
      <c r="G15" s="89">
        <v>536933</v>
      </c>
      <c r="H15" s="89">
        <v>0</v>
      </c>
      <c r="I15" s="89">
        <v>0</v>
      </c>
      <c r="J15" s="89">
        <v>0</v>
      </c>
      <c r="K15" s="89">
        <v>40795</v>
      </c>
      <c r="L15" s="114">
        <f t="shared" si="1"/>
        <v>1064154</v>
      </c>
    </row>
    <row r="16" spans="1:12" s="136" customFormat="1" ht="15" x14ac:dyDescent="0.25">
      <c r="A16" s="135" t="s">
        <v>10</v>
      </c>
      <c r="B16" s="85">
        <f t="shared" si="0"/>
        <v>10</v>
      </c>
      <c r="C16" s="89">
        <v>646125</v>
      </c>
      <c r="D16" s="89">
        <v>2900</v>
      </c>
      <c r="E16" s="89">
        <v>236580</v>
      </c>
      <c r="F16" s="89">
        <v>247912</v>
      </c>
      <c r="G16" s="89">
        <v>499068</v>
      </c>
      <c r="H16" s="89">
        <v>0</v>
      </c>
      <c r="I16" s="89">
        <v>0</v>
      </c>
      <c r="J16" s="89">
        <v>0</v>
      </c>
      <c r="K16" s="89">
        <v>0</v>
      </c>
      <c r="L16" s="114">
        <f t="shared" si="1"/>
        <v>1148093</v>
      </c>
    </row>
    <row r="17" spans="1:12" s="136" customFormat="1" ht="15" x14ac:dyDescent="0.25">
      <c r="A17" s="135" t="s">
        <v>11</v>
      </c>
      <c r="B17" s="85">
        <f t="shared" si="0"/>
        <v>11</v>
      </c>
      <c r="C17" s="89">
        <v>690153</v>
      </c>
      <c r="D17" s="89">
        <v>14798</v>
      </c>
      <c r="E17" s="89">
        <v>339850</v>
      </c>
      <c r="F17" s="89">
        <v>430592</v>
      </c>
      <c r="G17" s="89">
        <v>790750</v>
      </c>
      <c r="H17" s="89">
        <v>0</v>
      </c>
      <c r="I17" s="89">
        <v>0</v>
      </c>
      <c r="J17" s="89">
        <v>0</v>
      </c>
      <c r="K17" s="89">
        <v>0</v>
      </c>
      <c r="L17" s="114">
        <f t="shared" si="1"/>
        <v>1495701</v>
      </c>
    </row>
    <row r="18" spans="1:12" s="136" customFormat="1" ht="15" x14ac:dyDescent="0.25">
      <c r="A18" s="135" t="s">
        <v>12</v>
      </c>
      <c r="B18" s="85">
        <f t="shared" si="0"/>
        <v>12</v>
      </c>
      <c r="C18" s="89">
        <v>16658</v>
      </c>
      <c r="D18" s="89">
        <v>0</v>
      </c>
      <c r="E18" s="89">
        <v>9898</v>
      </c>
      <c r="F18" s="89">
        <v>31344</v>
      </c>
      <c r="G18" s="89">
        <v>41448</v>
      </c>
      <c r="H18" s="89">
        <v>0</v>
      </c>
      <c r="I18" s="89">
        <v>0</v>
      </c>
      <c r="J18" s="89">
        <v>0</v>
      </c>
      <c r="K18" s="89">
        <v>0</v>
      </c>
      <c r="L18" s="114">
        <f t="shared" si="1"/>
        <v>58106</v>
      </c>
    </row>
    <row r="19" spans="1:12" s="136" customFormat="1" ht="15.75" x14ac:dyDescent="0.25">
      <c r="A19" s="118" t="s">
        <v>103</v>
      </c>
      <c r="B19" s="85">
        <f t="shared" si="0"/>
        <v>13</v>
      </c>
      <c r="C19" s="86">
        <f t="shared" ref="C19:K19" si="2">SUM(C20:C25)</f>
        <v>49830</v>
      </c>
      <c r="D19" s="86">
        <f t="shared" si="2"/>
        <v>113257</v>
      </c>
      <c r="E19" s="112">
        <f t="shared" si="2"/>
        <v>82028</v>
      </c>
      <c r="F19" s="112">
        <f t="shared" si="2"/>
        <v>33125</v>
      </c>
      <c r="G19" s="86">
        <f t="shared" si="2"/>
        <v>123050</v>
      </c>
      <c r="H19" s="86">
        <f t="shared" si="2"/>
        <v>0</v>
      </c>
      <c r="I19" s="86">
        <f t="shared" si="2"/>
        <v>9245416</v>
      </c>
      <c r="J19" s="86">
        <f t="shared" si="2"/>
        <v>2815338</v>
      </c>
      <c r="K19" s="86">
        <f t="shared" si="2"/>
        <v>0</v>
      </c>
      <c r="L19" s="113">
        <f t="shared" si="1"/>
        <v>12346891</v>
      </c>
    </row>
    <row r="20" spans="1:12" s="136" customFormat="1" ht="15" x14ac:dyDescent="0.25">
      <c r="A20" s="135" t="s">
        <v>14</v>
      </c>
      <c r="B20" s="85">
        <f t="shared" si="0"/>
        <v>14</v>
      </c>
      <c r="C20" s="89">
        <v>20421</v>
      </c>
      <c r="D20" s="89">
        <v>0</v>
      </c>
      <c r="E20" s="89">
        <v>18160</v>
      </c>
      <c r="F20" s="89">
        <v>6411</v>
      </c>
      <c r="G20" s="89">
        <v>25673</v>
      </c>
      <c r="H20" s="89">
        <v>0</v>
      </c>
      <c r="I20" s="89">
        <v>3719034</v>
      </c>
      <c r="J20" s="89">
        <v>472273</v>
      </c>
      <c r="K20" s="89">
        <v>0</v>
      </c>
      <c r="L20" s="114">
        <f t="shared" si="1"/>
        <v>4237401</v>
      </c>
    </row>
    <row r="21" spans="1:12" s="136" customFormat="1" ht="15" x14ac:dyDescent="0.25">
      <c r="A21" s="135" t="s">
        <v>15</v>
      </c>
      <c r="B21" s="85">
        <f t="shared" si="0"/>
        <v>15</v>
      </c>
      <c r="C21" s="89">
        <v>14473</v>
      </c>
      <c r="D21" s="89">
        <v>113257</v>
      </c>
      <c r="E21" s="89">
        <v>48147</v>
      </c>
      <c r="F21" s="89">
        <v>10262</v>
      </c>
      <c r="G21" s="89">
        <v>59163</v>
      </c>
      <c r="H21" s="89">
        <v>0</v>
      </c>
      <c r="I21" s="89">
        <v>3392420</v>
      </c>
      <c r="J21" s="89">
        <v>178744</v>
      </c>
      <c r="K21" s="89">
        <v>0</v>
      </c>
      <c r="L21" s="114">
        <f t="shared" si="1"/>
        <v>3758057</v>
      </c>
    </row>
    <row r="22" spans="1:12" s="136" customFormat="1" ht="30" x14ac:dyDescent="0.25">
      <c r="A22" s="135" t="s">
        <v>16</v>
      </c>
      <c r="B22" s="85">
        <f t="shared" si="0"/>
        <v>16</v>
      </c>
      <c r="C22" s="89">
        <v>6255</v>
      </c>
      <c r="D22" s="89">
        <v>0</v>
      </c>
      <c r="E22" s="89">
        <v>6068</v>
      </c>
      <c r="F22" s="89">
        <v>12363</v>
      </c>
      <c r="G22" s="89">
        <v>23309</v>
      </c>
      <c r="H22" s="89">
        <v>0</v>
      </c>
      <c r="I22" s="89">
        <v>794183</v>
      </c>
      <c r="J22" s="89">
        <v>1341388</v>
      </c>
      <c r="K22" s="89">
        <v>0</v>
      </c>
      <c r="L22" s="114">
        <f t="shared" si="1"/>
        <v>2165135</v>
      </c>
    </row>
    <row r="23" spans="1:12" s="136" customFormat="1" ht="15" x14ac:dyDescent="0.25">
      <c r="A23" s="135" t="s">
        <v>17</v>
      </c>
      <c r="B23" s="85">
        <f t="shared" si="0"/>
        <v>17</v>
      </c>
      <c r="C23" s="89">
        <v>6453</v>
      </c>
      <c r="D23" s="89">
        <v>0</v>
      </c>
      <c r="E23" s="89">
        <v>7339</v>
      </c>
      <c r="F23" s="89">
        <v>1748</v>
      </c>
      <c r="G23" s="89">
        <v>10041</v>
      </c>
      <c r="H23" s="89">
        <v>0</v>
      </c>
      <c r="I23" s="89">
        <v>573935</v>
      </c>
      <c r="J23" s="89">
        <v>437475</v>
      </c>
      <c r="K23" s="89">
        <v>0</v>
      </c>
      <c r="L23" s="114">
        <f t="shared" si="1"/>
        <v>1027904</v>
      </c>
    </row>
    <row r="24" spans="1:12" s="136" customFormat="1" ht="15" x14ac:dyDescent="0.25">
      <c r="A24" s="135" t="s">
        <v>18</v>
      </c>
      <c r="B24" s="85">
        <f t="shared" si="0"/>
        <v>18</v>
      </c>
      <c r="C24" s="89">
        <v>1027</v>
      </c>
      <c r="D24" s="89">
        <v>0</v>
      </c>
      <c r="E24" s="89">
        <v>2314</v>
      </c>
      <c r="F24" s="89">
        <v>1868</v>
      </c>
      <c r="G24" s="89">
        <v>4389</v>
      </c>
      <c r="H24" s="89">
        <v>0</v>
      </c>
      <c r="I24" s="89">
        <v>754967</v>
      </c>
      <c r="J24" s="89">
        <v>373417</v>
      </c>
      <c r="K24" s="89">
        <v>0</v>
      </c>
      <c r="L24" s="114">
        <f t="shared" si="1"/>
        <v>1133800</v>
      </c>
    </row>
    <row r="25" spans="1:12" s="136" customFormat="1" ht="15" x14ac:dyDescent="0.25">
      <c r="A25" s="135" t="s">
        <v>19</v>
      </c>
      <c r="B25" s="85">
        <f t="shared" si="0"/>
        <v>19</v>
      </c>
      <c r="C25" s="89">
        <v>1201</v>
      </c>
      <c r="D25" s="89">
        <v>0</v>
      </c>
      <c r="E25" s="89">
        <v>0</v>
      </c>
      <c r="F25" s="89">
        <v>473</v>
      </c>
      <c r="G25" s="89">
        <v>475</v>
      </c>
      <c r="H25" s="89">
        <v>0</v>
      </c>
      <c r="I25" s="89">
        <v>10877</v>
      </c>
      <c r="J25" s="89">
        <v>12041</v>
      </c>
      <c r="K25" s="89">
        <v>0</v>
      </c>
      <c r="L25" s="114">
        <f t="shared" si="1"/>
        <v>24594</v>
      </c>
    </row>
    <row r="26" spans="1:12" s="136" customFormat="1" ht="15.75" x14ac:dyDescent="0.25">
      <c r="A26" s="119" t="s">
        <v>104</v>
      </c>
      <c r="B26" s="85">
        <f t="shared" si="0"/>
        <v>20</v>
      </c>
      <c r="C26" s="91">
        <f>C7+C19</f>
        <v>7074984</v>
      </c>
      <c r="D26" s="91">
        <f>D7+D19</f>
        <v>178390</v>
      </c>
      <c r="E26" s="115">
        <f>E7+E19</f>
        <v>4061129</v>
      </c>
      <c r="F26" s="115">
        <f>F7+F19</f>
        <v>3064506</v>
      </c>
      <c r="G26" s="91">
        <f>G7+G19</f>
        <v>7356273</v>
      </c>
      <c r="H26" s="91">
        <f>H7+H19</f>
        <v>0</v>
      </c>
      <c r="I26" s="91">
        <f>I7+I19</f>
        <v>9245416</v>
      </c>
      <c r="J26" s="91">
        <f>J7+J19</f>
        <v>2815338</v>
      </c>
      <c r="K26" s="91">
        <f>K7+K19</f>
        <v>63795</v>
      </c>
      <c r="L26" s="116">
        <f t="shared" si="1"/>
        <v>26734196</v>
      </c>
    </row>
    <row r="27" spans="1:12" s="136" customFormat="1" ht="15" x14ac:dyDescent="0.25"/>
    <row r="28" spans="1:12" s="136" customFormat="1" ht="15" x14ac:dyDescent="0.25"/>
    <row r="29" spans="1:12" s="136" customFormat="1" ht="15" x14ac:dyDescent="0.25"/>
    <row r="30" spans="1:12" s="136" customFormat="1" ht="15" x14ac:dyDescent="0.25">
      <c r="A30" s="141" t="s">
        <v>137</v>
      </c>
      <c r="B30" s="71"/>
      <c r="C30" s="71"/>
      <c r="D30" s="71"/>
      <c r="E30" s="71"/>
      <c r="F30" s="71"/>
      <c r="G30" s="71"/>
    </row>
    <row r="31" spans="1:12" s="136" customFormat="1" ht="15" x14ac:dyDescent="0.25">
      <c r="L31" s="142" t="s">
        <v>95</v>
      </c>
    </row>
    <row r="32" spans="1:12" ht="15" x14ac:dyDescent="0.25">
      <c r="A32" s="127" t="s">
        <v>96</v>
      </c>
      <c r="B32" s="125" t="s">
        <v>97</v>
      </c>
      <c r="C32" s="125" t="s">
        <v>125</v>
      </c>
      <c r="D32" s="125" t="s">
        <v>126</v>
      </c>
      <c r="E32" s="129" t="s">
        <v>127</v>
      </c>
      <c r="F32" s="130"/>
      <c r="G32" s="131"/>
      <c r="H32" s="125" t="s">
        <v>128</v>
      </c>
      <c r="I32" s="125" t="s">
        <v>129</v>
      </c>
      <c r="J32" s="125" t="s">
        <v>130</v>
      </c>
      <c r="K32" s="125" t="s">
        <v>131</v>
      </c>
      <c r="L32" s="132" t="s">
        <v>104</v>
      </c>
    </row>
    <row r="33" spans="1:12" ht="60" x14ac:dyDescent="0.25">
      <c r="A33" s="128" t="s">
        <v>132</v>
      </c>
      <c r="B33" s="126" t="s">
        <v>133</v>
      </c>
      <c r="C33" s="126"/>
      <c r="D33" s="126"/>
      <c r="E33" s="110" t="s">
        <v>138</v>
      </c>
      <c r="F33" s="110" t="s">
        <v>135</v>
      </c>
      <c r="G33" s="111" t="s">
        <v>136</v>
      </c>
      <c r="H33" s="126"/>
      <c r="I33" s="126"/>
      <c r="J33" s="126"/>
      <c r="K33" s="126"/>
      <c r="L33" s="133"/>
    </row>
    <row r="34" spans="1:12" s="139" customFormat="1" ht="15" x14ac:dyDescent="0.25">
      <c r="A34" s="134"/>
      <c r="B34" s="81"/>
      <c r="C34" s="85">
        <v>1</v>
      </c>
      <c r="D34" s="85">
        <v>2</v>
      </c>
      <c r="E34" s="143">
        <v>3</v>
      </c>
      <c r="F34" s="143">
        <v>4</v>
      </c>
      <c r="G34" s="85" t="s">
        <v>117</v>
      </c>
      <c r="H34" s="85">
        <v>6</v>
      </c>
      <c r="I34" s="85">
        <v>7</v>
      </c>
      <c r="J34" s="85">
        <v>8</v>
      </c>
      <c r="K34" s="85">
        <v>9</v>
      </c>
      <c r="L34" s="85">
        <v>10</v>
      </c>
    </row>
    <row r="35" spans="1:12" s="136" customFormat="1" ht="15.75" x14ac:dyDescent="0.25">
      <c r="A35" s="118" t="s">
        <v>102</v>
      </c>
      <c r="B35" s="85">
        <f t="shared" ref="B35:B54" si="3">ROW()-ROW($A$34)</f>
        <v>1</v>
      </c>
      <c r="C35" s="86">
        <f>SUM(C36:C46)</f>
        <v>5832329</v>
      </c>
      <c r="D35" s="86">
        <f>SUM(D36:D46)</f>
        <v>56454</v>
      </c>
      <c r="E35" s="112">
        <f>SUM(E36:E46)</f>
        <v>2540561</v>
      </c>
      <c r="F35" s="112">
        <f>SUM(F36:F46)</f>
        <v>2622392</v>
      </c>
      <c r="G35" s="86">
        <f>SUM(G36:G46)</f>
        <v>5385694</v>
      </c>
      <c r="H35" s="86">
        <f>SUM(H36:H46)</f>
        <v>0</v>
      </c>
      <c r="I35" s="86">
        <f>SUM(I36:I46)</f>
        <v>0</v>
      </c>
      <c r="J35" s="86">
        <f>SUM(J36:J46)</f>
        <v>0</v>
      </c>
      <c r="K35" s="86">
        <f>SUM(K36:K46)</f>
        <v>63795</v>
      </c>
      <c r="L35" s="113">
        <f t="shared" ref="L35:L54" si="4">SUM(C35:D35)+SUM(G35:K35)</f>
        <v>11338272</v>
      </c>
    </row>
    <row r="36" spans="1:12" s="136" customFormat="1" ht="30" x14ac:dyDescent="0.25">
      <c r="A36" s="135" t="s">
        <v>2</v>
      </c>
      <c r="B36" s="85">
        <f t="shared" si="3"/>
        <v>2</v>
      </c>
      <c r="C36" s="89">
        <v>946231</v>
      </c>
      <c r="D36" s="89">
        <v>8113</v>
      </c>
      <c r="E36" s="89">
        <v>315261</v>
      </c>
      <c r="F36" s="89">
        <v>240750</v>
      </c>
      <c r="G36" s="89">
        <v>570480</v>
      </c>
      <c r="H36" s="89">
        <v>0</v>
      </c>
      <c r="I36" s="89">
        <v>0</v>
      </c>
      <c r="J36" s="89">
        <v>0</v>
      </c>
      <c r="K36" s="89">
        <v>0</v>
      </c>
      <c r="L36" s="114">
        <f t="shared" si="4"/>
        <v>1524824</v>
      </c>
    </row>
    <row r="37" spans="1:12" s="136" customFormat="1" ht="15" x14ac:dyDescent="0.25">
      <c r="A37" s="135" t="s">
        <v>3</v>
      </c>
      <c r="B37" s="85">
        <f t="shared" si="3"/>
        <v>3</v>
      </c>
      <c r="C37" s="89">
        <v>583542</v>
      </c>
      <c r="D37" s="89">
        <v>9498</v>
      </c>
      <c r="E37" s="89">
        <v>370420</v>
      </c>
      <c r="F37" s="89">
        <v>257147</v>
      </c>
      <c r="G37" s="89">
        <v>717654</v>
      </c>
      <c r="H37" s="89">
        <v>0</v>
      </c>
      <c r="I37" s="89">
        <v>0</v>
      </c>
      <c r="J37" s="89">
        <v>0</v>
      </c>
      <c r="K37" s="89">
        <v>0</v>
      </c>
      <c r="L37" s="114">
        <f t="shared" si="4"/>
        <v>1310694</v>
      </c>
    </row>
    <row r="38" spans="1:12" s="136" customFormat="1" ht="15" x14ac:dyDescent="0.25">
      <c r="A38" s="135" t="s">
        <v>4</v>
      </c>
      <c r="B38" s="85">
        <f t="shared" si="3"/>
        <v>4</v>
      </c>
      <c r="C38" s="89">
        <v>676617</v>
      </c>
      <c r="D38" s="89">
        <v>3319</v>
      </c>
      <c r="E38" s="89">
        <v>292218</v>
      </c>
      <c r="F38" s="89">
        <v>212946</v>
      </c>
      <c r="G38" s="89">
        <v>523456</v>
      </c>
      <c r="H38" s="89">
        <v>0</v>
      </c>
      <c r="I38" s="89">
        <v>0</v>
      </c>
      <c r="J38" s="89">
        <v>0</v>
      </c>
      <c r="K38" s="89">
        <v>0</v>
      </c>
      <c r="L38" s="114">
        <f t="shared" si="4"/>
        <v>1203392</v>
      </c>
    </row>
    <row r="39" spans="1:12" s="136" customFormat="1" ht="15" x14ac:dyDescent="0.25">
      <c r="A39" s="135" t="s">
        <v>5</v>
      </c>
      <c r="B39" s="85">
        <f t="shared" si="3"/>
        <v>5</v>
      </c>
      <c r="C39" s="89">
        <v>244349</v>
      </c>
      <c r="D39" s="89">
        <v>2241</v>
      </c>
      <c r="E39" s="89">
        <v>190330</v>
      </c>
      <c r="F39" s="89">
        <v>265512</v>
      </c>
      <c r="G39" s="89">
        <v>488662</v>
      </c>
      <c r="H39" s="89">
        <v>0</v>
      </c>
      <c r="I39" s="89">
        <v>0</v>
      </c>
      <c r="J39" s="89">
        <v>0</v>
      </c>
      <c r="K39" s="89">
        <v>23000</v>
      </c>
      <c r="L39" s="114">
        <f t="shared" si="4"/>
        <v>758252</v>
      </c>
    </row>
    <row r="40" spans="1:12" s="136" customFormat="1" ht="15" x14ac:dyDescent="0.25">
      <c r="A40" s="135" t="s">
        <v>6</v>
      </c>
      <c r="B40" s="85">
        <f t="shared" si="3"/>
        <v>6</v>
      </c>
      <c r="C40" s="89">
        <v>560149</v>
      </c>
      <c r="D40" s="89">
        <v>11932</v>
      </c>
      <c r="E40" s="89">
        <v>326327</v>
      </c>
      <c r="F40" s="89">
        <v>302646</v>
      </c>
      <c r="G40" s="89">
        <v>638169</v>
      </c>
      <c r="H40" s="89">
        <v>0</v>
      </c>
      <c r="I40" s="89">
        <v>0</v>
      </c>
      <c r="J40" s="89">
        <v>0</v>
      </c>
      <c r="K40" s="89">
        <v>0</v>
      </c>
      <c r="L40" s="114">
        <f t="shared" si="4"/>
        <v>1210250</v>
      </c>
    </row>
    <row r="41" spans="1:12" s="136" customFormat="1" ht="15" x14ac:dyDescent="0.25">
      <c r="A41" s="135" t="s">
        <v>7</v>
      </c>
      <c r="B41" s="85">
        <f t="shared" si="3"/>
        <v>7</v>
      </c>
      <c r="C41" s="89">
        <v>375769</v>
      </c>
      <c r="D41" s="89">
        <v>0</v>
      </c>
      <c r="E41" s="89">
        <v>187195</v>
      </c>
      <c r="F41" s="89">
        <v>127217</v>
      </c>
      <c r="G41" s="89">
        <v>317065</v>
      </c>
      <c r="H41" s="89">
        <v>0</v>
      </c>
      <c r="I41" s="89">
        <v>0</v>
      </c>
      <c r="J41" s="89">
        <v>0</v>
      </c>
      <c r="K41" s="89">
        <v>0</v>
      </c>
      <c r="L41" s="114">
        <f t="shared" si="4"/>
        <v>692834</v>
      </c>
    </row>
    <row r="42" spans="1:12" s="136" customFormat="1" ht="15" x14ac:dyDescent="0.25">
      <c r="A42" s="135" t="s">
        <v>8</v>
      </c>
      <c r="B42" s="85">
        <f t="shared" si="3"/>
        <v>8</v>
      </c>
      <c r="C42" s="89">
        <v>801654</v>
      </c>
      <c r="D42" s="89">
        <v>32</v>
      </c>
      <c r="E42" s="89">
        <v>152858</v>
      </c>
      <c r="F42" s="89">
        <v>333273</v>
      </c>
      <c r="G42" s="89">
        <v>496603</v>
      </c>
      <c r="H42" s="89">
        <v>0</v>
      </c>
      <c r="I42" s="89">
        <v>0</v>
      </c>
      <c r="J42" s="89">
        <v>0</v>
      </c>
      <c r="K42" s="89">
        <v>0</v>
      </c>
      <c r="L42" s="114">
        <f t="shared" si="4"/>
        <v>1298289</v>
      </c>
    </row>
    <row r="43" spans="1:12" s="136" customFormat="1" ht="15" x14ac:dyDescent="0.25">
      <c r="A43" s="135" t="s">
        <v>9</v>
      </c>
      <c r="B43" s="85">
        <f t="shared" si="3"/>
        <v>9</v>
      </c>
      <c r="C43" s="89">
        <v>427150</v>
      </c>
      <c r="D43" s="89">
        <v>3621</v>
      </c>
      <c r="E43" s="89">
        <v>192452</v>
      </c>
      <c r="F43" s="89">
        <v>265460</v>
      </c>
      <c r="G43" s="89">
        <v>467574</v>
      </c>
      <c r="H43" s="89">
        <v>0</v>
      </c>
      <c r="I43" s="89">
        <v>0</v>
      </c>
      <c r="J43" s="89">
        <v>0</v>
      </c>
      <c r="K43" s="89">
        <v>40795</v>
      </c>
      <c r="L43" s="114">
        <f t="shared" si="4"/>
        <v>939140</v>
      </c>
    </row>
    <row r="44" spans="1:12" s="136" customFormat="1" ht="15" x14ac:dyDescent="0.25">
      <c r="A44" s="135" t="s">
        <v>10</v>
      </c>
      <c r="B44" s="85">
        <f t="shared" si="3"/>
        <v>10</v>
      </c>
      <c r="C44" s="89">
        <v>570541</v>
      </c>
      <c r="D44" s="89">
        <v>2900</v>
      </c>
      <c r="E44" s="89">
        <v>224031</v>
      </c>
      <c r="F44" s="89">
        <v>240576</v>
      </c>
      <c r="G44" s="89">
        <v>479183</v>
      </c>
      <c r="H44" s="89">
        <v>0</v>
      </c>
      <c r="I44" s="89">
        <v>0</v>
      </c>
      <c r="J44" s="89">
        <v>0</v>
      </c>
      <c r="K44" s="89">
        <v>0</v>
      </c>
      <c r="L44" s="114">
        <f t="shared" si="4"/>
        <v>1052624</v>
      </c>
    </row>
    <row r="45" spans="1:12" s="136" customFormat="1" ht="15" x14ac:dyDescent="0.25">
      <c r="A45" s="135" t="s">
        <v>11</v>
      </c>
      <c r="B45" s="85">
        <f t="shared" si="3"/>
        <v>11</v>
      </c>
      <c r="C45" s="89">
        <v>640955</v>
      </c>
      <c r="D45" s="89">
        <v>14798</v>
      </c>
      <c r="E45" s="89">
        <v>285070</v>
      </c>
      <c r="F45" s="89">
        <v>360537</v>
      </c>
      <c r="G45" s="89">
        <v>665915</v>
      </c>
      <c r="H45" s="89">
        <v>0</v>
      </c>
      <c r="I45" s="89">
        <v>0</v>
      </c>
      <c r="J45" s="89">
        <v>0</v>
      </c>
      <c r="K45" s="89">
        <v>0</v>
      </c>
      <c r="L45" s="114">
        <f t="shared" si="4"/>
        <v>1321668</v>
      </c>
    </row>
    <row r="46" spans="1:12" s="136" customFormat="1" ht="15" x14ac:dyDescent="0.25">
      <c r="A46" s="135" t="s">
        <v>12</v>
      </c>
      <c r="B46" s="85">
        <f t="shared" si="3"/>
        <v>12</v>
      </c>
      <c r="C46" s="89">
        <v>5372</v>
      </c>
      <c r="D46" s="89">
        <v>0</v>
      </c>
      <c r="E46" s="89">
        <v>4399</v>
      </c>
      <c r="F46" s="89">
        <v>16328</v>
      </c>
      <c r="G46" s="89">
        <v>20933</v>
      </c>
      <c r="H46" s="89">
        <v>0</v>
      </c>
      <c r="I46" s="89">
        <v>0</v>
      </c>
      <c r="J46" s="89">
        <v>0</v>
      </c>
      <c r="K46" s="89">
        <v>0</v>
      </c>
      <c r="L46" s="114">
        <f t="shared" si="4"/>
        <v>26305</v>
      </c>
    </row>
    <row r="47" spans="1:12" s="136" customFormat="1" ht="15.75" x14ac:dyDescent="0.25">
      <c r="A47" s="118" t="s">
        <v>103</v>
      </c>
      <c r="B47" s="85">
        <f t="shared" si="3"/>
        <v>13</v>
      </c>
      <c r="C47" s="86">
        <f t="shared" ref="C47:K47" si="5">SUM(C48:C53)</f>
        <v>45019</v>
      </c>
      <c r="D47" s="86">
        <f t="shared" si="5"/>
        <v>113257</v>
      </c>
      <c r="E47" s="112">
        <f t="shared" si="5"/>
        <v>76471</v>
      </c>
      <c r="F47" s="112">
        <f t="shared" si="5"/>
        <v>28721</v>
      </c>
      <c r="G47" s="86">
        <f t="shared" si="5"/>
        <v>113089</v>
      </c>
      <c r="H47" s="86">
        <f t="shared" si="5"/>
        <v>0</v>
      </c>
      <c r="I47" s="86">
        <f t="shared" si="5"/>
        <v>9238820</v>
      </c>
      <c r="J47" s="86">
        <f t="shared" si="5"/>
        <v>2815338</v>
      </c>
      <c r="K47" s="86">
        <f t="shared" si="5"/>
        <v>0</v>
      </c>
      <c r="L47" s="113">
        <f t="shared" si="4"/>
        <v>12325523</v>
      </c>
    </row>
    <row r="48" spans="1:12" s="136" customFormat="1" ht="15" x14ac:dyDescent="0.25">
      <c r="A48" s="135" t="s">
        <v>14</v>
      </c>
      <c r="B48" s="85">
        <f t="shared" si="3"/>
        <v>14</v>
      </c>
      <c r="C48" s="89">
        <v>20421</v>
      </c>
      <c r="D48" s="89">
        <v>0</v>
      </c>
      <c r="E48" s="89">
        <v>18160</v>
      </c>
      <c r="F48" s="89">
        <v>6411</v>
      </c>
      <c r="G48" s="89">
        <v>25673</v>
      </c>
      <c r="H48" s="89">
        <v>0</v>
      </c>
      <c r="I48" s="89">
        <v>3719034</v>
      </c>
      <c r="J48" s="89">
        <v>472273</v>
      </c>
      <c r="K48" s="89">
        <v>0</v>
      </c>
      <c r="L48" s="114">
        <f t="shared" si="4"/>
        <v>4237401</v>
      </c>
    </row>
    <row r="49" spans="1:12" s="136" customFormat="1" ht="15" x14ac:dyDescent="0.25">
      <c r="A49" s="135" t="s">
        <v>15</v>
      </c>
      <c r="B49" s="85">
        <f t="shared" si="3"/>
        <v>15</v>
      </c>
      <c r="C49" s="89">
        <v>9662</v>
      </c>
      <c r="D49" s="89">
        <v>113257</v>
      </c>
      <c r="E49" s="89">
        <v>42688</v>
      </c>
      <c r="F49" s="89">
        <v>5858</v>
      </c>
      <c r="G49" s="89">
        <v>49300</v>
      </c>
      <c r="H49" s="89">
        <v>0</v>
      </c>
      <c r="I49" s="89">
        <v>3386314</v>
      </c>
      <c r="J49" s="89">
        <v>178744</v>
      </c>
      <c r="K49" s="89">
        <v>0</v>
      </c>
      <c r="L49" s="114">
        <f t="shared" si="4"/>
        <v>3737277</v>
      </c>
    </row>
    <row r="50" spans="1:12" s="136" customFormat="1" ht="30" x14ac:dyDescent="0.25">
      <c r="A50" s="135" t="s">
        <v>16</v>
      </c>
      <c r="B50" s="85">
        <f t="shared" si="3"/>
        <v>16</v>
      </c>
      <c r="C50" s="89">
        <v>6255</v>
      </c>
      <c r="D50" s="89">
        <v>0</v>
      </c>
      <c r="E50" s="89">
        <v>5970</v>
      </c>
      <c r="F50" s="89">
        <v>12363</v>
      </c>
      <c r="G50" s="89">
        <v>23211</v>
      </c>
      <c r="H50" s="89">
        <v>0</v>
      </c>
      <c r="I50" s="89">
        <v>794183</v>
      </c>
      <c r="J50" s="89">
        <v>1341388</v>
      </c>
      <c r="K50" s="89">
        <v>0</v>
      </c>
      <c r="L50" s="114">
        <f t="shared" si="4"/>
        <v>2165037</v>
      </c>
    </row>
    <row r="51" spans="1:12" s="136" customFormat="1" ht="15" x14ac:dyDescent="0.25">
      <c r="A51" s="135" t="s">
        <v>17</v>
      </c>
      <c r="B51" s="85">
        <f t="shared" si="3"/>
        <v>17</v>
      </c>
      <c r="C51" s="89">
        <v>6453</v>
      </c>
      <c r="D51" s="89">
        <v>0</v>
      </c>
      <c r="E51" s="89">
        <v>7339</v>
      </c>
      <c r="F51" s="89">
        <v>1748</v>
      </c>
      <c r="G51" s="89">
        <v>10041</v>
      </c>
      <c r="H51" s="89">
        <v>0</v>
      </c>
      <c r="I51" s="89">
        <v>573445</v>
      </c>
      <c r="J51" s="89">
        <v>437475</v>
      </c>
      <c r="K51" s="89">
        <v>0</v>
      </c>
      <c r="L51" s="114">
        <f t="shared" si="4"/>
        <v>1027414</v>
      </c>
    </row>
    <row r="52" spans="1:12" s="136" customFormat="1" ht="15" x14ac:dyDescent="0.25">
      <c r="A52" s="135" t="s">
        <v>18</v>
      </c>
      <c r="B52" s="85">
        <f t="shared" si="3"/>
        <v>18</v>
      </c>
      <c r="C52" s="89">
        <v>1027</v>
      </c>
      <c r="D52" s="89">
        <v>0</v>
      </c>
      <c r="E52" s="89">
        <v>2314</v>
      </c>
      <c r="F52" s="89">
        <v>1868</v>
      </c>
      <c r="G52" s="89">
        <v>4389</v>
      </c>
      <c r="H52" s="89">
        <v>0</v>
      </c>
      <c r="I52" s="89">
        <v>754967</v>
      </c>
      <c r="J52" s="89">
        <v>373417</v>
      </c>
      <c r="K52" s="89">
        <v>0</v>
      </c>
      <c r="L52" s="114">
        <f t="shared" si="4"/>
        <v>1133800</v>
      </c>
    </row>
    <row r="53" spans="1:12" s="136" customFormat="1" ht="15" x14ac:dyDescent="0.25">
      <c r="A53" s="135" t="s">
        <v>19</v>
      </c>
      <c r="B53" s="85">
        <f t="shared" si="3"/>
        <v>19</v>
      </c>
      <c r="C53" s="89">
        <v>1201</v>
      </c>
      <c r="D53" s="89">
        <v>0</v>
      </c>
      <c r="E53" s="89">
        <v>0</v>
      </c>
      <c r="F53" s="89">
        <v>473</v>
      </c>
      <c r="G53" s="89">
        <v>475</v>
      </c>
      <c r="H53" s="89">
        <v>0</v>
      </c>
      <c r="I53" s="89">
        <v>10877</v>
      </c>
      <c r="J53" s="89">
        <v>12041</v>
      </c>
      <c r="K53" s="89">
        <v>0</v>
      </c>
      <c r="L53" s="114">
        <f t="shared" si="4"/>
        <v>24594</v>
      </c>
    </row>
    <row r="54" spans="1:12" s="136" customFormat="1" ht="15.75" x14ac:dyDescent="0.25">
      <c r="A54" s="119" t="s">
        <v>104</v>
      </c>
      <c r="B54" s="85">
        <f t="shared" si="3"/>
        <v>20</v>
      </c>
      <c r="C54" s="91">
        <f>C35+C47</f>
        <v>5877348</v>
      </c>
      <c r="D54" s="91">
        <f>D35+D47</f>
        <v>169711</v>
      </c>
      <c r="E54" s="115">
        <f>E35+E47</f>
        <v>2617032</v>
      </c>
      <c r="F54" s="115">
        <f>F35+F47</f>
        <v>2651113</v>
      </c>
      <c r="G54" s="91">
        <f>G35+G47</f>
        <v>5498783</v>
      </c>
      <c r="H54" s="91">
        <f>H35+H47</f>
        <v>0</v>
      </c>
      <c r="I54" s="91">
        <f>I35+I47</f>
        <v>9238820</v>
      </c>
      <c r="J54" s="91">
        <f>J35+J47</f>
        <v>2815338</v>
      </c>
      <c r="K54" s="91">
        <f>K35+K47</f>
        <v>63795</v>
      </c>
      <c r="L54" s="116">
        <f t="shared" si="4"/>
        <v>23663795</v>
      </c>
    </row>
    <row r="56" spans="1:12" x14ac:dyDescent="0.25">
      <c r="B56" s="137"/>
    </row>
    <row r="57" spans="1:12" x14ac:dyDescent="0.25">
      <c r="B57" s="137"/>
    </row>
    <row r="58" spans="1:12" x14ac:dyDescent="0.25">
      <c r="B58" s="137"/>
    </row>
    <row r="59" spans="1:12" x14ac:dyDescent="0.25">
      <c r="B59" s="137"/>
    </row>
    <row r="60" spans="1:12" x14ac:dyDescent="0.25">
      <c r="B60" s="137"/>
    </row>
  </sheetData>
  <mergeCells count="20">
    <mergeCell ref="I32:I33"/>
    <mergeCell ref="J32:J33"/>
    <mergeCell ref="K32:K33"/>
    <mergeCell ref="L32:L33"/>
    <mergeCell ref="I4:I5"/>
    <mergeCell ref="J4:J5"/>
    <mergeCell ref="K4:K5"/>
    <mergeCell ref="L4:L5"/>
    <mergeCell ref="H32:H33"/>
    <mergeCell ref="A4:A5"/>
    <mergeCell ref="B4:B5"/>
    <mergeCell ref="C4:C5"/>
    <mergeCell ref="D4:D5"/>
    <mergeCell ref="E4:G4"/>
    <mergeCell ref="H4:H5"/>
    <mergeCell ref="A32:A33"/>
    <mergeCell ref="B32:B33"/>
    <mergeCell ref="C32:C33"/>
    <mergeCell ref="D32:D33"/>
    <mergeCell ref="E32:G32"/>
  </mergeCells>
  <printOptions horizontalCentered="1"/>
  <pageMargins left="0" right="0" top="0.78740157480314965" bottom="0" header="0" footer="0"/>
  <pageSetup paperSize="9" scale="68" orientation="landscape" r:id="rId1"/>
  <rowBreaks count="1" manualBreakCount="1">
    <brk id="2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AE595-D23C-4899-B697-86CBEDAA57D4}">
  <dimension ref="A1:AO6"/>
  <sheetViews>
    <sheetView showGridLines="0" zoomScale="80" zoomScaleNormal="80" workbookViewId="0">
      <selection activeCell="G6" sqref="G6"/>
    </sheetView>
  </sheetViews>
  <sheetFormatPr defaultColWidth="9.140625" defaultRowHeight="15" x14ac:dyDescent="0.25"/>
  <cols>
    <col min="1" max="1" width="28.28515625" style="1" customWidth="1"/>
    <col min="2" max="2" width="17.140625" style="1" customWidth="1"/>
    <col min="3" max="11" width="17.140625" style="5" customWidth="1"/>
    <col min="12" max="14" width="17.140625" style="1" customWidth="1"/>
    <col min="15" max="18" width="17.140625" style="5" customWidth="1"/>
    <col min="19" max="21" width="17.140625" style="1" customWidth="1"/>
    <col min="22" max="22" width="9.140625" style="1" customWidth="1"/>
    <col min="23" max="16384" width="9.140625" style="1"/>
  </cols>
  <sheetData>
    <row r="1" spans="1:41" s="102" customFormat="1" ht="14.25" customHeight="1" x14ac:dyDescent="0.2">
      <c r="A1" s="72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T1" s="94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</row>
    <row r="2" spans="1:41" s="102" customFormat="1" ht="14.25" customHeight="1" x14ac:dyDescent="0.2">
      <c r="A2" s="72" t="s">
        <v>139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</row>
    <row r="3" spans="1:41" s="5" customFormat="1" ht="14.25" customHeight="1" x14ac:dyDescent="0.25">
      <c r="U3" s="117" t="s">
        <v>95</v>
      </c>
    </row>
    <row r="4" spans="1:41" s="5" customFormat="1" ht="60" x14ac:dyDescent="0.25">
      <c r="A4" s="106"/>
      <c r="B4" s="108" t="s">
        <v>2</v>
      </c>
      <c r="C4" s="108" t="s">
        <v>3</v>
      </c>
      <c r="D4" s="108" t="s">
        <v>4</v>
      </c>
      <c r="E4" s="108" t="s">
        <v>5</v>
      </c>
      <c r="F4" s="108" t="s">
        <v>6</v>
      </c>
      <c r="G4" s="108" t="s">
        <v>7</v>
      </c>
      <c r="H4" s="108" t="s">
        <v>8</v>
      </c>
      <c r="I4" s="108" t="s">
        <v>9</v>
      </c>
      <c r="J4" s="108" t="s">
        <v>10</v>
      </c>
      <c r="K4" s="108" t="s">
        <v>11</v>
      </c>
      <c r="L4" s="108" t="s">
        <v>12</v>
      </c>
      <c r="M4" s="107" t="s">
        <v>140</v>
      </c>
      <c r="N4" s="108" t="s">
        <v>14</v>
      </c>
      <c r="O4" s="108" t="s">
        <v>15</v>
      </c>
      <c r="P4" s="108" t="s">
        <v>16</v>
      </c>
      <c r="Q4" s="108" t="s">
        <v>17</v>
      </c>
      <c r="R4" s="108" t="s">
        <v>18</v>
      </c>
      <c r="S4" s="108" t="s">
        <v>19</v>
      </c>
      <c r="T4" s="107" t="s">
        <v>141</v>
      </c>
      <c r="U4" s="109" t="s">
        <v>21</v>
      </c>
    </row>
    <row r="5" spans="1:41" s="5" customFormat="1" ht="33" customHeight="1" x14ac:dyDescent="0.25">
      <c r="A5" s="118" t="s">
        <v>142</v>
      </c>
      <c r="B5" s="89">
        <v>1688006</v>
      </c>
      <c r="C5" s="89">
        <v>908460</v>
      </c>
      <c r="D5" s="89">
        <v>496655</v>
      </c>
      <c r="E5" s="89">
        <v>386576</v>
      </c>
      <c r="F5" s="89">
        <v>760486</v>
      </c>
      <c r="G5" s="89">
        <v>313137</v>
      </c>
      <c r="H5" s="89">
        <v>459053</v>
      </c>
      <c r="I5" s="89">
        <v>624374</v>
      </c>
      <c r="J5" s="89">
        <v>414009</v>
      </c>
      <c r="K5" s="89">
        <v>402728</v>
      </c>
      <c r="L5" s="89">
        <v>153717</v>
      </c>
      <c r="M5" s="86">
        <f>SUM(B5:L5)</f>
        <v>6607201</v>
      </c>
      <c r="N5" s="89">
        <v>678139</v>
      </c>
      <c r="O5" s="89">
        <v>812742</v>
      </c>
      <c r="P5" s="89">
        <v>364519</v>
      </c>
      <c r="Q5" s="89">
        <v>313921</v>
      </c>
      <c r="R5" s="89">
        <v>356555</v>
      </c>
      <c r="S5" s="89">
        <v>215235</v>
      </c>
      <c r="T5" s="86">
        <f>SUM(N5:S5)</f>
        <v>2741111</v>
      </c>
      <c r="U5" s="87">
        <f>M5+T5</f>
        <v>9348312</v>
      </c>
    </row>
    <row r="6" spans="1:41" s="5" customFormat="1" ht="33" customHeight="1" x14ac:dyDescent="0.25">
      <c r="A6" s="119" t="s">
        <v>143</v>
      </c>
      <c r="B6" s="120">
        <v>249029</v>
      </c>
      <c r="C6" s="120">
        <v>201778</v>
      </c>
      <c r="D6" s="120">
        <v>187622</v>
      </c>
      <c r="E6" s="120">
        <v>129625</v>
      </c>
      <c r="F6" s="120">
        <v>327096</v>
      </c>
      <c r="G6" s="120">
        <v>132180</v>
      </c>
      <c r="H6" s="120">
        <v>290300</v>
      </c>
      <c r="I6" s="120">
        <v>151677</v>
      </c>
      <c r="J6" s="120">
        <v>198058</v>
      </c>
      <c r="K6" s="120">
        <v>229454</v>
      </c>
      <c r="L6" s="120">
        <v>4571</v>
      </c>
      <c r="M6" s="91">
        <f>SUM(B6:L6)</f>
        <v>2101390</v>
      </c>
      <c r="N6" s="120">
        <v>263447</v>
      </c>
      <c r="O6" s="120">
        <v>168653</v>
      </c>
      <c r="P6" s="120">
        <v>112742</v>
      </c>
      <c r="Q6" s="120">
        <v>96192</v>
      </c>
      <c r="R6" s="120">
        <v>90496</v>
      </c>
      <c r="S6" s="120">
        <v>5668</v>
      </c>
      <c r="T6" s="91">
        <f>SUM(N6:S6)</f>
        <v>737198</v>
      </c>
      <c r="U6" s="92">
        <f>M6+T6</f>
        <v>2838588</v>
      </c>
    </row>
  </sheetData>
  <printOptions horizontalCentered="1" verticalCentered="1"/>
  <pageMargins left="0" right="0" top="0.78740157480314965" bottom="0" header="0" footer="0"/>
  <pageSetup paperSize="9" scale="40" orientation="landscape" r:id="rId1"/>
  <headerFooter>
    <oddHeader>&amp;L&amp;G</oddHeader>
  </headerFooter>
  <colBreaks count="1" manualBreakCount="1">
    <brk id="2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0</vt:lpstr>
      <vt:lpstr>Табела 1</vt:lpstr>
      <vt:lpstr>Табела 2</vt:lpstr>
      <vt:lpstr>Табела 3</vt:lpstr>
      <vt:lpstr>Табела 4</vt:lpstr>
      <vt:lpstr>Табела 5</vt:lpstr>
      <vt:lpstr>Табела 6</vt:lpstr>
      <vt:lpstr>Табела 7</vt:lpstr>
      <vt:lpstr>Табела 8</vt:lpstr>
      <vt:lpstr>Табела 10 11</vt:lpstr>
      <vt:lpstr>Табела 12</vt:lpstr>
      <vt:lpstr>'Табела 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created xsi:type="dcterms:W3CDTF">2026-02-10T12:26:53Z</dcterms:created>
  <dcterms:modified xsi:type="dcterms:W3CDTF">2026-02-10T12:42:20Z</dcterms:modified>
</cp:coreProperties>
</file>