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6\март\живот\"/>
    </mc:Choice>
  </mc:AlternateContent>
  <xr:revisionPtr revIDLastSave="0" documentId="13_ncr:1_{19555DA1-ADFE-4FC9-B3F7-5D433627D5EE}" xr6:coauthVersionLast="47" xr6:coauthVersionMax="47" xr10:uidLastSave="{00000000-0000-0000-0000-000000000000}"/>
  <bookViews>
    <workbookView xWindow="-120" yWindow="-120" windowWidth="29040" windowHeight="15840" activeTab="6" xr2:uid="{610D6B7A-7C3C-4548-A9B4-CFB46EBE8720}"/>
  </bookViews>
  <sheets>
    <sheet name="BPP_xx" sheetId="1" r:id="rId1"/>
    <sheet name="BPP_xx-1" sheetId="2" r:id="rId2"/>
    <sheet name="Broj_dogovori_xx" sheetId="3" r:id="rId3"/>
    <sheet name="Broj_dogovori_xx-1" sheetId="4" r:id="rId4"/>
    <sheet name="BIS_xx" sheetId="5" r:id="rId5"/>
    <sheet name="BIS_xx-1" sheetId="9" r:id="rId6"/>
    <sheet name="Broj_steti_xx" sheetId="11" r:id="rId7"/>
    <sheet name="Broj_steti_xx-1" sheetId="10" r:id="rId8"/>
  </sheets>
  <definedNames>
    <definedName name="_xlnm.Print_Area" localSheetId="4">BIS_xx!$A$1:$P$45</definedName>
    <definedName name="_xlnm.Print_Area" localSheetId="5">'BIS_xx-1'!$A$1:$P$45</definedName>
    <definedName name="_xlnm.Print_Area" localSheetId="0">BPP_xx!$A$1:$I$44</definedName>
    <definedName name="_xlnm.Print_Area" localSheetId="1">'BPP_xx-1'!$A$1:$I$44</definedName>
    <definedName name="_xlnm.Print_Area" localSheetId="2">Broj_dogovori_xx!$A$1:$I$44</definedName>
    <definedName name="_xlnm.Print_Area" localSheetId="3">'Broj_dogovori_xx-1'!$A$1:$I$44</definedName>
    <definedName name="_xlnm.Print_Area" localSheetId="6">Broj_steti_xx!$A$1:$P$45</definedName>
    <definedName name="_xlnm.Print_Area" localSheetId="7">'Broj_steti_xx-1'!$A$1:$P$45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5" i="5" l="1"/>
  <c r="K23" i="5"/>
  <c r="K22" i="5" s="1"/>
  <c r="K12" i="5"/>
  <c r="K6" i="5"/>
  <c r="K5" i="5" s="1"/>
  <c r="K4" i="5" s="1"/>
  <c r="K45" i="5" s="1"/>
  <c r="I29" i="10"/>
  <c r="K23" i="10"/>
  <c r="K22" i="10" s="1"/>
  <c r="I23" i="10"/>
  <c r="I22" i="10" s="1"/>
  <c r="K12" i="10"/>
  <c r="I12" i="10"/>
  <c r="K6" i="10"/>
  <c r="I6" i="10"/>
  <c r="K5" i="10"/>
  <c r="K4" i="10" s="1"/>
  <c r="K45" i="10" s="1"/>
  <c r="I5" i="10"/>
  <c r="I4" i="10" s="1"/>
  <c r="I45" i="10" s="1"/>
  <c r="H45" i="10"/>
  <c r="D45" i="10"/>
  <c r="C29" i="10"/>
  <c r="G23" i="10"/>
  <c r="C23" i="10"/>
  <c r="C22" i="10" s="1"/>
  <c r="C4" i="10" s="1"/>
  <c r="C45" i="10" s="1"/>
  <c r="G22" i="10"/>
  <c r="D18" i="10"/>
  <c r="G12" i="10"/>
  <c r="C12" i="10"/>
  <c r="G6" i="10"/>
  <c r="C6" i="10"/>
  <c r="G5" i="10"/>
  <c r="D5" i="10"/>
  <c r="D4" i="10" s="1"/>
  <c r="C5" i="10"/>
  <c r="G4" i="10"/>
  <c r="G45" i="10" s="1"/>
  <c r="I29" i="9"/>
  <c r="I23" i="9"/>
  <c r="I22" i="9"/>
  <c r="I12" i="9"/>
  <c r="I6" i="9"/>
  <c r="I5" i="9"/>
  <c r="I4" i="9"/>
  <c r="I45" i="9" s="1"/>
  <c r="H45" i="9"/>
  <c r="D45" i="9"/>
  <c r="C29" i="9"/>
  <c r="G23" i="9"/>
  <c r="C23" i="9"/>
  <c r="C22" i="9" s="1"/>
  <c r="G22" i="9"/>
  <c r="D18" i="9"/>
  <c r="G12" i="9"/>
  <c r="C12" i="9"/>
  <c r="G6" i="9"/>
  <c r="C6" i="9"/>
  <c r="G5" i="9"/>
  <c r="D5" i="9"/>
  <c r="G4" i="9"/>
  <c r="G45" i="9" s="1"/>
  <c r="D4" i="9"/>
  <c r="H34" i="4"/>
  <c r="F28" i="4"/>
  <c r="H22" i="4"/>
  <c r="H21" i="4" s="1"/>
  <c r="F22" i="4"/>
  <c r="F21" i="4" s="1"/>
  <c r="F3" i="4" s="1"/>
  <c r="F44" i="4" s="1"/>
  <c r="H17" i="4"/>
  <c r="F11" i="4"/>
  <c r="H5" i="4"/>
  <c r="H4" i="4" s="1"/>
  <c r="H3" i="4" s="1"/>
  <c r="H44" i="4" s="1"/>
  <c r="F5" i="4"/>
  <c r="F4" i="4"/>
  <c r="E34" i="4"/>
  <c r="E22" i="4"/>
  <c r="E21" i="4" s="1"/>
  <c r="C22" i="4"/>
  <c r="C21" i="4" s="1"/>
  <c r="E17" i="4"/>
  <c r="C17" i="4"/>
  <c r="E5" i="4"/>
  <c r="C5" i="4"/>
  <c r="C4" i="4" s="1"/>
  <c r="C3" i="4" s="1"/>
  <c r="C44" i="4" s="1"/>
  <c r="E4" i="4"/>
  <c r="E3" i="4" s="1"/>
  <c r="E44" i="4" s="1"/>
  <c r="H34" i="2"/>
  <c r="H28" i="2"/>
  <c r="F28" i="2"/>
  <c r="H22" i="2"/>
  <c r="F22" i="2"/>
  <c r="H21" i="2"/>
  <c r="F21" i="2"/>
  <c r="H17" i="2"/>
  <c r="H11" i="2"/>
  <c r="F11" i="2"/>
  <c r="H5" i="2"/>
  <c r="F5" i="2"/>
  <c r="F4" i="2"/>
  <c r="F3" i="2" s="1"/>
  <c r="F44" i="2" s="1"/>
  <c r="E34" i="2"/>
  <c r="E28" i="2"/>
  <c r="C28" i="2"/>
  <c r="E22" i="2"/>
  <c r="C22" i="2"/>
  <c r="E21" i="2"/>
  <c r="C21" i="2"/>
  <c r="E17" i="2"/>
  <c r="E11" i="2"/>
  <c r="C11" i="2"/>
  <c r="E5" i="2"/>
  <c r="C5" i="2"/>
  <c r="C44" i="2" s="1"/>
  <c r="E4" i="2"/>
  <c r="E3" i="2" s="1"/>
  <c r="E44" i="2" s="1"/>
  <c r="C4" i="2"/>
  <c r="C3" i="2"/>
  <c r="M35" i="11"/>
  <c r="M29" i="11"/>
  <c r="M23" i="11"/>
  <c r="M22" i="11" s="1"/>
  <c r="M18" i="11"/>
  <c r="M6" i="11"/>
  <c r="M5" i="11"/>
  <c r="M4" i="11" s="1"/>
  <c r="M45" i="11" s="1"/>
  <c r="M35" i="5"/>
  <c r="M29" i="5"/>
  <c r="M23" i="5"/>
  <c r="M22" i="5" s="1"/>
  <c r="M18" i="5"/>
  <c r="M12" i="5"/>
  <c r="M6" i="5"/>
  <c r="H34" i="3"/>
  <c r="H22" i="3"/>
  <c r="H21" i="3" s="1"/>
  <c r="H17" i="3"/>
  <c r="H5" i="3"/>
  <c r="H4" i="3" s="1"/>
  <c r="H3" i="3" s="1"/>
  <c r="H44" i="3" s="1"/>
  <c r="H34" i="1"/>
  <c r="H28" i="1"/>
  <c r="H22" i="1"/>
  <c r="H21" i="1" s="1"/>
  <c r="H17" i="1"/>
  <c r="H11" i="1"/>
  <c r="H5" i="1"/>
  <c r="H45" i="11"/>
  <c r="G29" i="11"/>
  <c r="G23" i="11"/>
  <c r="G22" i="11" s="1"/>
  <c r="G12" i="11"/>
  <c r="G6" i="11"/>
  <c r="G5" i="11" s="1"/>
  <c r="G4" i="11" s="1"/>
  <c r="G45" i="11" s="1"/>
  <c r="H45" i="5"/>
  <c r="G29" i="5"/>
  <c r="G23" i="5"/>
  <c r="G22" i="5" s="1"/>
  <c r="G12" i="5"/>
  <c r="G6" i="5"/>
  <c r="G5" i="5" s="1"/>
  <c r="G4" i="5" s="1"/>
  <c r="G45" i="5" s="1"/>
  <c r="E34" i="3"/>
  <c r="E22" i="3"/>
  <c r="E21" i="3"/>
  <c r="E17" i="3"/>
  <c r="E5" i="3"/>
  <c r="E4" i="3" s="1"/>
  <c r="E3" i="3" s="1"/>
  <c r="E44" i="3" s="1"/>
  <c r="E34" i="1"/>
  <c r="E28" i="1"/>
  <c r="E22" i="1"/>
  <c r="E21" i="1" s="1"/>
  <c r="E17" i="1"/>
  <c r="E11" i="1"/>
  <c r="E5" i="1"/>
  <c r="E4" i="1"/>
  <c r="E3" i="1" s="1"/>
  <c r="E44" i="1" s="1"/>
  <c r="I29" i="11"/>
  <c r="I23" i="11"/>
  <c r="I22" i="11" s="1"/>
  <c r="I12" i="11"/>
  <c r="I6" i="11"/>
  <c r="I5" i="11"/>
  <c r="I4" i="11" s="1"/>
  <c r="I45" i="11" s="1"/>
  <c r="J35" i="11"/>
  <c r="J29" i="11"/>
  <c r="J23" i="11"/>
  <c r="J22" i="11" s="1"/>
  <c r="J21" i="11"/>
  <c r="J20" i="11"/>
  <c r="J19" i="11"/>
  <c r="J18" i="11"/>
  <c r="J12" i="11"/>
  <c r="J35" i="5"/>
  <c r="J29" i="5"/>
  <c r="J23" i="5"/>
  <c r="J22" i="5" s="1"/>
  <c r="J21" i="5"/>
  <c r="J20" i="5"/>
  <c r="J19" i="5"/>
  <c r="J18" i="5"/>
  <c r="J12" i="5"/>
  <c r="I29" i="5"/>
  <c r="I23" i="5"/>
  <c r="I22" i="5" s="1"/>
  <c r="I4" i="5" s="1"/>
  <c r="I45" i="5" s="1"/>
  <c r="I12" i="5"/>
  <c r="I6" i="5"/>
  <c r="I5" i="5"/>
  <c r="F28" i="3"/>
  <c r="F22" i="3"/>
  <c r="F21" i="3" s="1"/>
  <c r="F11" i="3"/>
  <c r="F5" i="3"/>
  <c r="F4" i="3" s="1"/>
  <c r="F3" i="3" s="1"/>
  <c r="F44" i="3" s="1"/>
  <c r="F28" i="1"/>
  <c r="F22" i="1"/>
  <c r="F21" i="1"/>
  <c r="F11" i="1"/>
  <c r="F4" i="1" s="1"/>
  <c r="F3" i="1" s="1"/>
  <c r="F44" i="1" s="1"/>
  <c r="F5" i="1"/>
  <c r="D45" i="11"/>
  <c r="D18" i="11"/>
  <c r="D5" i="11" s="1"/>
  <c r="D4" i="11" s="1"/>
  <c r="C29" i="11"/>
  <c r="C23" i="11"/>
  <c r="C22" i="11" s="1"/>
  <c r="C18" i="11"/>
  <c r="C12" i="11"/>
  <c r="C6" i="11"/>
  <c r="C5" i="11"/>
  <c r="D45" i="5"/>
  <c r="D18" i="5"/>
  <c r="D5" i="5" s="1"/>
  <c r="D4" i="5" s="1"/>
  <c r="C29" i="5"/>
  <c r="C23" i="5"/>
  <c r="C22" i="5" s="1"/>
  <c r="C18" i="5"/>
  <c r="C12" i="5"/>
  <c r="C6" i="5"/>
  <c r="C5" i="5" s="1"/>
  <c r="C4" i="5" s="1"/>
  <c r="C45" i="5" s="1"/>
  <c r="C22" i="3"/>
  <c r="C21" i="3"/>
  <c r="C17" i="3"/>
  <c r="C5" i="3"/>
  <c r="C4" i="3" s="1"/>
  <c r="C3" i="3" s="1"/>
  <c r="C44" i="3" s="1"/>
  <c r="C28" i="1"/>
  <c r="C22" i="1"/>
  <c r="C21" i="1" s="1"/>
  <c r="C11" i="1"/>
  <c r="C5" i="1"/>
  <c r="K35" i="11"/>
  <c r="K29" i="11"/>
  <c r="K23" i="11"/>
  <c r="K22" i="11" s="1"/>
  <c r="K12" i="11"/>
  <c r="K6" i="11"/>
  <c r="K5" i="11" s="1"/>
  <c r="K4" i="11" s="1"/>
  <c r="K45" i="11" s="1"/>
  <c r="G34" i="3"/>
  <c r="G28" i="3"/>
  <c r="G22" i="3"/>
  <c r="G21" i="3" s="1"/>
  <c r="G11" i="3"/>
  <c r="G5" i="3"/>
  <c r="G4" i="3" s="1"/>
  <c r="G3" i="3" s="1"/>
  <c r="G44" i="3" s="1"/>
  <c r="G34" i="1"/>
  <c r="G28" i="1"/>
  <c r="G22" i="1"/>
  <c r="G21" i="1" s="1"/>
  <c r="G11" i="1"/>
  <c r="G5" i="1"/>
  <c r="G4" i="1" s="1"/>
  <c r="G3" i="1" s="1"/>
  <c r="G44" i="1" s="1"/>
  <c r="C5" i="9" l="1"/>
  <c r="C4" i="9" s="1"/>
  <c r="C45" i="9"/>
  <c r="H44" i="2"/>
  <c r="H4" i="2"/>
  <c r="H3" i="2" s="1"/>
  <c r="M45" i="5"/>
  <c r="M5" i="5"/>
  <c r="M4" i="5" s="1"/>
  <c r="H44" i="1"/>
  <c r="H4" i="1"/>
  <c r="H3" i="1" s="1"/>
  <c r="C4" i="11"/>
  <c r="C45" i="11" s="1"/>
  <c r="C44" i="1"/>
  <c r="C4" i="1"/>
  <c r="C3" i="1" s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<sst xmlns="http://schemas.openxmlformats.org/spreadsheetml/2006/main" count="916" uniqueCount="99">
  <si>
    <t>април</t>
  </si>
  <si>
    <t>Вкупно осигурување на живот</t>
  </si>
  <si>
    <t>19</t>
  </si>
  <si>
    <t>(со учество во добивката)</t>
  </si>
  <si>
    <t>1901</t>
  </si>
  <si>
    <t xml:space="preserve">	вкупно основно осигурување на живот</t>
  </si>
  <si>
    <t>190101</t>
  </si>
  <si>
    <t xml:space="preserve">		мешано осигурување</t>
  </si>
  <si>
    <t>19010101</t>
  </si>
  <si>
    <t xml:space="preserve">		смрт (терминско)</t>
  </si>
  <si>
    <t>19010102</t>
  </si>
  <si>
    <t xml:space="preserve">		доживување</t>
  </si>
  <si>
    <t>19010103</t>
  </si>
  <si>
    <t xml:space="preserve">		мешано осигурување со ТБС</t>
  </si>
  <si>
    <t>19010104</t>
  </si>
  <si>
    <t xml:space="preserve">		смрт (доживотно)</t>
  </si>
  <si>
    <t>19010105</t>
  </si>
  <si>
    <t xml:space="preserve">	вкупно дополнително осигурување</t>
  </si>
  <si>
    <t>190102</t>
  </si>
  <si>
    <t xml:space="preserve">		несреќен случај  (смрт)</t>
  </si>
  <si>
    <t>19010201</t>
  </si>
  <si>
    <t xml:space="preserve">		несреќен случај  (инвалидитет)</t>
  </si>
  <si>
    <t>19010202</t>
  </si>
  <si>
    <t xml:space="preserve">		здравствено (дополнително ЗДЗО)</t>
  </si>
  <si>
    <t>19010203</t>
  </si>
  <si>
    <t xml:space="preserve">		здравствено (приватно ЗДЗО)</t>
  </si>
  <si>
    <t>19010204</t>
  </si>
  <si>
    <t xml:space="preserve">		здравствено (останато)</t>
  </si>
  <si>
    <t>19010205</t>
  </si>
  <si>
    <t xml:space="preserve">	вкупно рентно осигурување</t>
  </si>
  <si>
    <t>190103</t>
  </si>
  <si>
    <t xml:space="preserve">		лична доживотна рента</t>
  </si>
  <si>
    <t>19010301</t>
  </si>
  <si>
    <t xml:space="preserve">		лична рента со одредено времетраење</t>
  </si>
  <si>
    <t>19010302</t>
  </si>
  <si>
    <t xml:space="preserve">		останати рентни осигурувања</t>
  </si>
  <si>
    <t>19010399</t>
  </si>
  <si>
    <t>(без учество во добивката)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</si>
  <si>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</si>
  <si>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</si>
  <si>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</si>
  <si>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</si>
  <si>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</si>
  <si>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</si>
  <si>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</si>
  <si>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</si>
  <si>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</si>
  <si>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</si>
  <si>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</si>
  <si>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</si>
  <si>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</si>
  <si>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</si>
  <si>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</si>
  <si>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</si>
  <si>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</si>
  <si>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Брак или породување</t>
  </si>
  <si>
    <t>20</t>
  </si>
  <si>
    <t>Осигурување на живот кога инвестициониот ризик е на товар на осигуреникот</t>
  </si>
  <si>
    <t>21</t>
  </si>
  <si>
    <t>Тонтина (здружение на рентиери)</t>
  </si>
  <si>
    <t>22</t>
  </si>
  <si>
    <t>Средства за исплата</t>
  </si>
  <si>
    <t>23</t>
  </si>
  <si>
    <t>Исплата на пензии од втор столб</t>
  </si>
  <si>
    <t>24</t>
  </si>
  <si>
    <t>Исплата на пензии од трет столб</t>
  </si>
  <si>
    <t>25</t>
  </si>
  <si>
    <t>ВКУПНО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</si>
  <si>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</si>
  <si>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</si>
  <si>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</si>
  <si>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</si>
  <si>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</si>
  <si>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</si>
  <si>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</si>
  <si>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</si>
  <si>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</si>
  <si>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</si>
  <si>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</si>
  <si>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</si>
  <si>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</si>
  <si>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</si>
  <si>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</si>
  <si>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</si>
  <si>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</si>
  <si>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Вкупно живот</t>
  </si>
  <si>
    <t>единечна сума</t>
  </si>
  <si>
    <t>ануитет</t>
  </si>
  <si>
    <t>Прва Живот</t>
  </si>
  <si>
    <t>Прва живот</t>
  </si>
  <si>
    <t>Сигал живот</t>
  </si>
  <si>
    <t>Бруто полисирана премија, во илјади денари, на друштвата за осигурување на живот, март 2026 година</t>
  </si>
  <si>
    <t>Бруто полисирана премија, во илјади денари, на друштвата за осигурување на живот, март 2025 година</t>
  </si>
  <si>
    <t>Број на склучени договори на друштвата за осигурување на живот, март 2026 година</t>
  </si>
  <si>
    <t>Број на склучени договори на друштвата за осигурување на живот, март 2025 година</t>
  </si>
  <si>
    <t>Бруто исплатени штети, во илјади денари, на друштвата за осигурување на живот, март 2026 година</t>
  </si>
  <si>
    <t>Бруто исплатени штети, во илјади денари, на друштвата за осигурување на живот, март 2025 година</t>
  </si>
  <si>
    <t>Број на исплатени штети на друштвата за осигурување на живот, март 2026 година</t>
  </si>
  <si>
    <t>Број на исплатени штети на друштвата за осигурување на живот, март 2025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</si>
</sst>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yyyy\-mm\-dd"/>
    <numFmt numFmtId="166" formatCode="_-* #,##0.00_-;\-* #,##0.00_-;_-* &quot;-&quot;??_-;_-@_-"/>
  </numFmts>
  <fonts count="15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</font>
    <font>
      <sz val="8"/>
      <name val="MS Sans Serif"/>
    </font>
    <font>
      <sz val="11"/>
      <color theme="1"/>
      <name val="Calibri"/>
      <family val="2"/>
      <charset val="204"/>
      <scheme val="minor"/>
    </font>
    <font>
      <sz val="10"/>
      <name val="Courier New"/>
      <family val="3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1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2F2F2"/>
        <bgColor rgb="FF000000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5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15">
    <xf numFmtId="0" fontId="0" fillId="0" borderId="0"/>
    <xf numFmtId="43" fontId="5" fillId="0" borderId="0" applyFont="0" applyFill="0" applyBorder="0" applyAlignment="0" applyProtection="0"/>
    <xf numFmtId="49" fontId="9" fillId="0" borderId="0"/>
    <xf numFmtId="49" fontId="9" fillId="0" borderId="0"/>
    <xf numFmtId="165" fontId="9" fillId="0" borderId="0"/>
    <xf numFmtId="49" fontId="9" fillId="0" borderId="0"/>
    <xf numFmtId="49" fontId="9" fillId="0" borderId="0"/>
    <xf numFmtId="0" fontId="9" fillId="0" borderId="0"/>
    <xf numFmtId="0" fontId="1" fillId="0" borderId="0"/>
    <xf numFmtId="0" fontId="11" fillId="0" borderId="0"/>
    <xf numFmtId="0" fontId="10" fillId="0" borderId="0"/>
    <xf numFmtId="166" fontId="10" fillId="0" borderId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0" fillId="0" borderId="0"/>
    <xf numFmtId="0" fontId="13" fillId="0" borderId="0" applyNumberFormat="0" applyFont="0" applyFill="0" applyBorder="0" applyAlignment="0" applyProtection="0"/>
  </cellStyleXfs>
  <cellXfs count="72">
    <xf numFmtId="0" fontId="0" fillId="0" borderId="0" xfId="0"/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wrapText="1"/>
    </xf>
    <xf numFmtId="0" fontId="2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3" fontId="3" fillId="0" borderId="1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3" fillId="0" borderId="8" xfId="0" applyNumberFormat="1" applyFont="1" applyBorder="1" applyAlignment="1">
      <alignment vertical="center"/>
    </xf>
    <xf numFmtId="3" fontId="3" fillId="0" borderId="9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vertical="center" wrapText="1"/>
    </xf>
    <xf numFmtId="164" fontId="5" fillId="0" borderId="12" xfId="1" applyNumberFormat="1" applyFont="1" applyBorder="1"/>
    <xf numFmtId="164" fontId="2" fillId="0" borderId="1" xfId="1" applyNumberFormat="1" applyFont="1" applyBorder="1" applyAlignment="1">
      <alignment vertical="center" wrapText="1"/>
    </xf>
    <xf numFmtId="3" fontId="2" fillId="4" borderId="1" xfId="0" applyNumberFormat="1" applyFont="1" applyFill="1" applyBorder="1" applyAlignment="1">
      <alignment vertical="center" wrapText="1"/>
    </xf>
    <xf numFmtId="164" fontId="5" fillId="0" borderId="0" xfId="1" applyNumberFormat="1" applyFont="1"/>
    <xf numFmtId="164" fontId="2" fillId="3" borderId="1" xfId="1" applyNumberFormat="1" applyFont="1" applyFill="1" applyBorder="1" applyAlignment="1">
      <alignment vertical="center" wrapText="1"/>
    </xf>
    <xf numFmtId="164" fontId="2" fillId="0" borderId="0" xfId="1" applyNumberFormat="1" applyFont="1" applyAlignment="1">
      <alignment vertical="center" wrapText="1"/>
    </xf>
    <xf numFmtId="164" fontId="2" fillId="4" borderId="1" xfId="1" applyNumberFormat="1" applyFont="1" applyFill="1" applyBorder="1" applyAlignment="1">
      <alignment vertical="center" wrapText="1"/>
    </xf>
    <xf numFmtId="3" fontId="2" fillId="5" borderId="1" xfId="0" applyNumberFormat="1" applyFont="1" applyFill="1" applyBorder="1" applyAlignment="1">
      <alignment vertical="center" wrapText="1"/>
    </xf>
    <xf numFmtId="3" fontId="2" fillId="6" borderId="1" xfId="0" applyNumberFormat="1" applyFont="1" applyFill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0" borderId="1" xfId="0" applyNumberFormat="1" applyFont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8" fillId="4" borderId="1" xfId="0" applyNumberFormat="1" applyFont="1" applyFill="1" applyBorder="1" applyAlignment="1">
      <alignment vertical="center" wrapText="1"/>
    </xf>
    <xf numFmtId="3" fontId="8" fillId="5" borderId="1" xfId="0" applyNumberFormat="1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 wrapText="1"/>
    </xf>
    <xf numFmtId="4" fontId="2" fillId="5" borderId="1" xfId="0" applyNumberFormat="1" applyFont="1" applyFill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4" fontId="2" fillId="4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vertical="center" wrapText="1"/>
    </xf>
    <xf numFmtId="4" fontId="8" fillId="5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wrapText="1"/>
    </xf>
    <xf numFmtId="3" fontId="2" fillId="0" borderId="1" xfId="0" applyNumberFormat="1" applyFont="1" applyBorder="1" applyAlignment="1">
      <alignment wrapText="1"/>
    </xf>
    <xf numFmtId="3" fontId="2" fillId="4" borderId="1" xfId="0" applyNumberFormat="1" applyFont="1" applyFill="1" applyBorder="1" applyAlignment="1">
      <alignment wrapText="1"/>
    </xf>
    <xf numFmtId="3" fontId="2" fillId="3" borderId="13" xfId="0" applyNumberFormat="1" applyFont="1" applyFill="1" applyBorder="1" applyAlignment="1">
      <alignment vertical="center" wrapText="1"/>
    </xf>
    <xf numFmtId="3" fontId="2" fillId="3" borderId="14" xfId="0" applyNumberFormat="1" applyFont="1" applyFill="1" applyBorder="1" applyAlignment="1">
      <alignment vertical="center" wrapText="1"/>
    </xf>
    <xf numFmtId="3" fontId="2" fillId="0" borderId="14" xfId="0" applyNumberFormat="1" applyFont="1" applyBorder="1" applyAlignment="1">
      <alignment vertical="center" wrapText="1"/>
    </xf>
    <xf numFmtId="3" fontId="2" fillId="4" borderId="14" xfId="0" applyNumberFormat="1" applyFont="1" applyFill="1" applyBorder="1" applyAlignment="1">
      <alignment vertical="center" wrapText="1"/>
    </xf>
    <xf numFmtId="3" fontId="2" fillId="3" borderId="15" xfId="0" applyNumberFormat="1" applyFont="1" applyFill="1" applyBorder="1" applyAlignment="1">
      <alignment vertical="center" wrapText="1"/>
    </xf>
    <xf numFmtId="4" fontId="14" fillId="3" borderId="1" xfId="0" applyNumberFormat="1" applyFont="1" applyFill="1" applyBorder="1" applyAlignment="1">
      <alignment vertical="center" wrapText="1"/>
    </xf>
    <xf numFmtId="3" fontId="14" fillId="3" borderId="1" xfId="0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7" fillId="0" borderId="0" xfId="0" applyNumberFormat="1" applyFont="1" applyAlignment="1">
      <alignment vertical="center" wrapText="1"/>
    </xf>
    <xf numFmtId="3" fontId="2" fillId="7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7" borderId="1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15">
    <cellStyle name="aqt13" xfId="6" xr:uid="{9D37F215-7D2A-495F-B19A-F21E315B2C52}"/>
    <cellStyle name="aqt21" xfId="7" xr:uid="{75151404-1347-42AD-B379-9FB109A66502}"/>
    <cellStyle name="aqt32" xfId="5" xr:uid="{26206420-3058-4954-B4BD-9C24D2DDDA79}"/>
    <cellStyle name="aqt33" xfId="2" xr:uid="{5D01778D-1107-481C-AB08-AEEF61A94398}"/>
    <cellStyle name="aqt34" xfId="3" xr:uid="{8EDD8BA0-D699-4FD9-B64B-A3EB0EBBB137}"/>
    <cellStyle name="aqt8" xfId="4" xr:uid="{3D6EE69C-E9CA-4637-A1E0-65C0574D0F3E}"/>
    <cellStyle name="Comma" xfId="1" builtinId="3"/>
    <cellStyle name="Comma 2" xfId="11" xr:uid="{DB017A56-56CF-4CAB-86AC-1021FDD612D9}"/>
    <cellStyle name="Normal" xfId="0" builtinId="0"/>
    <cellStyle name="Normal 2" xfId="8" xr:uid="{705DD599-A5E1-4F4A-8B41-C0DB9386D762}"/>
    <cellStyle name="Normal 2 2" xfId="10" xr:uid="{7418FE0F-2A63-41C0-86A9-674AC302A354}"/>
    <cellStyle name="Normal 3" xfId="9" xr:uid="{AB323FF0-1830-4973-BF4F-1804EFF2309C}"/>
    <cellStyle name="Normal 4" xfId="12" xr:uid="{8E2BAB27-B9DB-4351-88A1-611CD96A37FE}"/>
    <cellStyle name="Normal 5" xfId="13" xr:uid="{68187342-E119-430A-B3B3-AFA50BF69387}"/>
    <cellStyle name="Normal 6" xfId="14" xr:uid="{3757F1BF-B6B6-47C7-AE47-52E57DC44D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F1E7-638A-41C9-B920-2CD5B6CA5C08}">
  <dimension ref="A1:AR126"/>
  <sheetViews>
    <sheetView zoomScale="90" zoomScaleNormal="90" workbookViewId="0">
      <selection activeCell="F44" sqref="F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91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90</v>
      </c>
      <c r="G2" s="9" t="s">
        <v>73</v>
      </c>
      <c r="H2" s="28" t="s">
        <v>88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29">
        <f t="shared" ref="C3" si="0">C4+C21</f>
        <v>48592</v>
      </c>
      <c r="D3" s="65">
        <v>4303</v>
      </c>
      <c r="E3" s="29">
        <f t="shared" ref="E3" si="1">E4+E21</f>
        <v>1611</v>
      </c>
      <c r="F3" s="52">
        <f>SUM(F4,F21,F28)</f>
        <v>19136</v>
      </c>
      <c r="G3" s="46">
        <f>G4+G21</f>
        <v>62089.273321000022</v>
      </c>
      <c r="H3" s="46">
        <f t="shared" ref="H3" si="2">H4+H21</f>
        <v>1980.29</v>
      </c>
      <c r="I3" s="20">
        <f>SUM(C3:H3)</f>
        <v>137711.56332100002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29">
        <f>C5+C11</f>
        <v>20410</v>
      </c>
      <c r="D4" s="65">
        <v>4287</v>
      </c>
      <c r="E4" s="29">
        <f t="shared" ref="E4" si="3">SUM(E5,E17,E11)</f>
        <v>493</v>
      </c>
      <c r="F4" s="52">
        <f>SUM(F11,F5)</f>
        <v>0</v>
      </c>
      <c r="G4" s="46">
        <f>G5+G11</f>
        <v>50312.672062999976</v>
      </c>
      <c r="H4" s="29">
        <f t="shared" ref="H4" si="4">H5+H17</f>
        <v>0</v>
      </c>
      <c r="I4" s="20">
        <f t="shared" ref="I4:I44" si="5">SUM(C4:H4)</f>
        <v>75502.672062999976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29">
        <f>SUM(C6:C10)</f>
        <v>20378</v>
      </c>
      <c r="D5" s="65">
        <v>3877</v>
      </c>
      <c r="E5" s="29">
        <f t="shared" ref="E5" si="6">SUM(E6:E10)</f>
        <v>455</v>
      </c>
      <c r="F5" s="52">
        <f>SUM(F6:F10)</f>
        <v>0</v>
      </c>
      <c r="G5" s="46">
        <f>G6+G8</f>
        <v>50198.221030999979</v>
      </c>
      <c r="H5" s="29">
        <f t="shared" ref="H5" si="7">SUM(H6:H10)</f>
        <v>0</v>
      </c>
      <c r="I5" s="22">
        <f t="shared" si="5"/>
        <v>74908.221030999979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30">
        <v>19948</v>
      </c>
      <c r="D6" s="66">
        <v>427</v>
      </c>
      <c r="E6" s="12">
        <v>194</v>
      </c>
      <c r="F6" s="12">
        <v>0</v>
      </c>
      <c r="G6" s="47">
        <v>49740.179974999977</v>
      </c>
      <c r="H6" s="48"/>
      <c r="I6" s="22">
        <f t="shared" si="5"/>
        <v>70309.179974999977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1">
        <v>0</v>
      </c>
      <c r="D7" s="66">
        <v>0</v>
      </c>
      <c r="E7" s="12"/>
      <c r="F7" s="53">
        <v>0</v>
      </c>
      <c r="G7" s="47"/>
      <c r="H7" s="48"/>
      <c r="I7" s="22">
        <f t="shared" si="5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30">
        <v>154</v>
      </c>
      <c r="D8" s="12">
        <v>1213</v>
      </c>
      <c r="E8" s="12"/>
      <c r="F8" s="12">
        <v>0</v>
      </c>
      <c r="G8" s="47">
        <v>458.04105600000008</v>
      </c>
      <c r="H8" s="48"/>
      <c r="I8" s="22">
        <f t="shared" si="5"/>
        <v>1825.041056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1">
        <v>0</v>
      </c>
      <c r="D9" s="12">
        <v>2237</v>
      </c>
      <c r="E9" s="12">
        <v>261</v>
      </c>
      <c r="F9" s="12">
        <v>0</v>
      </c>
      <c r="G9" s="48"/>
      <c r="H9" s="48"/>
      <c r="I9" s="22">
        <f t="shared" si="5"/>
        <v>2498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1">
        <v>276</v>
      </c>
      <c r="D10" s="66">
        <v>0</v>
      </c>
      <c r="E10" s="12"/>
      <c r="F10" s="53">
        <v>0</v>
      </c>
      <c r="G10" s="48"/>
      <c r="H10" s="48"/>
      <c r="I10" s="22">
        <f t="shared" si="5"/>
        <v>276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2">
        <f>SUM(C12:C16)</f>
        <v>32</v>
      </c>
      <c r="D11" s="67">
        <v>410</v>
      </c>
      <c r="E11" s="38">
        <f>SUM(E12:E16)</f>
        <v>38</v>
      </c>
      <c r="F11" s="54">
        <f>SUM(F16,F13)</f>
        <v>0</v>
      </c>
      <c r="G11" s="46">
        <f>SUM(G12:G16)</f>
        <v>114.45103200000001</v>
      </c>
      <c r="H11" s="46">
        <f>SUM(H12:H16)</f>
        <v>0</v>
      </c>
      <c r="I11" s="22">
        <f t="shared" si="5"/>
        <v>594.45103200000005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3">
        <v>9</v>
      </c>
      <c r="D12" s="66">
        <v>146</v>
      </c>
      <c r="E12" s="12">
        <v>10</v>
      </c>
      <c r="F12" s="53">
        <v>0</v>
      </c>
      <c r="G12" s="47">
        <v>7.0708199999999986</v>
      </c>
      <c r="H12" s="48"/>
      <c r="I12" s="22">
        <f t="shared" si="5"/>
        <v>172.07082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3">
        <v>6</v>
      </c>
      <c r="D13" s="66">
        <v>251</v>
      </c>
      <c r="E13" s="12">
        <v>19</v>
      </c>
      <c r="F13" s="12">
        <v>0</v>
      </c>
      <c r="G13" s="47">
        <v>73.52912400000001</v>
      </c>
      <c r="H13" s="48"/>
      <c r="I13" s="22">
        <f t="shared" si="5"/>
        <v>349.52912400000002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1">
        <v>0</v>
      </c>
      <c r="D14" s="66">
        <v>0</v>
      </c>
      <c r="E14" s="12"/>
      <c r="F14" s="53">
        <v>0</v>
      </c>
      <c r="G14" s="51"/>
      <c r="H14" s="48"/>
      <c r="I14" s="22">
        <f t="shared" si="5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1">
        <v>0</v>
      </c>
      <c r="D15" s="66">
        <v>0</v>
      </c>
      <c r="E15" s="12"/>
      <c r="F15" s="53">
        <v>0</v>
      </c>
      <c r="G15" s="51"/>
      <c r="H15" s="48"/>
      <c r="I15" s="22">
        <f t="shared" si="5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1">
        <v>17</v>
      </c>
      <c r="D16" s="66">
        <v>13</v>
      </c>
      <c r="E16" s="12">
        <v>9</v>
      </c>
      <c r="F16" s="53">
        <v>0</v>
      </c>
      <c r="G16" s="47">
        <v>33.851088000000004</v>
      </c>
      <c r="H16" s="48"/>
      <c r="I16" s="22">
        <f t="shared" si="5"/>
        <v>72.851088000000004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4">
        <v>0</v>
      </c>
      <c r="D17" s="67">
        <v>0</v>
      </c>
      <c r="E17" s="29">
        <f t="shared" ref="E17" si="8">SUM(E18:E20)</f>
        <v>0</v>
      </c>
      <c r="F17" s="54">
        <v>0</v>
      </c>
      <c r="G17" s="46"/>
      <c r="H17" s="46">
        <f>SUM(H18:H20)</f>
        <v>0</v>
      </c>
      <c r="I17" s="22">
        <f t="shared" si="5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1">
        <v>0</v>
      </c>
      <c r="D18" s="66">
        <v>0</v>
      </c>
      <c r="E18" s="12"/>
      <c r="F18" s="53">
        <v>0</v>
      </c>
      <c r="G18" s="48"/>
      <c r="H18" s="48"/>
      <c r="I18" s="22">
        <f t="shared" si="5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1"/>
      <c r="D19" s="66">
        <v>0</v>
      </c>
      <c r="E19" s="12"/>
      <c r="F19" s="53">
        <v>0</v>
      </c>
      <c r="G19" s="48"/>
      <c r="H19" s="48"/>
      <c r="I19" s="22">
        <f t="shared" si="5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1">
        <v>0</v>
      </c>
      <c r="D20" s="66">
        <v>0</v>
      </c>
      <c r="E20" s="12"/>
      <c r="F20" s="53">
        <v>0</v>
      </c>
      <c r="G20" s="48"/>
      <c r="H20" s="48"/>
      <c r="I20" s="22">
        <f t="shared" si="5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4">
        <f>C22+C28</f>
        <v>28182</v>
      </c>
      <c r="D21" s="67">
        <v>16</v>
      </c>
      <c r="E21" s="29">
        <f t="shared" ref="E21" si="9">SUM(E22,E28,E34)</f>
        <v>1118</v>
      </c>
      <c r="F21" s="32">
        <f>SUM(F22,F34)</f>
        <v>10742</v>
      </c>
      <c r="G21" s="46">
        <f>G22+G28</f>
        <v>11776.601258000046</v>
      </c>
      <c r="H21" s="46">
        <f>H22+H28</f>
        <v>1980.29</v>
      </c>
      <c r="I21" s="20">
        <f t="shared" si="5"/>
        <v>53814.891258000047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2">
        <f>SUM(C23:C27)</f>
        <v>25119</v>
      </c>
      <c r="D22" s="67">
        <v>16</v>
      </c>
      <c r="E22" s="29">
        <f t="shared" ref="E22" si="10">SUM(E23:E27)</f>
        <v>1118</v>
      </c>
      <c r="F22" s="32">
        <f t="shared" ref="F22" si="11">SUM(F23:F27)</f>
        <v>10742</v>
      </c>
      <c r="G22" s="46">
        <f>G24</f>
        <v>11774.972378000046</v>
      </c>
      <c r="H22" s="46">
        <f>SUM(H23:H27)</f>
        <v>1489.67</v>
      </c>
      <c r="I22" s="22">
        <f t="shared" si="5"/>
        <v>50259.642378000048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1">
        <v>0</v>
      </c>
      <c r="D23" s="66">
        <v>0</v>
      </c>
      <c r="E23" s="12"/>
      <c r="F23" s="53">
        <v>0</v>
      </c>
      <c r="G23" s="48"/>
      <c r="H23" s="48"/>
      <c r="I23" s="22">
        <f t="shared" si="5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5">
        <v>25119</v>
      </c>
      <c r="D24" s="66">
        <v>16</v>
      </c>
      <c r="E24" s="12">
        <v>1118</v>
      </c>
      <c r="F24" s="12">
        <v>10742</v>
      </c>
      <c r="G24" s="48">
        <v>11774.972378000046</v>
      </c>
      <c r="H24" s="48">
        <v>1489.67</v>
      </c>
      <c r="I24" s="22">
        <f t="shared" si="5"/>
        <v>50259.642378000048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1">
        <v>0</v>
      </c>
      <c r="D25" s="66">
        <v>0</v>
      </c>
      <c r="E25" s="12"/>
      <c r="F25" s="53">
        <v>0</v>
      </c>
      <c r="G25" s="48"/>
      <c r="H25" s="48"/>
      <c r="I25" s="22">
        <f t="shared" si="5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1">
        <v>0</v>
      </c>
      <c r="D26" s="66">
        <v>0</v>
      </c>
      <c r="E26" s="12"/>
      <c r="F26" s="53">
        <v>0</v>
      </c>
      <c r="G26" s="48"/>
      <c r="H26" s="48"/>
      <c r="I26" s="22">
        <f t="shared" si="5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1">
        <v>0</v>
      </c>
      <c r="D27" s="66">
        <v>0</v>
      </c>
      <c r="E27" s="12"/>
      <c r="F27" s="53">
        <v>0</v>
      </c>
      <c r="G27" s="48"/>
      <c r="H27" s="48"/>
      <c r="I27" s="22">
        <f t="shared" si="5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2">
        <f>SUM(C29:C33)</f>
        <v>3063</v>
      </c>
      <c r="D28" s="67">
        <v>0</v>
      </c>
      <c r="E28" s="29">
        <f>SUM(E29:E33)</f>
        <v>0</v>
      </c>
      <c r="F28" s="32">
        <f>SUM(F29:F33)</f>
        <v>8394</v>
      </c>
      <c r="G28" s="46">
        <f>SUM(G29:G33)</f>
        <v>1.6288800000000001</v>
      </c>
      <c r="H28" s="46">
        <f>SUM(H29:H33)</f>
        <v>490.62</v>
      </c>
      <c r="I28" s="22">
        <f t="shared" si="5"/>
        <v>11949.248880000001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3">
        <v>16</v>
      </c>
      <c r="D29" s="66">
        <v>0</v>
      </c>
      <c r="E29" s="12"/>
      <c r="F29" s="12">
        <v>3481</v>
      </c>
      <c r="G29" s="48">
        <v>0.14808000000000004</v>
      </c>
      <c r="H29" s="48">
        <v>65.77</v>
      </c>
      <c r="I29" s="22">
        <f t="shared" si="5"/>
        <v>3562.9180799999999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3">
        <v>2853</v>
      </c>
      <c r="D30" s="66">
        <v>0</v>
      </c>
      <c r="E30" s="12"/>
      <c r="F30" s="12">
        <v>545</v>
      </c>
      <c r="G30" s="48">
        <v>1.4808000000000001</v>
      </c>
      <c r="H30" s="48">
        <v>159.52000000000001</v>
      </c>
      <c r="I30" s="22">
        <f t="shared" si="5"/>
        <v>3559.0007999999998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1">
        <v>0</v>
      </c>
      <c r="D31" s="66">
        <v>0</v>
      </c>
      <c r="E31" s="12"/>
      <c r="F31" s="53">
        <v>0</v>
      </c>
      <c r="G31" s="48"/>
      <c r="H31" s="48"/>
      <c r="I31" s="22">
        <f t="shared" si="5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1">
        <v>0</v>
      </c>
      <c r="D32" s="66">
        <v>0</v>
      </c>
      <c r="E32" s="12"/>
      <c r="F32" s="53">
        <v>0</v>
      </c>
      <c r="G32" s="48"/>
      <c r="H32" s="48"/>
      <c r="I32" s="22">
        <f t="shared" si="5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1">
        <v>194</v>
      </c>
      <c r="D33" s="66">
        <v>0</v>
      </c>
      <c r="E33" s="12"/>
      <c r="F33" s="12">
        <v>4368</v>
      </c>
      <c r="G33" s="48"/>
      <c r="H33" s="48">
        <v>265.33</v>
      </c>
      <c r="I33" s="22">
        <f t="shared" si="5"/>
        <v>4827.33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6">
        <v>0</v>
      </c>
      <c r="D34" s="67">
        <v>0</v>
      </c>
      <c r="E34" s="29">
        <f t="shared" ref="E34" si="12">SUM(E35:E37)</f>
        <v>0</v>
      </c>
      <c r="F34" s="54">
        <v>0</v>
      </c>
      <c r="G34" s="46">
        <f>G35+G36+G37</f>
        <v>0</v>
      </c>
      <c r="H34" s="46">
        <f>SUM(H35:H37)</f>
        <v>0</v>
      </c>
      <c r="I34" s="22">
        <f t="shared" si="5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1">
        <v>0</v>
      </c>
      <c r="D35" s="66">
        <v>0</v>
      </c>
      <c r="E35" s="12"/>
      <c r="F35" s="53">
        <v>0</v>
      </c>
      <c r="G35" s="48"/>
      <c r="H35" s="48"/>
      <c r="I35" s="22">
        <f t="shared" si="5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1">
        <v>0</v>
      </c>
      <c r="D36" s="66">
        <v>0</v>
      </c>
      <c r="E36" s="12"/>
      <c r="F36" s="53">
        <v>0</v>
      </c>
      <c r="G36" s="48"/>
      <c r="H36" s="48"/>
      <c r="I36" s="22">
        <f t="shared" si="5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1">
        <v>0</v>
      </c>
      <c r="D37" s="66">
        <v>0</v>
      </c>
      <c r="E37" s="12"/>
      <c r="F37" s="53">
        <v>0</v>
      </c>
      <c r="G37" s="48"/>
      <c r="H37" s="48"/>
      <c r="I37" s="22">
        <f t="shared" si="5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1">
        <v>0</v>
      </c>
      <c r="D38" s="66">
        <v>0</v>
      </c>
      <c r="E38" s="12"/>
      <c r="F38" s="53">
        <v>0</v>
      </c>
      <c r="G38" s="48"/>
      <c r="H38" s="48"/>
      <c r="I38" s="20">
        <f t="shared" si="5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0">
        <v>8405</v>
      </c>
      <c r="D39" s="65">
        <v>2501</v>
      </c>
      <c r="E39" s="12">
        <v>9515</v>
      </c>
      <c r="F39" s="12">
        <v>664</v>
      </c>
      <c r="G39" s="48">
        <v>24571.275962000003</v>
      </c>
      <c r="H39" s="48">
        <v>1399.83</v>
      </c>
      <c r="I39" s="20">
        <f t="shared" si="5"/>
        <v>47056.105962000001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1">
        <v>0</v>
      </c>
      <c r="D40" s="66">
        <v>0</v>
      </c>
      <c r="E40" s="12"/>
      <c r="F40" s="53">
        <v>0</v>
      </c>
      <c r="G40" s="48"/>
      <c r="H40" s="48"/>
      <c r="I40" s="20">
        <f t="shared" si="5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1">
        <v>0</v>
      </c>
      <c r="D41" s="66">
        <v>0</v>
      </c>
      <c r="E41" s="12"/>
      <c r="F41" s="12">
        <v>0</v>
      </c>
      <c r="G41" s="48"/>
      <c r="H41" s="48"/>
      <c r="I41" s="20">
        <f t="shared" si="5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1">
        <v>0</v>
      </c>
      <c r="D42" s="66">
        <v>0</v>
      </c>
      <c r="E42" s="12"/>
      <c r="F42" s="12">
        <v>0</v>
      </c>
      <c r="G42" s="48"/>
      <c r="H42" s="48"/>
      <c r="I42" s="20">
        <f t="shared" si="5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1">
        <v>0</v>
      </c>
      <c r="D43" s="66">
        <v>0</v>
      </c>
      <c r="E43" s="12"/>
      <c r="F43" s="12">
        <v>0</v>
      </c>
      <c r="G43" s="48"/>
      <c r="H43" s="48"/>
      <c r="I43" s="20">
        <f t="shared" si="5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67</v>
      </c>
      <c r="B44" s="14" t="s">
        <v>68</v>
      </c>
      <c r="C44" s="29">
        <f>C5+C11+C22+C28+C39</f>
        <v>56997</v>
      </c>
      <c r="D44" s="65">
        <v>6804</v>
      </c>
      <c r="E44" s="29">
        <f t="shared" ref="E44" si="13">SUM(E3,E38:E43)</f>
        <v>11126</v>
      </c>
      <c r="F44" s="55">
        <f>SUM(F3,F39)</f>
        <v>19800</v>
      </c>
      <c r="G44" s="49">
        <f>G3+G39</f>
        <v>86660.549283000029</v>
      </c>
      <c r="H44" s="46">
        <f>H5+H11+H22+H28+H39</f>
        <v>3380.12</v>
      </c>
      <c r="I44" s="24">
        <f t="shared" si="5"/>
        <v>184767.66928300002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08B8-C460-472D-90C3-C87C531AB9D9}">
  <dimension ref="A1:AR126"/>
  <sheetViews>
    <sheetView zoomScale="90" zoomScaleNormal="90" workbookViewId="0">
      <selection activeCell="F3" sqref="F3:H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92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29">
        <f t="shared" ref="C3" si="0">C4+C21</f>
        <v>32179</v>
      </c>
      <c r="D3" s="29">
        <v>5166</v>
      </c>
      <c r="E3" s="29">
        <f t="shared" ref="E3" si="1">E4+E21</f>
        <v>3239</v>
      </c>
      <c r="F3" s="52">
        <f>SUM(F4,F21,F28)</f>
        <v>10337</v>
      </c>
      <c r="G3" s="46">
        <v>65706.395327100108</v>
      </c>
      <c r="H3" s="46">
        <f>H4+H21</f>
        <v>3364.5899999999997</v>
      </c>
      <c r="I3" s="20">
        <f>SUM(C3:H3)</f>
        <v>119991.9853271001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29">
        <f>C5+C11</f>
        <v>8075</v>
      </c>
      <c r="D4" s="29">
        <v>4888</v>
      </c>
      <c r="E4" s="29">
        <f t="shared" ref="E4" si="2">SUM(E5,E17,E11)</f>
        <v>1660</v>
      </c>
      <c r="F4" s="52">
        <f>SUM(F11,F5)</f>
        <v>16</v>
      </c>
      <c r="G4" s="46">
        <v>54244.47797595014</v>
      </c>
      <c r="H4" s="46">
        <f>H5+H11</f>
        <v>0</v>
      </c>
      <c r="I4" s="20">
        <f t="shared" ref="I4:I44" si="3">SUM(C4:H4)</f>
        <v>68883.47797595014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29">
        <f>SUM(C6:C10)</f>
        <v>8026</v>
      </c>
      <c r="D5" s="29">
        <v>4520</v>
      </c>
      <c r="E5" s="29">
        <f t="shared" ref="E5" si="4">SUM(E6:E10)</f>
        <v>1615</v>
      </c>
      <c r="F5" s="52">
        <f>SUM(F6:F10)</f>
        <v>15</v>
      </c>
      <c r="G5" s="46">
        <v>54130.64082975014</v>
      </c>
      <c r="H5" s="46">
        <f>SUM(H6:H10)</f>
        <v>0</v>
      </c>
      <c r="I5" s="22">
        <f t="shared" si="3"/>
        <v>68306.640829750133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30">
        <v>7732</v>
      </c>
      <c r="D6" s="12">
        <v>127</v>
      </c>
      <c r="E6" s="12">
        <v>1289</v>
      </c>
      <c r="F6" s="12">
        <v>15</v>
      </c>
      <c r="G6" s="47">
        <v>53890.030329750138</v>
      </c>
      <c r="H6" s="48"/>
      <c r="I6" s="22">
        <f t="shared" si="3"/>
        <v>63053.030329750138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1">
        <v>0</v>
      </c>
      <c r="D7" s="12">
        <v>6</v>
      </c>
      <c r="E7" s="12"/>
      <c r="F7" s="53">
        <v>0</v>
      </c>
      <c r="G7" s="47"/>
      <c r="H7" s="48"/>
      <c r="I7" s="22">
        <f t="shared" si="3"/>
        <v>6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30">
        <v>273</v>
      </c>
      <c r="D8" s="12">
        <v>2400</v>
      </c>
      <c r="E8" s="12"/>
      <c r="F8" s="12">
        <v>0</v>
      </c>
      <c r="G8" s="47">
        <v>240.6105</v>
      </c>
      <c r="H8" s="48"/>
      <c r="I8" s="22">
        <f t="shared" si="3"/>
        <v>2913.6104999999998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1">
        <v>0</v>
      </c>
      <c r="D9" s="12">
        <v>1987</v>
      </c>
      <c r="E9" s="12">
        <v>326</v>
      </c>
      <c r="F9" s="12">
        <v>0</v>
      </c>
      <c r="G9" s="48"/>
      <c r="H9" s="48"/>
      <c r="I9" s="22">
        <f t="shared" si="3"/>
        <v>2313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1">
        <v>21</v>
      </c>
      <c r="D10" s="12">
        <v>0</v>
      </c>
      <c r="E10" s="12"/>
      <c r="F10" s="53">
        <v>0</v>
      </c>
      <c r="G10" s="48"/>
      <c r="H10" s="48"/>
      <c r="I10" s="22">
        <f t="shared" si="3"/>
        <v>21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2">
        <f>C12+C13+C14+C15+C16</f>
        <v>49</v>
      </c>
      <c r="D11" s="29">
        <v>368</v>
      </c>
      <c r="E11" s="38">
        <f>SUM(E12:E16)</f>
        <v>45</v>
      </c>
      <c r="F11" s="54">
        <f>SUM(F16,F13)</f>
        <v>1</v>
      </c>
      <c r="G11" s="46">
        <v>113.83714619999995</v>
      </c>
      <c r="H11" s="46">
        <f>SUM(H12:H16)</f>
        <v>0</v>
      </c>
      <c r="I11" s="22">
        <f t="shared" si="3"/>
        <v>576.83714620000001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3">
        <v>3</v>
      </c>
      <c r="D12" s="12">
        <v>120</v>
      </c>
      <c r="E12" s="12">
        <v>12</v>
      </c>
      <c r="F12" s="53">
        <v>0</v>
      </c>
      <c r="G12" s="47">
        <v>9.3073077000000062</v>
      </c>
      <c r="H12" s="48"/>
      <c r="I12" s="22">
        <f t="shared" si="3"/>
        <v>144.3073077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3">
        <v>12</v>
      </c>
      <c r="D13" s="12">
        <v>222</v>
      </c>
      <c r="E13" s="12">
        <v>22</v>
      </c>
      <c r="F13" s="12">
        <v>1</v>
      </c>
      <c r="G13" s="47">
        <v>93.417335099999946</v>
      </c>
      <c r="H13" s="48"/>
      <c r="I13" s="22">
        <f t="shared" si="3"/>
        <v>350.41733509999995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1">
        <v>0</v>
      </c>
      <c r="D14" s="12">
        <v>0</v>
      </c>
      <c r="E14" s="12"/>
      <c r="F14" s="53">
        <v>0</v>
      </c>
      <c r="G14" s="51"/>
      <c r="H14" s="48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1">
        <v>0</v>
      </c>
      <c r="D15" s="12">
        <v>0</v>
      </c>
      <c r="E15" s="12"/>
      <c r="F15" s="53">
        <v>0</v>
      </c>
      <c r="G15" s="51"/>
      <c r="H15" s="48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1">
        <v>34</v>
      </c>
      <c r="D16" s="12">
        <v>26</v>
      </c>
      <c r="E16" s="12">
        <v>11</v>
      </c>
      <c r="F16" s="12">
        <v>0</v>
      </c>
      <c r="G16" s="47">
        <v>11.112503400000001</v>
      </c>
      <c r="H16" s="48"/>
      <c r="I16" s="22">
        <f t="shared" si="3"/>
        <v>82.112503400000008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4">
        <v>0</v>
      </c>
      <c r="D17" s="29">
        <v>0</v>
      </c>
      <c r="E17" s="29">
        <f t="shared" ref="E17" si="5">SUM(E18:E20)</f>
        <v>0</v>
      </c>
      <c r="F17" s="54">
        <v>0</v>
      </c>
      <c r="G17" s="46"/>
      <c r="H17" s="46">
        <f>SUM(H18:H20)</f>
        <v>0</v>
      </c>
      <c r="I17" s="22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1">
        <v>0</v>
      </c>
      <c r="D18" s="12">
        <v>0</v>
      </c>
      <c r="E18" s="12"/>
      <c r="F18" s="53">
        <v>0</v>
      </c>
      <c r="G18" s="48"/>
      <c r="H18" s="48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1"/>
      <c r="D19" s="12">
        <v>0</v>
      </c>
      <c r="E19" s="12"/>
      <c r="F19" s="53">
        <v>0</v>
      </c>
      <c r="G19" s="48"/>
      <c r="H19" s="48"/>
      <c r="I19" s="22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1">
        <v>0</v>
      </c>
      <c r="D20" s="12">
        <v>0</v>
      </c>
      <c r="E20" s="12"/>
      <c r="F20" s="53">
        <v>0</v>
      </c>
      <c r="G20" s="48"/>
      <c r="H20" s="48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4">
        <f>C22+C28</f>
        <v>24104</v>
      </c>
      <c r="D21" s="29">
        <v>278</v>
      </c>
      <c r="E21" s="29">
        <f t="shared" ref="E21" si="6">SUM(E22,E28,E34)</f>
        <v>1579</v>
      </c>
      <c r="F21" s="32">
        <f>SUM(F22,F34)</f>
        <v>9892</v>
      </c>
      <c r="G21" s="46">
        <v>11461.91735114997</v>
      </c>
      <c r="H21" s="46">
        <f>H22+H28</f>
        <v>3364.5899999999997</v>
      </c>
      <c r="I21" s="20">
        <f t="shared" si="3"/>
        <v>50679.507351149965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2">
        <f>SUM(C23:C27)</f>
        <v>21467</v>
      </c>
      <c r="D22" s="29">
        <v>278</v>
      </c>
      <c r="E22" s="29">
        <f t="shared" ref="E22:F22" si="7">SUM(E23:E27)</f>
        <v>1579</v>
      </c>
      <c r="F22" s="32">
        <f t="shared" si="7"/>
        <v>9892</v>
      </c>
      <c r="G22" s="46">
        <v>11461.91735114997</v>
      </c>
      <c r="H22" s="46">
        <f>SUM(H23:H27)</f>
        <v>2680.2799999999997</v>
      </c>
      <c r="I22" s="22">
        <f t="shared" si="3"/>
        <v>47358.197351149967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1">
        <v>0</v>
      </c>
      <c r="D23" s="12">
        <v>0</v>
      </c>
      <c r="E23" s="12"/>
      <c r="F23" s="53">
        <v>0</v>
      </c>
      <c r="G23" s="48"/>
      <c r="H23" s="48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5">
        <v>21467</v>
      </c>
      <c r="D24" s="12">
        <v>278</v>
      </c>
      <c r="E24" s="12">
        <v>1579</v>
      </c>
      <c r="F24" s="12">
        <v>9892</v>
      </c>
      <c r="G24" s="48">
        <v>11461.91735114997</v>
      </c>
      <c r="H24" s="48">
        <v>2680.2799999999997</v>
      </c>
      <c r="I24" s="22">
        <f t="shared" si="3"/>
        <v>47358.197351149967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1">
        <v>0</v>
      </c>
      <c r="D25" s="12">
        <v>0</v>
      </c>
      <c r="E25" s="12"/>
      <c r="F25" s="53">
        <v>0</v>
      </c>
      <c r="G25" s="48"/>
      <c r="H25" s="48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1">
        <v>0</v>
      </c>
      <c r="D26" s="12">
        <v>0</v>
      </c>
      <c r="E26" s="12"/>
      <c r="F26" s="53">
        <v>0</v>
      </c>
      <c r="G26" s="48"/>
      <c r="H26" s="48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1">
        <v>0</v>
      </c>
      <c r="D27" s="12">
        <v>0</v>
      </c>
      <c r="E27" s="12"/>
      <c r="F27" s="53">
        <v>0</v>
      </c>
      <c r="G27" s="48"/>
      <c r="H27" s="48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2">
        <f>SUM(C29:C33)</f>
        <v>2637</v>
      </c>
      <c r="D28" s="29">
        <v>0</v>
      </c>
      <c r="E28" s="29">
        <f>SUM(E29:E33)</f>
        <v>0</v>
      </c>
      <c r="F28" s="32">
        <f>SUM(F29:F33)</f>
        <v>429</v>
      </c>
      <c r="G28" s="46">
        <v>0</v>
      </c>
      <c r="H28" s="46">
        <f>SUM(H29:H33)</f>
        <v>684.31</v>
      </c>
      <c r="I28" s="22">
        <f t="shared" si="3"/>
        <v>3750.31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3"/>
      <c r="D29" s="12">
        <v>0</v>
      </c>
      <c r="E29" s="12"/>
      <c r="F29" s="12">
        <v>4</v>
      </c>
      <c r="G29" s="48"/>
      <c r="H29" s="48">
        <v>76.59</v>
      </c>
      <c r="I29" s="22">
        <f t="shared" si="3"/>
        <v>80.59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3">
        <v>2506</v>
      </c>
      <c r="D30" s="12">
        <v>0</v>
      </c>
      <c r="E30" s="12"/>
      <c r="F30" s="12">
        <v>363</v>
      </c>
      <c r="G30" s="48"/>
      <c r="H30" s="48">
        <v>274.17</v>
      </c>
      <c r="I30" s="22">
        <f t="shared" si="3"/>
        <v>3143.17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1">
        <v>0</v>
      </c>
      <c r="D31" s="12">
        <v>0</v>
      </c>
      <c r="E31" s="12"/>
      <c r="F31" s="53">
        <v>0</v>
      </c>
      <c r="G31" s="48"/>
      <c r="H31" s="48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1">
        <v>0</v>
      </c>
      <c r="D32" s="12">
        <v>0</v>
      </c>
      <c r="E32" s="12"/>
      <c r="F32" s="53">
        <v>0</v>
      </c>
      <c r="G32" s="48"/>
      <c r="H32" s="48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1">
        <v>131</v>
      </c>
      <c r="D33" s="12">
        <v>0</v>
      </c>
      <c r="E33" s="12"/>
      <c r="F33" s="12">
        <v>62</v>
      </c>
      <c r="G33" s="48"/>
      <c r="H33" s="48">
        <v>333.54999999999995</v>
      </c>
      <c r="I33" s="22">
        <f t="shared" si="3"/>
        <v>526.54999999999995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6">
        <v>0</v>
      </c>
      <c r="D34" s="29">
        <v>0</v>
      </c>
      <c r="E34" s="29">
        <f t="shared" ref="E34" si="8">SUM(E35:E37)</f>
        <v>0</v>
      </c>
      <c r="F34" s="54">
        <v>0</v>
      </c>
      <c r="G34" s="46"/>
      <c r="H34" s="46">
        <f>SUM(H35:H37)</f>
        <v>0</v>
      </c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1">
        <v>0</v>
      </c>
      <c r="D35" s="12">
        <v>0</v>
      </c>
      <c r="E35" s="12"/>
      <c r="F35" s="53">
        <v>0</v>
      </c>
      <c r="G35" s="48"/>
      <c r="H35" s="48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1">
        <v>0</v>
      </c>
      <c r="D36" s="12">
        <v>0</v>
      </c>
      <c r="E36" s="12"/>
      <c r="F36" s="53">
        <v>0</v>
      </c>
      <c r="G36" s="48"/>
      <c r="H36" s="48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1">
        <v>0</v>
      </c>
      <c r="D37" s="12">
        <v>0</v>
      </c>
      <c r="E37" s="12"/>
      <c r="F37" s="53">
        <v>0</v>
      </c>
      <c r="G37" s="48"/>
      <c r="H37" s="48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1">
        <v>0</v>
      </c>
      <c r="D38" s="12">
        <v>0</v>
      </c>
      <c r="E38" s="12"/>
      <c r="F38" s="53">
        <v>0</v>
      </c>
      <c r="G38" s="48"/>
      <c r="H38" s="48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0">
        <v>9394</v>
      </c>
      <c r="D39" s="29">
        <v>3329</v>
      </c>
      <c r="E39" s="12">
        <v>10667</v>
      </c>
      <c r="F39" s="12">
        <v>1152</v>
      </c>
      <c r="G39" s="48">
        <v>14128.865726399998</v>
      </c>
      <c r="H39" s="48">
        <v>1691.94</v>
      </c>
      <c r="I39" s="20">
        <f t="shared" si="3"/>
        <v>40362.805726400002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1">
        <v>0</v>
      </c>
      <c r="D40" s="12">
        <v>0</v>
      </c>
      <c r="E40" s="12"/>
      <c r="F40" s="53">
        <v>0</v>
      </c>
      <c r="G40" s="48"/>
      <c r="H40" s="48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1">
        <v>0</v>
      </c>
      <c r="D41" s="12">
        <v>0</v>
      </c>
      <c r="E41" s="12"/>
      <c r="F41" s="12">
        <v>0</v>
      </c>
      <c r="G41" s="48"/>
      <c r="H41" s="48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1">
        <v>0</v>
      </c>
      <c r="D42" s="12">
        <v>0</v>
      </c>
      <c r="E42" s="12"/>
      <c r="F42" s="12">
        <v>0</v>
      </c>
      <c r="G42" s="48"/>
      <c r="H42" s="48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1">
        <v>0</v>
      </c>
      <c r="D43" s="12">
        <v>0</v>
      </c>
      <c r="E43" s="12"/>
      <c r="F43" s="12">
        <v>0</v>
      </c>
      <c r="G43" s="48"/>
      <c r="H43" s="48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67</v>
      </c>
      <c r="B44" s="14" t="s">
        <v>68</v>
      </c>
      <c r="C44" s="29">
        <f>C5+C11+C22+C28+C39</f>
        <v>41573</v>
      </c>
      <c r="D44" s="29">
        <v>8495</v>
      </c>
      <c r="E44" s="29">
        <f t="shared" ref="E44" si="9">SUM(E3,E38:E43)</f>
        <v>13906</v>
      </c>
      <c r="F44" s="55">
        <f>SUM(F3,F39)</f>
        <v>11489</v>
      </c>
      <c r="G44" s="49">
        <v>79835.2610535001</v>
      </c>
      <c r="H44" s="46">
        <f>H5+H11+H22+H28+H39</f>
        <v>5056.53</v>
      </c>
      <c r="I44" s="24">
        <f t="shared" si="3"/>
        <v>160354.79105350011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9FCA-A4C1-48AA-9F55-C7655278AB48}">
  <dimension ref="A1:AR126"/>
  <sheetViews>
    <sheetView zoomScale="80" zoomScaleNormal="80" workbookViewId="0">
      <selection activeCell="D3" sqref="D3:D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93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90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4">
        <f>C4+C21</f>
        <v>375</v>
      </c>
      <c r="D3" s="67">
        <v>102</v>
      </c>
      <c r="E3" s="29">
        <f>E4+E21</f>
        <v>52</v>
      </c>
      <c r="F3" s="29">
        <f>SUM(F4,F21)</f>
        <v>2436</v>
      </c>
      <c r="G3" s="29">
        <f>G4+G21</f>
        <v>611</v>
      </c>
      <c r="H3" s="29">
        <f>H4+H21</f>
        <v>74</v>
      </c>
      <c r="I3" s="20">
        <f>SUM(C3:H3)</f>
        <v>3650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4">
        <f>C5+C17</f>
        <v>111</v>
      </c>
      <c r="D4" s="67">
        <v>100</v>
      </c>
      <c r="E4" s="29">
        <f>SUM(E5,E17)</f>
        <v>11</v>
      </c>
      <c r="F4" s="29">
        <f>SUM(F5)</f>
        <v>0</v>
      </c>
      <c r="G4" s="29">
        <f>G5</f>
        <v>312</v>
      </c>
      <c r="H4" s="29">
        <f>H5+H17</f>
        <v>0</v>
      </c>
      <c r="I4" s="20">
        <f t="shared" ref="I4:I44" si="0">SUM(C4:H4)</f>
        <v>534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4">
        <f t="shared" ref="C5" si="1">C6+C7+C8+C9+C10</f>
        <v>111</v>
      </c>
      <c r="D5" s="67">
        <v>100</v>
      </c>
      <c r="E5" s="29">
        <f>SUM(E6:E10)</f>
        <v>11</v>
      </c>
      <c r="F5" s="29">
        <f>SUM(F6:F10)</f>
        <v>0</v>
      </c>
      <c r="G5" s="29">
        <f>G6+G8</f>
        <v>312</v>
      </c>
      <c r="H5" s="29">
        <f>SUM(H6:H10)</f>
        <v>0</v>
      </c>
      <c r="I5" s="22">
        <f t="shared" si="0"/>
        <v>534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30">
        <v>83</v>
      </c>
      <c r="D6" s="66">
        <v>10</v>
      </c>
      <c r="E6" s="12">
        <v>6</v>
      </c>
      <c r="F6" s="12">
        <v>0</v>
      </c>
      <c r="G6" s="37">
        <v>292</v>
      </c>
      <c r="H6" s="12"/>
      <c r="I6" s="22">
        <f t="shared" si="0"/>
        <v>391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1">
        <v>0</v>
      </c>
      <c r="D7" s="66">
        <v>0</v>
      </c>
      <c r="E7" s="12"/>
      <c r="F7" s="12">
        <v>0</v>
      </c>
      <c r="G7" s="37"/>
      <c r="H7" s="12"/>
      <c r="I7" s="22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30">
        <v>10</v>
      </c>
      <c r="D8" s="66">
        <v>27</v>
      </c>
      <c r="E8" s="12"/>
      <c r="F8" s="12"/>
      <c r="G8" s="37">
        <v>20</v>
      </c>
      <c r="H8" s="12"/>
      <c r="I8" s="22">
        <f t="shared" si="0"/>
        <v>57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1">
        <v>0</v>
      </c>
      <c r="D9" s="66">
        <v>63</v>
      </c>
      <c r="E9" s="12">
        <v>5</v>
      </c>
      <c r="F9" s="12">
        <v>0</v>
      </c>
      <c r="G9" s="12"/>
      <c r="H9" s="12"/>
      <c r="I9" s="22">
        <f t="shared" si="0"/>
        <v>68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1">
        <v>18</v>
      </c>
      <c r="D10" s="66">
        <v>0</v>
      </c>
      <c r="E10" s="12"/>
      <c r="F10" s="12">
        <v>0</v>
      </c>
      <c r="G10" s="12"/>
      <c r="H10" s="12"/>
      <c r="I10" s="22">
        <f t="shared" si="0"/>
        <v>18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6">
        <v>31</v>
      </c>
      <c r="D11" s="67">
        <v>121</v>
      </c>
      <c r="E11" s="12">
        <v>10</v>
      </c>
      <c r="F11" s="32">
        <f>SUM(F16,F13)</f>
        <v>0</v>
      </c>
      <c r="G11" s="29">
        <f>G13</f>
        <v>34</v>
      </c>
      <c r="H11" s="29"/>
      <c r="I11" s="22">
        <f t="shared" si="0"/>
        <v>196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3">
        <v>31</v>
      </c>
      <c r="D12" s="66">
        <v>121</v>
      </c>
      <c r="E12" s="12">
        <v>7</v>
      </c>
      <c r="F12" s="12">
        <v>0</v>
      </c>
      <c r="G12" s="37">
        <v>34</v>
      </c>
      <c r="H12" s="12"/>
      <c r="I12" s="22">
        <f t="shared" si="0"/>
        <v>193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3">
        <v>23</v>
      </c>
      <c r="D13" s="66">
        <v>119</v>
      </c>
      <c r="E13" s="12">
        <v>8</v>
      </c>
      <c r="F13" s="12">
        <v>0</v>
      </c>
      <c r="G13" s="37">
        <v>34</v>
      </c>
      <c r="H13" s="12"/>
      <c r="I13" s="22">
        <f t="shared" si="0"/>
        <v>184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1">
        <v>0</v>
      </c>
      <c r="D14" s="66">
        <v>0</v>
      </c>
      <c r="E14" s="12"/>
      <c r="F14" s="12">
        <v>0</v>
      </c>
      <c r="G14" s="37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1">
        <v>0</v>
      </c>
      <c r="D15" s="66">
        <v>0</v>
      </c>
      <c r="E15" s="12"/>
      <c r="F15" s="12">
        <v>0</v>
      </c>
      <c r="G15" s="37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1">
        <v>2</v>
      </c>
      <c r="D16" s="66">
        <v>3</v>
      </c>
      <c r="E16" s="12">
        <v>3</v>
      </c>
      <c r="F16" s="12">
        <v>0</v>
      </c>
      <c r="G16" s="37">
        <v>12</v>
      </c>
      <c r="H16" s="12"/>
      <c r="I16" s="22">
        <f t="shared" si="0"/>
        <v>20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4">
        <f>SUM(C18:C20)</f>
        <v>0</v>
      </c>
      <c r="D17" s="67">
        <v>0</v>
      </c>
      <c r="E17" s="29">
        <f>SUM(E18:E20)</f>
        <v>0</v>
      </c>
      <c r="F17" s="32">
        <v>0</v>
      </c>
      <c r="G17" s="29"/>
      <c r="H17" s="32">
        <f>SUM(H18:H20)</f>
        <v>0</v>
      </c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1"/>
      <c r="D18" s="66">
        <v>0</v>
      </c>
      <c r="E18" s="12"/>
      <c r="F18" s="12">
        <v>0</v>
      </c>
      <c r="G18" s="12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1"/>
      <c r="D19" s="66">
        <v>0</v>
      </c>
      <c r="E19" s="12"/>
      <c r="F19" s="12">
        <v>0</v>
      </c>
      <c r="G19" s="12"/>
      <c r="H19" s="12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1"/>
      <c r="D20" s="66">
        <v>0</v>
      </c>
      <c r="E20" s="12"/>
      <c r="F20" s="12">
        <v>0</v>
      </c>
      <c r="G20" s="12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4">
        <f>C22</f>
        <v>264</v>
      </c>
      <c r="D21" s="67">
        <v>2</v>
      </c>
      <c r="E21" s="29">
        <f>SUM(E22,E28,E34)</f>
        <v>41</v>
      </c>
      <c r="F21" s="32">
        <f>SUM(F22,F34)</f>
        <v>2436</v>
      </c>
      <c r="G21" s="29">
        <f>G22</f>
        <v>299</v>
      </c>
      <c r="H21" s="29">
        <f>H22+H34</f>
        <v>74</v>
      </c>
      <c r="I21" s="20">
        <f t="shared" si="0"/>
        <v>3116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6">
        <f>C23+C24+C25+C26+C27</f>
        <v>264</v>
      </c>
      <c r="D22" s="67">
        <v>2</v>
      </c>
      <c r="E22" s="29">
        <f>SUM(E23:E27)</f>
        <v>41</v>
      </c>
      <c r="F22" s="32">
        <f>SUM(F23:F27)</f>
        <v>2436</v>
      </c>
      <c r="G22" s="29">
        <f>SUM(G23:G27)</f>
        <v>299</v>
      </c>
      <c r="H22" s="29">
        <f>SUM(H23:H27)</f>
        <v>74</v>
      </c>
      <c r="I22" s="22">
        <f t="shared" si="0"/>
        <v>3116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1">
        <v>0</v>
      </c>
      <c r="D23" s="66">
        <v>0</v>
      </c>
      <c r="E23" s="12"/>
      <c r="F23" s="12">
        <v>0</v>
      </c>
      <c r="G23" s="12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5">
        <v>264</v>
      </c>
      <c r="D24" s="66">
        <v>2</v>
      </c>
      <c r="E24" s="12">
        <v>41</v>
      </c>
      <c r="F24" s="12">
        <v>2436</v>
      </c>
      <c r="G24" s="37">
        <v>299</v>
      </c>
      <c r="H24" s="12">
        <v>74</v>
      </c>
      <c r="I24" s="22">
        <f t="shared" si="0"/>
        <v>3116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1">
        <v>0</v>
      </c>
      <c r="D25" s="66">
        <v>0</v>
      </c>
      <c r="E25" s="12"/>
      <c r="F25" s="12">
        <v>0</v>
      </c>
      <c r="G25" s="12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1">
        <v>0</v>
      </c>
      <c r="D26" s="66">
        <v>0</v>
      </c>
      <c r="E26" s="12"/>
      <c r="F26" s="12">
        <v>0</v>
      </c>
      <c r="G26" s="12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1">
        <v>0</v>
      </c>
      <c r="D27" s="66">
        <v>0</v>
      </c>
      <c r="E27" s="12"/>
      <c r="F27" s="12">
        <v>0</v>
      </c>
      <c r="G27" s="12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6">
        <v>87</v>
      </c>
      <c r="D28" s="67">
        <v>0</v>
      </c>
      <c r="E28" s="12"/>
      <c r="F28" s="32">
        <f>SUM(F29:F33)</f>
        <v>7916</v>
      </c>
      <c r="G28" s="29">
        <f>G30</f>
        <v>1</v>
      </c>
      <c r="H28" s="29">
        <v>37</v>
      </c>
      <c r="I28" s="22">
        <f t="shared" si="0"/>
        <v>8041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3">
        <v>59</v>
      </c>
      <c r="D29" s="66">
        <v>0</v>
      </c>
      <c r="E29" s="12"/>
      <c r="F29" s="12">
        <v>1731</v>
      </c>
      <c r="G29" s="12">
        <v>1</v>
      </c>
      <c r="H29" s="1">
        <v>28</v>
      </c>
      <c r="I29" s="22">
        <f t="shared" si="0"/>
        <v>1819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3">
        <v>-171</v>
      </c>
      <c r="D30" s="66">
        <v>0</v>
      </c>
      <c r="E30" s="12"/>
      <c r="F30" s="12">
        <v>2233</v>
      </c>
      <c r="G30" s="12">
        <v>1</v>
      </c>
      <c r="H30" s="12">
        <v>35</v>
      </c>
      <c r="I30" s="22">
        <f t="shared" si="0"/>
        <v>2098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1">
        <v>0</v>
      </c>
      <c r="D31" s="66">
        <v>0</v>
      </c>
      <c r="E31" s="12"/>
      <c r="F31" s="12">
        <v>0</v>
      </c>
      <c r="G31" s="12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1">
        <v>0</v>
      </c>
      <c r="D32" s="66">
        <v>0</v>
      </c>
      <c r="E32" s="12"/>
      <c r="F32" s="12">
        <v>0</v>
      </c>
      <c r="G32" s="12"/>
      <c r="H32" s="12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1">
        <v>57</v>
      </c>
      <c r="D33" s="66">
        <v>0</v>
      </c>
      <c r="E33" s="12"/>
      <c r="F33" s="12">
        <v>3952</v>
      </c>
      <c r="G33" s="12"/>
      <c r="H33" s="12">
        <v>32</v>
      </c>
      <c r="I33" s="22">
        <f t="shared" si="0"/>
        <v>4041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6"/>
      <c r="D34" s="67">
        <v>0</v>
      </c>
      <c r="E34" s="29">
        <f>SUM(E35:E37)</f>
        <v>0</v>
      </c>
      <c r="F34" s="29">
        <v>0</v>
      </c>
      <c r="G34" s="29">
        <f>G35+G36+G37</f>
        <v>0</v>
      </c>
      <c r="H34" s="29">
        <f>SUM(H35:H37)</f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1"/>
      <c r="D35" s="66">
        <v>0</v>
      </c>
      <c r="E35" s="12"/>
      <c r="F35" s="12">
        <v>0</v>
      </c>
      <c r="G35" s="12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1"/>
      <c r="D36" s="66">
        <v>0</v>
      </c>
      <c r="E36" s="12"/>
      <c r="F36" s="12">
        <v>0</v>
      </c>
      <c r="G36" s="12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1"/>
      <c r="D37" s="66">
        <v>0</v>
      </c>
      <c r="E37" s="12"/>
      <c r="F37" s="12">
        <v>0</v>
      </c>
      <c r="G37" s="12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1"/>
      <c r="D38" s="66">
        <v>0</v>
      </c>
      <c r="E38" s="12"/>
      <c r="F38" s="12">
        <v>0</v>
      </c>
      <c r="G38" s="12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0">
        <v>104</v>
      </c>
      <c r="D39" s="67">
        <v>56</v>
      </c>
      <c r="E39" s="12">
        <v>172</v>
      </c>
      <c r="F39" s="12">
        <v>24</v>
      </c>
      <c r="G39" s="12">
        <v>141</v>
      </c>
      <c r="H39" s="12">
        <v>34</v>
      </c>
      <c r="I39" s="20">
        <f t="shared" si="0"/>
        <v>531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1"/>
      <c r="D40" s="66">
        <v>0</v>
      </c>
      <c r="E40" s="12"/>
      <c r="F40" s="12">
        <v>0</v>
      </c>
      <c r="G40" s="12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1"/>
      <c r="D41" s="66">
        <v>0</v>
      </c>
      <c r="E41" s="12"/>
      <c r="F41" s="12">
        <v>0</v>
      </c>
      <c r="G41" s="12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1"/>
      <c r="D42" s="66">
        <v>0</v>
      </c>
      <c r="E42" s="12"/>
      <c r="F42" s="12">
        <v>0</v>
      </c>
      <c r="G42" s="12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1"/>
      <c r="D43" s="66">
        <v>0</v>
      </c>
      <c r="E43" s="12"/>
      <c r="F43" s="12">
        <v>0</v>
      </c>
      <c r="G43" s="12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67</v>
      </c>
      <c r="B44" s="14" t="s">
        <v>68</v>
      </c>
      <c r="C44" s="34">
        <f>C39+C3</f>
        <v>479</v>
      </c>
      <c r="D44" s="67">
        <v>158</v>
      </c>
      <c r="E44" s="29">
        <f>SUM(E3,E38:E43)</f>
        <v>224</v>
      </c>
      <c r="F44" s="55">
        <f>SUM(F3,F39)</f>
        <v>2460</v>
      </c>
      <c r="G44" s="29">
        <f>G3+G39</f>
        <v>752</v>
      </c>
      <c r="H44" s="50">
        <f>H39+H3</f>
        <v>108</v>
      </c>
      <c r="I44" s="24">
        <f t="shared" si="0"/>
        <v>4181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9B68-4236-47D0-8448-BC83B3434DB5}">
  <dimension ref="A1:AR126"/>
  <sheetViews>
    <sheetView zoomScale="80" zoomScaleNormal="80" workbookViewId="0">
      <selection activeCell="F3" sqref="F3:H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94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4">
        <f>C4+C21</f>
        <v>326</v>
      </c>
      <c r="D3" s="29">
        <v>102</v>
      </c>
      <c r="E3" s="29">
        <f>E4+E21</f>
        <v>62</v>
      </c>
      <c r="F3" s="29">
        <f>SUM(F4,F21)</f>
        <v>898</v>
      </c>
      <c r="G3" s="29">
        <v>3761</v>
      </c>
      <c r="H3" s="29">
        <f>H4+H21</f>
        <v>98</v>
      </c>
      <c r="I3" s="20">
        <f>SUM(C3:H3)</f>
        <v>5247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4">
        <f>C5+C17</f>
        <v>52</v>
      </c>
      <c r="D4" s="29">
        <v>99</v>
      </c>
      <c r="E4" s="29">
        <f>SUM(E5,E17)</f>
        <v>11</v>
      </c>
      <c r="F4" s="29">
        <f>SUM(F5)</f>
        <v>1</v>
      </c>
      <c r="G4" s="29">
        <v>345</v>
      </c>
      <c r="H4" s="29">
        <f>H5+H17</f>
        <v>0</v>
      </c>
      <c r="I4" s="20">
        <f t="shared" ref="I4:I44" si="0">SUM(C4:H4)</f>
        <v>508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4">
        <f t="shared" ref="C5" si="1">C6+C7+C8+C9+C10</f>
        <v>52</v>
      </c>
      <c r="D5" s="29">
        <v>99</v>
      </c>
      <c r="E5" s="29">
        <f>SUM(E6:E10)</f>
        <v>11</v>
      </c>
      <c r="F5" s="29">
        <f>SUM(F6:F10)</f>
        <v>1</v>
      </c>
      <c r="G5" s="29">
        <v>345</v>
      </c>
      <c r="H5" s="29">
        <f>SUM(H6:H10)</f>
        <v>0</v>
      </c>
      <c r="I5" s="22">
        <f t="shared" si="0"/>
        <v>508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30">
        <v>42</v>
      </c>
      <c r="D6" s="12">
        <v>4</v>
      </c>
      <c r="E6" s="12">
        <v>3</v>
      </c>
      <c r="F6" s="12">
        <v>1</v>
      </c>
      <c r="G6" s="37">
        <v>335</v>
      </c>
      <c r="H6" s="12"/>
      <c r="I6" s="22">
        <f t="shared" si="0"/>
        <v>385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1">
        <v>0</v>
      </c>
      <c r="D7" s="12">
        <v>1</v>
      </c>
      <c r="E7" s="12"/>
      <c r="F7" s="12">
        <v>0</v>
      </c>
      <c r="G7" s="37"/>
      <c r="H7" s="12"/>
      <c r="I7" s="22">
        <f t="shared" si="0"/>
        <v>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30">
        <v>8</v>
      </c>
      <c r="D8" s="12">
        <v>44</v>
      </c>
      <c r="E8" s="12"/>
      <c r="F8" s="12">
        <v>0</v>
      </c>
      <c r="G8" s="37">
        <v>10</v>
      </c>
      <c r="H8" s="12"/>
      <c r="I8" s="22">
        <f t="shared" si="0"/>
        <v>62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1">
        <v>0</v>
      </c>
      <c r="D9" s="12">
        <v>50</v>
      </c>
      <c r="E9" s="12">
        <v>8</v>
      </c>
      <c r="F9" s="12">
        <v>0</v>
      </c>
      <c r="G9" s="12"/>
      <c r="H9" s="12"/>
      <c r="I9" s="22">
        <f t="shared" si="0"/>
        <v>58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1">
        <v>2</v>
      </c>
      <c r="D10" s="12">
        <v>0</v>
      </c>
      <c r="E10" s="12"/>
      <c r="F10" s="12">
        <v>0</v>
      </c>
      <c r="G10" s="12"/>
      <c r="H10" s="12"/>
      <c r="I10" s="22">
        <f t="shared" si="0"/>
        <v>2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6">
        <v>78</v>
      </c>
      <c r="D11" s="29">
        <v>114</v>
      </c>
      <c r="E11" s="12">
        <v>8</v>
      </c>
      <c r="F11" s="32">
        <f>SUM(F16,F13)</f>
        <v>1</v>
      </c>
      <c r="G11" s="29">
        <v>93</v>
      </c>
      <c r="H11" s="29"/>
      <c r="I11" s="22">
        <f t="shared" si="0"/>
        <v>294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3">
        <v>19</v>
      </c>
      <c r="D12" s="12">
        <v>103</v>
      </c>
      <c r="E12" s="12">
        <v>8</v>
      </c>
      <c r="F12" s="12">
        <v>0</v>
      </c>
      <c r="G12" s="37">
        <v>90</v>
      </c>
      <c r="H12" s="12"/>
      <c r="I12" s="22">
        <f t="shared" si="0"/>
        <v>220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3">
        <v>19</v>
      </c>
      <c r="D13" s="12">
        <v>114</v>
      </c>
      <c r="E13" s="12">
        <v>5</v>
      </c>
      <c r="F13" s="12">
        <v>1</v>
      </c>
      <c r="G13" s="37">
        <v>93</v>
      </c>
      <c r="H13" s="12"/>
      <c r="I13" s="22">
        <f t="shared" si="0"/>
        <v>232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1">
        <v>0</v>
      </c>
      <c r="D14" s="12">
        <v>0</v>
      </c>
      <c r="E14" s="12"/>
      <c r="F14" s="12">
        <v>0</v>
      </c>
      <c r="G14" s="37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1">
        <v>0</v>
      </c>
      <c r="D15" s="12">
        <v>0</v>
      </c>
      <c r="E15" s="12"/>
      <c r="F15" s="12">
        <v>0</v>
      </c>
      <c r="G15" s="37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1">
        <v>52</v>
      </c>
      <c r="D16" s="12">
        <v>6</v>
      </c>
      <c r="E16" s="12">
        <v>2</v>
      </c>
      <c r="F16" s="12">
        <v>0</v>
      </c>
      <c r="G16" s="37">
        <v>6</v>
      </c>
      <c r="H16" s="12"/>
      <c r="I16" s="22">
        <f t="shared" si="0"/>
        <v>66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4">
        <f>SUM(C18:C20)</f>
        <v>0</v>
      </c>
      <c r="D17" s="29">
        <v>0</v>
      </c>
      <c r="E17" s="29">
        <f>SUM(E18:E20)</f>
        <v>0</v>
      </c>
      <c r="F17" s="32">
        <v>0</v>
      </c>
      <c r="G17" s="29"/>
      <c r="H17" s="32">
        <f>SUM(H18:H20)</f>
        <v>0</v>
      </c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1"/>
      <c r="D18" s="12">
        <v>0</v>
      </c>
      <c r="E18" s="12"/>
      <c r="F18" s="12">
        <v>0</v>
      </c>
      <c r="G18" s="12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1"/>
      <c r="D19" s="12">
        <v>0</v>
      </c>
      <c r="E19" s="12"/>
      <c r="F19" s="12">
        <v>0</v>
      </c>
      <c r="G19" s="12"/>
      <c r="H19" s="12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1"/>
      <c r="D20" s="12">
        <v>0</v>
      </c>
      <c r="E20" s="12"/>
      <c r="F20" s="12">
        <v>0</v>
      </c>
      <c r="G20" s="12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4">
        <f>C22</f>
        <v>274</v>
      </c>
      <c r="D21" s="29">
        <v>3</v>
      </c>
      <c r="E21" s="29">
        <f>SUM(E22,E28,E34)</f>
        <v>51</v>
      </c>
      <c r="F21" s="32">
        <f>SUM(F22,F34)</f>
        <v>897</v>
      </c>
      <c r="G21" s="29">
        <v>3416</v>
      </c>
      <c r="H21" s="29">
        <f>H22+H34</f>
        <v>98</v>
      </c>
      <c r="I21" s="20">
        <f t="shared" si="0"/>
        <v>4739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6">
        <f>C23+C24+C25+C26+C27</f>
        <v>274</v>
      </c>
      <c r="D22" s="29">
        <v>3</v>
      </c>
      <c r="E22" s="29">
        <f>SUM(E23:E27)</f>
        <v>51</v>
      </c>
      <c r="F22" s="32">
        <f>SUM(F23:F27)</f>
        <v>897</v>
      </c>
      <c r="G22" s="29">
        <v>3416</v>
      </c>
      <c r="H22" s="29">
        <f>SUM(H23:H27)</f>
        <v>98</v>
      </c>
      <c r="I22" s="22">
        <f t="shared" si="0"/>
        <v>4739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1">
        <v>0</v>
      </c>
      <c r="D23" s="12">
        <v>0</v>
      </c>
      <c r="E23" s="12"/>
      <c r="F23" s="12">
        <v>0</v>
      </c>
      <c r="G23" s="12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5">
        <v>274</v>
      </c>
      <c r="D24" s="12">
        <v>3</v>
      </c>
      <c r="E24" s="12">
        <v>51</v>
      </c>
      <c r="F24" s="12">
        <v>897</v>
      </c>
      <c r="G24" s="12">
        <v>3416</v>
      </c>
      <c r="H24" s="12">
        <v>98</v>
      </c>
      <c r="I24" s="22">
        <f t="shared" si="0"/>
        <v>4739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1">
        <v>0</v>
      </c>
      <c r="D25" s="12">
        <v>0</v>
      </c>
      <c r="E25" s="12"/>
      <c r="F25" s="12">
        <v>0</v>
      </c>
      <c r="G25" s="12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1">
        <v>0</v>
      </c>
      <c r="D26" s="12">
        <v>0</v>
      </c>
      <c r="E26" s="12"/>
      <c r="F26" s="12">
        <v>0</v>
      </c>
      <c r="G26" s="12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1">
        <v>0</v>
      </c>
      <c r="D27" s="12">
        <v>0</v>
      </c>
      <c r="E27" s="12"/>
      <c r="F27" s="12">
        <v>0</v>
      </c>
      <c r="G27" s="12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6">
        <v>48</v>
      </c>
      <c r="D28" s="29">
        <v>0</v>
      </c>
      <c r="E28" s="12"/>
      <c r="F28" s="32">
        <f>SUM(F29:F33)</f>
        <v>594</v>
      </c>
      <c r="G28" s="29">
        <v>0</v>
      </c>
      <c r="H28" s="29">
        <v>50</v>
      </c>
      <c r="I28" s="22">
        <f t="shared" si="0"/>
        <v>692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3">
        <v>46</v>
      </c>
      <c r="D29" s="12">
        <v>0</v>
      </c>
      <c r="E29" s="12"/>
      <c r="F29" s="12">
        <v>0</v>
      </c>
      <c r="G29" s="12"/>
      <c r="H29" s="1">
        <v>34</v>
      </c>
      <c r="I29" s="22">
        <f t="shared" si="0"/>
        <v>80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3">
        <v>14</v>
      </c>
      <c r="D30" s="12">
        <v>0</v>
      </c>
      <c r="E30" s="12"/>
      <c r="F30" s="12">
        <v>579</v>
      </c>
      <c r="G30" s="12"/>
      <c r="H30" s="12">
        <v>49</v>
      </c>
      <c r="I30" s="22">
        <f t="shared" si="0"/>
        <v>642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1">
        <v>0</v>
      </c>
      <c r="D31" s="12">
        <v>0</v>
      </c>
      <c r="E31" s="12"/>
      <c r="F31" s="12">
        <v>0</v>
      </c>
      <c r="G31" s="12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1">
        <v>0</v>
      </c>
      <c r="D32" s="12">
        <v>0</v>
      </c>
      <c r="E32" s="12"/>
      <c r="F32" s="12">
        <v>0</v>
      </c>
      <c r="G32" s="12"/>
      <c r="H32" s="12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1">
        <v>48</v>
      </c>
      <c r="D33" s="12">
        <v>0</v>
      </c>
      <c r="E33" s="12"/>
      <c r="F33" s="12">
        <v>15</v>
      </c>
      <c r="G33" s="12"/>
      <c r="H33" s="12">
        <v>47</v>
      </c>
      <c r="I33" s="22">
        <f t="shared" si="0"/>
        <v>110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6"/>
      <c r="D34" s="29">
        <v>0</v>
      </c>
      <c r="E34" s="29">
        <f>SUM(E35:E37)</f>
        <v>0</v>
      </c>
      <c r="F34" s="29">
        <v>0</v>
      </c>
      <c r="G34" s="29"/>
      <c r="H34" s="29">
        <f>SUM(H35:H37)</f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1"/>
      <c r="D35" s="12">
        <v>0</v>
      </c>
      <c r="E35" s="12"/>
      <c r="F35" s="12">
        <v>0</v>
      </c>
      <c r="G35" s="12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1"/>
      <c r="D36" s="12">
        <v>0</v>
      </c>
      <c r="E36" s="12"/>
      <c r="F36" s="12">
        <v>0</v>
      </c>
      <c r="G36" s="12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1"/>
      <c r="D37" s="12">
        <v>0</v>
      </c>
      <c r="E37" s="12"/>
      <c r="F37" s="12">
        <v>0</v>
      </c>
      <c r="G37" s="12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1"/>
      <c r="D38" s="12">
        <v>0</v>
      </c>
      <c r="E38" s="12"/>
      <c r="F38" s="12">
        <v>0</v>
      </c>
      <c r="G38" s="12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0">
        <v>97</v>
      </c>
      <c r="D39" s="29">
        <v>113</v>
      </c>
      <c r="E39" s="12">
        <v>144</v>
      </c>
      <c r="F39" s="12">
        <v>39</v>
      </c>
      <c r="G39" s="12">
        <v>73</v>
      </c>
      <c r="H39" s="12">
        <v>57</v>
      </c>
      <c r="I39" s="20">
        <f t="shared" si="0"/>
        <v>523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1"/>
      <c r="D40" s="12">
        <v>0</v>
      </c>
      <c r="E40" s="12"/>
      <c r="F40" s="12">
        <v>0</v>
      </c>
      <c r="G40" s="12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1"/>
      <c r="D41" s="12">
        <v>0</v>
      </c>
      <c r="E41" s="12"/>
      <c r="F41" s="12">
        <v>0</v>
      </c>
      <c r="G41" s="12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1"/>
      <c r="D42" s="12">
        <v>0</v>
      </c>
      <c r="E42" s="12"/>
      <c r="F42" s="12">
        <v>0</v>
      </c>
      <c r="G42" s="12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1"/>
      <c r="D43" s="12">
        <v>0</v>
      </c>
      <c r="E43" s="12"/>
      <c r="F43" s="12">
        <v>0</v>
      </c>
      <c r="G43" s="12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67</v>
      </c>
      <c r="B44" s="14" t="s">
        <v>68</v>
      </c>
      <c r="C44" s="34">
        <f>C39+C3</f>
        <v>423</v>
      </c>
      <c r="D44" s="29">
        <v>215</v>
      </c>
      <c r="E44" s="29">
        <f>SUM(E3,E38:E43)</f>
        <v>206</v>
      </c>
      <c r="F44" s="55">
        <f>SUM(F3,F39)</f>
        <v>937</v>
      </c>
      <c r="G44" s="29">
        <v>3834</v>
      </c>
      <c r="H44" s="50">
        <f>H39+H3</f>
        <v>155</v>
      </c>
      <c r="I44" s="24">
        <f t="shared" si="0"/>
        <v>5770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3813-F505-411E-B923-8E706DC61055}">
  <dimension ref="A1:AY127"/>
  <sheetViews>
    <sheetView topLeftCell="D1" zoomScale="80" zoomScaleNormal="80" workbookViewId="0">
      <selection activeCell="K4" sqref="K4:K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95</v>
      </c>
    </row>
    <row r="2" spans="1:46" s="7" customFormat="1" ht="15" customHeight="1" x14ac:dyDescent="0.25">
      <c r="A2" s="8"/>
      <c r="B2" s="9"/>
      <c r="C2" s="68" t="s">
        <v>69</v>
      </c>
      <c r="D2" s="68"/>
      <c r="E2" s="68" t="s">
        <v>70</v>
      </c>
      <c r="F2" s="68"/>
      <c r="G2" s="68" t="s">
        <v>71</v>
      </c>
      <c r="H2" s="68"/>
      <c r="I2" s="68" t="s">
        <v>90</v>
      </c>
      <c r="J2" s="68"/>
      <c r="K2" s="68" t="s">
        <v>73</v>
      </c>
      <c r="L2" s="68"/>
      <c r="M2" s="70" t="s">
        <v>89</v>
      </c>
      <c r="N2" s="71"/>
      <c r="O2" s="68" t="s">
        <v>85</v>
      </c>
      <c r="P2" s="69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29">
        <f t="shared" ref="C4:D4" si="0">C5+C22</f>
        <v>45435</v>
      </c>
      <c r="D4" s="29">
        <f t="shared" si="0"/>
        <v>22</v>
      </c>
      <c r="E4" s="65">
        <v>33864</v>
      </c>
      <c r="F4" s="67">
        <v>32</v>
      </c>
      <c r="G4" s="32">
        <f>G5+G22</f>
        <v>10198</v>
      </c>
      <c r="H4" s="32">
        <v>16</v>
      </c>
      <c r="I4" s="52">
        <f>SUM(I5,I22,I29)</f>
        <v>7055</v>
      </c>
      <c r="J4" s="56">
        <v>0</v>
      </c>
      <c r="K4" s="46">
        <f>K5+K22</f>
        <v>9086.6309999999994</v>
      </c>
      <c r="L4" s="29"/>
      <c r="M4" s="29">
        <f t="shared" ref="M4" si="1">M5+M22</f>
        <v>25.37</v>
      </c>
      <c r="N4" s="19"/>
      <c r="O4" s="19">
        <f>C4+E4+G4+I4+K4+M4</f>
        <v>105664.00099999999</v>
      </c>
      <c r="P4" s="20">
        <f>D4+F4+H4+J4+L4+N4</f>
        <v>70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29">
        <f>C6+C12+C18</f>
        <v>41802</v>
      </c>
      <c r="D5" s="29">
        <f>D6+D12+D18</f>
        <v>22</v>
      </c>
      <c r="E5" s="65">
        <v>33130</v>
      </c>
      <c r="F5" s="67">
        <v>32</v>
      </c>
      <c r="G5" s="32">
        <f>G6+G12</f>
        <v>8847</v>
      </c>
      <c r="H5" s="43"/>
      <c r="I5" s="52">
        <f>SUM(I12,I6)</f>
        <v>4236</v>
      </c>
      <c r="J5" s="56">
        <v>0</v>
      </c>
      <c r="K5" s="46">
        <f>K6+K12</f>
        <v>7442.4160000000002</v>
      </c>
      <c r="L5" s="29"/>
      <c r="M5" s="29">
        <f t="shared" ref="M5" si="2">M6+M18</f>
        <v>0</v>
      </c>
      <c r="N5" s="19"/>
      <c r="O5" s="19">
        <f t="shared" ref="O5:O45" si="3">C5+E5+G5+I5+K5+M5</f>
        <v>95457.415999999997</v>
      </c>
      <c r="P5" s="20">
        <f t="shared" ref="P5:P45" si="4">D5+F5+H5+J5+L5+N5</f>
        <v>54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29">
        <f>SUM(C7:C11)</f>
        <v>40201</v>
      </c>
      <c r="D6" s="29"/>
      <c r="E6" s="65">
        <v>32566</v>
      </c>
      <c r="F6" s="67">
        <v>0</v>
      </c>
      <c r="G6" s="32">
        <f>G7+G10</f>
        <v>8776</v>
      </c>
      <c r="H6" s="43"/>
      <c r="I6" s="52">
        <f>SUM(I7:I11)</f>
        <v>4236</v>
      </c>
      <c r="J6" s="56">
        <v>0</v>
      </c>
      <c r="K6" s="46">
        <f>K7+K9</f>
        <v>7442.4160000000002</v>
      </c>
      <c r="L6" s="29"/>
      <c r="M6" s="29">
        <f t="shared" ref="M6" si="5">SUM(M7:M11)</f>
        <v>0</v>
      </c>
      <c r="N6" s="21"/>
      <c r="O6" s="19">
        <f t="shared" si="3"/>
        <v>93221.415999999997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37">
        <v>32138</v>
      </c>
      <c r="D7" s="12"/>
      <c r="E7" s="12">
        <v>19325</v>
      </c>
      <c r="F7" s="66">
        <v>0</v>
      </c>
      <c r="G7" s="40">
        <v>8776</v>
      </c>
      <c r="H7" s="42"/>
      <c r="I7" s="12">
        <v>3254</v>
      </c>
      <c r="J7" s="57"/>
      <c r="K7" s="47">
        <v>7442.4160000000002</v>
      </c>
      <c r="L7" s="37"/>
      <c r="M7" s="12"/>
      <c r="N7" s="21"/>
      <c r="O7" s="19">
        <f t="shared" si="3"/>
        <v>70935.415999999997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12"/>
      <c r="E8" s="66">
        <v>0</v>
      </c>
      <c r="F8" s="66">
        <v>0</v>
      </c>
      <c r="G8" s="39"/>
      <c r="H8" s="42"/>
      <c r="I8" s="12"/>
      <c r="J8" s="57"/>
      <c r="K8" s="47"/>
      <c r="L8" s="37"/>
      <c r="M8" s="12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37">
        <v>7972</v>
      </c>
      <c r="D9" s="12"/>
      <c r="E9" s="12">
        <v>1913</v>
      </c>
      <c r="F9" s="66">
        <v>0</v>
      </c>
      <c r="G9" s="40"/>
      <c r="H9" s="42"/>
      <c r="I9" s="12">
        <v>929</v>
      </c>
      <c r="J9" s="57"/>
      <c r="K9" s="47"/>
      <c r="L9" s="37"/>
      <c r="M9" s="12"/>
      <c r="N9" s="21"/>
      <c r="O9" s="19">
        <f t="shared" si="3"/>
        <v>10814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12"/>
      <c r="E10" s="12">
        <v>11328</v>
      </c>
      <c r="F10" s="66">
        <v>0</v>
      </c>
      <c r="G10" s="40"/>
      <c r="H10" s="42"/>
      <c r="I10" s="12">
        <v>53</v>
      </c>
      <c r="J10" s="57"/>
      <c r="K10" s="48"/>
      <c r="L10" s="12"/>
      <c r="M10" s="12"/>
      <c r="N10" s="21"/>
      <c r="O10" s="19">
        <f t="shared" si="3"/>
        <v>11381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>
        <v>91</v>
      </c>
      <c r="D11" s="12"/>
      <c r="E11" s="66">
        <v>0</v>
      </c>
      <c r="F11" s="66">
        <v>0</v>
      </c>
      <c r="G11" s="39"/>
      <c r="H11" s="42"/>
      <c r="I11" s="12"/>
      <c r="J11" s="57"/>
      <c r="K11" s="48"/>
      <c r="L11" s="12"/>
      <c r="M11" s="12"/>
      <c r="N11" s="21"/>
      <c r="O11" s="19">
        <f t="shared" si="3"/>
        <v>91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C13+C14+C15+C16+C17</f>
        <v>1312</v>
      </c>
      <c r="D12" s="29"/>
      <c r="E12" s="67">
        <v>564</v>
      </c>
      <c r="F12" s="67">
        <v>0</v>
      </c>
      <c r="G12" s="62">
        <f>G14+G17</f>
        <v>71</v>
      </c>
      <c r="H12" s="43"/>
      <c r="I12" s="54">
        <f>SUM(I13:I17)</f>
        <v>0</v>
      </c>
      <c r="J12" s="56">
        <f>SUM(J13:J15)</f>
        <v>0</v>
      </c>
      <c r="K12" s="46">
        <f>SUM(K13:K17)</f>
        <v>0</v>
      </c>
      <c r="L12" s="29"/>
      <c r="M12" s="46">
        <f>SUM(M13:M17)</f>
        <v>0</v>
      </c>
      <c r="N12" s="21"/>
      <c r="O12" s="19">
        <f t="shared" si="3"/>
        <v>1947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/>
      <c r="D13" s="12"/>
      <c r="E13" s="66">
        <v>0</v>
      </c>
      <c r="F13" s="66">
        <v>0</v>
      </c>
      <c r="G13" s="39"/>
      <c r="H13" s="42"/>
      <c r="I13" s="12"/>
      <c r="J13" s="57">
        <v>0</v>
      </c>
      <c r="K13" s="48"/>
      <c r="L13" s="12"/>
      <c r="M13" s="12"/>
      <c r="N13" s="21"/>
      <c r="O13" s="19">
        <f t="shared" si="3"/>
        <v>0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37">
        <v>692</v>
      </c>
      <c r="D14" s="12"/>
      <c r="E14" s="66">
        <v>564</v>
      </c>
      <c r="F14" s="66">
        <v>0</v>
      </c>
      <c r="G14" s="40">
        <v>52</v>
      </c>
      <c r="H14" s="42"/>
      <c r="I14" s="12">
        <v>0</v>
      </c>
      <c r="J14" s="57">
        <v>0</v>
      </c>
      <c r="K14" s="48"/>
      <c r="L14" s="12"/>
      <c r="M14" s="12"/>
      <c r="N14" s="21"/>
      <c r="O14" s="19">
        <f t="shared" si="3"/>
        <v>1308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12"/>
      <c r="E15" s="66">
        <v>0</v>
      </c>
      <c r="F15" s="66">
        <v>0</v>
      </c>
      <c r="G15" s="39"/>
      <c r="H15" s="42"/>
      <c r="I15" s="12">
        <v>0</v>
      </c>
      <c r="J15" s="57">
        <v>0</v>
      </c>
      <c r="K15" s="48"/>
      <c r="L15" s="12"/>
      <c r="M15" s="12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12"/>
      <c r="E16" s="66">
        <v>0</v>
      </c>
      <c r="F16" s="66">
        <v>0</v>
      </c>
      <c r="G16" s="39"/>
      <c r="H16" s="42"/>
      <c r="I16" s="12">
        <v>0</v>
      </c>
      <c r="J16" s="57">
        <v>0</v>
      </c>
      <c r="K16" s="48"/>
      <c r="L16" s="12"/>
      <c r="M16" s="12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620</v>
      </c>
      <c r="D17" s="12"/>
      <c r="E17" s="66">
        <v>0</v>
      </c>
      <c r="F17" s="66">
        <v>0</v>
      </c>
      <c r="G17" s="63">
        <v>19</v>
      </c>
      <c r="H17" s="42"/>
      <c r="I17" s="12">
        <v>0</v>
      </c>
      <c r="J17" s="57">
        <v>0</v>
      </c>
      <c r="K17" s="48"/>
      <c r="L17" s="12"/>
      <c r="M17" s="12"/>
      <c r="N17" s="21"/>
      <c r="O17" s="19">
        <f t="shared" si="3"/>
        <v>639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29">
        <f t="shared" ref="C18" si="6">C20</f>
        <v>289</v>
      </c>
      <c r="D18" s="29">
        <f>D20</f>
        <v>22</v>
      </c>
      <c r="E18" s="67">
        <v>0</v>
      </c>
      <c r="F18" s="67">
        <v>32</v>
      </c>
      <c r="G18" s="41"/>
      <c r="H18" s="43"/>
      <c r="I18" s="29">
        <v>0</v>
      </c>
      <c r="J18" s="56">
        <f>SUM(J19:J21)</f>
        <v>0</v>
      </c>
      <c r="K18" s="46"/>
      <c r="L18" s="29"/>
      <c r="M18" s="46">
        <f>SUM(M19:M21)</f>
        <v>0</v>
      </c>
      <c r="N18" s="21"/>
      <c r="O18" s="19">
        <f t="shared" si="3"/>
        <v>289</v>
      </c>
      <c r="P18" s="20">
        <f t="shared" si="4"/>
        <v>54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12"/>
      <c r="E19" s="66">
        <v>0</v>
      </c>
      <c r="F19" s="66">
        <v>0</v>
      </c>
      <c r="G19" s="39"/>
      <c r="H19" s="42"/>
      <c r="I19" s="12">
        <v>0</v>
      </c>
      <c r="J19" s="57">
        <f>0</f>
        <v>0</v>
      </c>
      <c r="K19" s="48"/>
      <c r="L19" s="12"/>
      <c r="M19" s="12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>
        <v>289</v>
      </c>
      <c r="D20" s="12">
        <v>22</v>
      </c>
      <c r="E20" s="66">
        <v>0</v>
      </c>
      <c r="F20" s="66">
        <v>32</v>
      </c>
      <c r="G20" s="39"/>
      <c r="H20" s="42"/>
      <c r="I20" s="12">
        <v>0</v>
      </c>
      <c r="J20" s="57">
        <f>0</f>
        <v>0</v>
      </c>
      <c r="K20" s="48"/>
      <c r="L20" s="12"/>
      <c r="M20" s="12"/>
      <c r="N20" s="21"/>
      <c r="O20" s="19">
        <f t="shared" si="3"/>
        <v>289</v>
      </c>
      <c r="P20" s="20">
        <f t="shared" si="4"/>
        <v>54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12"/>
      <c r="E21" s="66">
        <v>0</v>
      </c>
      <c r="F21" s="66">
        <v>0</v>
      </c>
      <c r="G21" s="39"/>
      <c r="H21" s="42"/>
      <c r="I21" s="12">
        <v>0</v>
      </c>
      <c r="J21" s="57">
        <f>0</f>
        <v>0</v>
      </c>
      <c r="K21" s="48"/>
      <c r="L21" s="12"/>
      <c r="M21" s="12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4">
        <f>C23+C29</f>
        <v>3633</v>
      </c>
      <c r="D22" s="32"/>
      <c r="E22" s="67">
        <v>734</v>
      </c>
      <c r="F22" s="67">
        <v>0</v>
      </c>
      <c r="G22" s="62">
        <f>G23+G29</f>
        <v>1351</v>
      </c>
      <c r="H22" s="43"/>
      <c r="I22" s="32">
        <f>SUM(I23,I35)</f>
        <v>2452</v>
      </c>
      <c r="J22" s="58">
        <f t="shared" ref="J22" si="7">J23+J35</f>
        <v>0</v>
      </c>
      <c r="K22" s="46">
        <f t="shared" ref="K22" si="8">K23</f>
        <v>1644.2149999999999</v>
      </c>
      <c r="L22" s="29"/>
      <c r="M22" s="46">
        <f>M23+M29</f>
        <v>25.37</v>
      </c>
      <c r="N22" s="19"/>
      <c r="O22" s="19">
        <f t="shared" si="3"/>
        <v>9839.5850000000009</v>
      </c>
      <c r="P22" s="20">
        <f t="shared" si="4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SUM(C24:C28)</f>
        <v>3003</v>
      </c>
      <c r="D23" s="29"/>
      <c r="E23" s="67">
        <v>734</v>
      </c>
      <c r="F23" s="67">
        <v>0</v>
      </c>
      <c r="G23" s="62">
        <f>G25</f>
        <v>1344</v>
      </c>
      <c r="H23" s="43"/>
      <c r="I23" s="32">
        <f t="shared" ref="I23:J23" si="9">SUM(I24:I28)</f>
        <v>2452</v>
      </c>
      <c r="J23" s="56">
        <f t="shared" si="9"/>
        <v>0</v>
      </c>
      <c r="K23" s="46">
        <f>K25</f>
        <v>1644.2149999999999</v>
      </c>
      <c r="L23" s="29"/>
      <c r="M23" s="46">
        <f>SUM(M24:M28)</f>
        <v>0</v>
      </c>
      <c r="N23" s="21"/>
      <c r="O23" s="19">
        <f t="shared" si="3"/>
        <v>9177.2150000000001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12"/>
      <c r="E24" s="66">
        <v>0</v>
      </c>
      <c r="F24" s="66">
        <v>0</v>
      </c>
      <c r="G24" s="39"/>
      <c r="H24" s="42"/>
      <c r="I24" s="12">
        <v>0</v>
      </c>
      <c r="J24" s="57">
        <v>0</v>
      </c>
      <c r="K24" s="48"/>
      <c r="L24" s="12"/>
      <c r="M24" s="12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37">
        <v>3003</v>
      </c>
      <c r="D25" s="12"/>
      <c r="E25" s="66">
        <v>734</v>
      </c>
      <c r="F25" s="66">
        <v>0</v>
      </c>
      <c r="G25" s="40">
        <v>1344</v>
      </c>
      <c r="H25" s="42"/>
      <c r="I25" s="12">
        <v>2452</v>
      </c>
      <c r="J25" s="57">
        <v>0</v>
      </c>
      <c r="K25" s="48">
        <v>1644.2149999999999</v>
      </c>
      <c r="L25" s="12"/>
      <c r="M25" s="12"/>
      <c r="N25" s="21"/>
      <c r="O25" s="19">
        <f t="shared" si="3"/>
        <v>9177.2150000000001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12"/>
      <c r="E26" s="66">
        <v>0</v>
      </c>
      <c r="F26" s="66">
        <v>0</v>
      </c>
      <c r="G26" s="39"/>
      <c r="H26" s="42"/>
      <c r="I26" s="12">
        <v>0</v>
      </c>
      <c r="J26" s="57">
        <v>0</v>
      </c>
      <c r="K26" s="48"/>
      <c r="L26" s="12"/>
      <c r="M26" s="12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12"/>
      <c r="E27" s="66">
        <v>0</v>
      </c>
      <c r="F27" s="66">
        <v>0</v>
      </c>
      <c r="G27" s="39"/>
      <c r="H27" s="42"/>
      <c r="I27" s="12">
        <v>0</v>
      </c>
      <c r="J27" s="57">
        <v>0</v>
      </c>
      <c r="K27" s="48"/>
      <c r="L27" s="12"/>
      <c r="M27" s="12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66">
        <v>0</v>
      </c>
      <c r="F28" s="66">
        <v>0</v>
      </c>
      <c r="G28" s="39"/>
      <c r="H28" s="42"/>
      <c r="I28" s="12">
        <v>0</v>
      </c>
      <c r="J28" s="57">
        <v>0</v>
      </c>
      <c r="K28" s="48"/>
      <c r="L28" s="12"/>
      <c r="M28" s="12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630</v>
      </c>
      <c r="D29" s="29"/>
      <c r="E29" s="67">
        <v>0</v>
      </c>
      <c r="F29" s="67">
        <v>0</v>
      </c>
      <c r="G29" s="62">
        <f>G31</f>
        <v>7</v>
      </c>
      <c r="H29" s="43"/>
      <c r="I29" s="32">
        <f>SUM(I30:I34)</f>
        <v>367</v>
      </c>
      <c r="J29" s="56">
        <f>SUM(J30:J32)</f>
        <v>0</v>
      </c>
      <c r="K29" s="46">
        <v>0</v>
      </c>
      <c r="L29" s="29"/>
      <c r="M29" s="46">
        <f>SUM(M30:M34)</f>
        <v>25.37</v>
      </c>
      <c r="N29" s="21"/>
      <c r="O29" s="19">
        <f t="shared" si="3"/>
        <v>1029.3699999999999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12"/>
      <c r="E30" s="66">
        <v>0</v>
      </c>
      <c r="F30" s="66">
        <v>0</v>
      </c>
      <c r="G30" s="39"/>
      <c r="H30" s="42"/>
      <c r="I30" s="12">
        <v>0</v>
      </c>
      <c r="J30" s="57">
        <v>0</v>
      </c>
      <c r="K30" s="48"/>
      <c r="L30" s="12"/>
      <c r="M30" s="12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532</v>
      </c>
      <c r="D31" s="12"/>
      <c r="E31" s="66">
        <v>0</v>
      </c>
      <c r="F31" s="66">
        <v>0</v>
      </c>
      <c r="G31" s="64">
        <v>7</v>
      </c>
      <c r="H31" s="42"/>
      <c r="I31" s="12">
        <v>293</v>
      </c>
      <c r="J31" s="57">
        <v>0</v>
      </c>
      <c r="K31" s="48"/>
      <c r="L31" s="12"/>
      <c r="M31" s="12">
        <v>25.37</v>
      </c>
      <c r="N31" s="21"/>
      <c r="O31" s="19">
        <f t="shared" si="3"/>
        <v>857.37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12"/>
      <c r="E32" s="66">
        <v>0</v>
      </c>
      <c r="F32" s="66">
        <v>0</v>
      </c>
      <c r="G32" s="64"/>
      <c r="H32" s="42"/>
      <c r="I32" s="12">
        <v>0</v>
      </c>
      <c r="J32" s="57">
        <v>0</v>
      </c>
      <c r="K32" s="48"/>
      <c r="L32" s="12"/>
      <c r="M32" s="12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12"/>
      <c r="E33" s="66">
        <v>0</v>
      </c>
      <c r="F33" s="66">
        <v>0</v>
      </c>
      <c r="G33" s="39"/>
      <c r="H33" s="42"/>
      <c r="I33" s="12">
        <v>0</v>
      </c>
      <c r="J33" s="57">
        <v>0</v>
      </c>
      <c r="K33" s="48"/>
      <c r="L33" s="12"/>
      <c r="M33" s="12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>
        <v>98</v>
      </c>
      <c r="D34" s="12"/>
      <c r="E34" s="66">
        <v>0</v>
      </c>
      <c r="F34" s="66">
        <v>0</v>
      </c>
      <c r="G34" s="39"/>
      <c r="H34" s="42"/>
      <c r="I34" s="12">
        <v>74</v>
      </c>
      <c r="J34" s="57">
        <v>0</v>
      </c>
      <c r="K34" s="48"/>
      <c r="L34" s="12"/>
      <c r="M34" s="12"/>
      <c r="N34" s="21"/>
      <c r="O34" s="19">
        <f t="shared" si="3"/>
        <v>172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29"/>
      <c r="E35" s="67">
        <v>0</v>
      </c>
      <c r="F35" s="67">
        <v>0</v>
      </c>
      <c r="G35" s="41"/>
      <c r="H35" s="29">
        <v>16</v>
      </c>
      <c r="I35" s="29">
        <v>0</v>
      </c>
      <c r="J35" s="56">
        <f>SUM(J36:J38)</f>
        <v>0</v>
      </c>
      <c r="K35" s="46">
        <f>K36+K37+K38</f>
        <v>0</v>
      </c>
      <c r="L35" s="29"/>
      <c r="M35" s="46">
        <f>SUM(M36:M38)</f>
        <v>0</v>
      </c>
      <c r="N35" s="21"/>
      <c r="O35" s="19">
        <f t="shared" si="3"/>
        <v>0</v>
      </c>
      <c r="P35" s="20">
        <f t="shared" si="4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37"/>
      <c r="D36" s="12"/>
      <c r="E36" s="66">
        <v>0</v>
      </c>
      <c r="F36" s="66">
        <v>0</v>
      </c>
      <c r="G36" s="12"/>
      <c r="H36" s="12">
        <v>16</v>
      </c>
      <c r="I36" s="12">
        <v>0</v>
      </c>
      <c r="J36" s="57">
        <v>0</v>
      </c>
      <c r="K36" s="48"/>
      <c r="L36" s="12"/>
      <c r="M36" s="12"/>
      <c r="N36" s="21"/>
      <c r="O36" s="19">
        <f t="shared" si="3"/>
        <v>0</v>
      </c>
      <c r="P36" s="20">
        <f t="shared" si="4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37"/>
      <c r="E37" s="66">
        <v>0</v>
      </c>
      <c r="F37" s="66">
        <v>0</v>
      </c>
      <c r="G37" s="39"/>
      <c r="H37" s="12"/>
      <c r="I37" s="12">
        <v>0</v>
      </c>
      <c r="J37" s="57">
        <v>0</v>
      </c>
      <c r="K37" s="48"/>
      <c r="L37" s="12"/>
      <c r="M37" s="12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37"/>
      <c r="D38" s="12"/>
      <c r="E38" s="66">
        <v>0</v>
      </c>
      <c r="F38" s="66">
        <v>0</v>
      </c>
      <c r="G38" s="39"/>
      <c r="H38" s="12"/>
      <c r="I38" s="12">
        <v>0</v>
      </c>
      <c r="J38" s="57">
        <v>0</v>
      </c>
      <c r="K38" s="48"/>
      <c r="L38" s="12"/>
      <c r="M38" s="12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37"/>
      <c r="D39" s="12"/>
      <c r="E39" s="66">
        <v>0</v>
      </c>
      <c r="F39" s="66">
        <v>0</v>
      </c>
      <c r="G39" s="39"/>
      <c r="H39" s="12"/>
      <c r="I39" s="12">
        <v>0</v>
      </c>
      <c r="J39" s="57">
        <v>0</v>
      </c>
      <c r="K39" s="48"/>
      <c r="L39" s="12"/>
      <c r="M39" s="12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37">
        <v>4005</v>
      </c>
      <c r="D40" s="12"/>
      <c r="E40" s="67">
        <v>369</v>
      </c>
      <c r="F40" s="67">
        <v>0</v>
      </c>
      <c r="G40" s="62">
        <v>12801</v>
      </c>
      <c r="H40" s="12"/>
      <c r="I40" s="12">
        <v>2155</v>
      </c>
      <c r="J40" s="57">
        <v>0</v>
      </c>
      <c r="K40" s="48">
        <v>74.94</v>
      </c>
      <c r="L40" s="12"/>
      <c r="M40" s="12">
        <v>622.98</v>
      </c>
      <c r="N40" s="19"/>
      <c r="O40" s="19">
        <f t="shared" si="3"/>
        <v>20027.919999999998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37"/>
      <c r="D41" s="12"/>
      <c r="E41" s="66">
        <v>0</v>
      </c>
      <c r="F41" s="66">
        <v>0</v>
      </c>
      <c r="G41" s="42"/>
      <c r="H41" s="12"/>
      <c r="I41" s="12">
        <v>0</v>
      </c>
      <c r="J41" s="57">
        <v>0</v>
      </c>
      <c r="K41" s="48"/>
      <c r="L41" s="12"/>
      <c r="M41" s="12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37"/>
      <c r="D42" s="12"/>
      <c r="E42" s="66">
        <v>0</v>
      </c>
      <c r="F42" s="66">
        <v>0</v>
      </c>
      <c r="G42" s="42"/>
      <c r="H42" s="12"/>
      <c r="I42" s="12">
        <v>0</v>
      </c>
      <c r="J42" s="57">
        <v>0</v>
      </c>
      <c r="K42" s="48"/>
      <c r="L42" s="12"/>
      <c r="M42" s="12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66">
        <v>0</v>
      </c>
      <c r="F43" s="66">
        <v>0</v>
      </c>
      <c r="G43" s="42"/>
      <c r="H43" s="12"/>
      <c r="I43" s="12">
        <v>0</v>
      </c>
      <c r="J43" s="57">
        <v>0</v>
      </c>
      <c r="K43" s="48"/>
      <c r="L43" s="12"/>
      <c r="M43" s="12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66">
        <v>0</v>
      </c>
      <c r="F44" s="66">
        <v>0</v>
      </c>
      <c r="G44" s="42"/>
      <c r="H44" s="12"/>
      <c r="I44" s="12">
        <v>0</v>
      </c>
      <c r="J44" s="57">
        <v>0</v>
      </c>
      <c r="K44" s="48"/>
      <c r="L44" s="12"/>
      <c r="M44" s="12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29">
        <f>C4+C40</f>
        <v>49440</v>
      </c>
      <c r="D45" s="29">
        <f>D20</f>
        <v>22</v>
      </c>
      <c r="E45" s="65">
        <v>34233</v>
      </c>
      <c r="F45" s="67">
        <v>32</v>
      </c>
      <c r="G45" s="32">
        <f>G40+G4</f>
        <v>22999</v>
      </c>
      <c r="H45" s="32">
        <f>H4</f>
        <v>16</v>
      </c>
      <c r="I45" s="55">
        <f>SUM(I4,I40,I39)</f>
        <v>9210</v>
      </c>
      <c r="J45" s="59">
        <v>0</v>
      </c>
      <c r="K45" s="49">
        <f>K4+K40</f>
        <v>9161.5709999999999</v>
      </c>
      <c r="L45" s="32"/>
      <c r="M45" s="46">
        <f>M6+M12+M23+M29+M40</f>
        <v>648.35</v>
      </c>
      <c r="N45" s="23"/>
      <c r="O45" s="23">
        <f t="shared" si="3"/>
        <v>125691.921</v>
      </c>
      <c r="P45" s="24">
        <f t="shared" si="4"/>
        <v>70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7855-642A-4D87-BD82-E84E8FE38F80}">
  <dimension ref="A1:AY127"/>
  <sheetViews>
    <sheetView zoomScale="80" zoomScaleNormal="80" workbookViewId="0">
      <pane xSplit="2" ySplit="3" topLeftCell="E4" activePane="bottomRight" state="frozen"/>
      <selection pane="topRight" activeCell="C1" sqref="C1"/>
      <selection pane="bottomLeft" activeCell="A4" sqref="A4"/>
      <selection pane="bottomRight" activeCell="I4" sqref="I4:N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96</v>
      </c>
    </row>
    <row r="2" spans="1:46" s="7" customFormat="1" ht="15" customHeight="1" x14ac:dyDescent="0.25">
      <c r="A2" s="8"/>
      <c r="B2" s="9"/>
      <c r="C2" s="68" t="s">
        <v>69</v>
      </c>
      <c r="D2" s="68"/>
      <c r="E2" s="68" t="s">
        <v>70</v>
      </c>
      <c r="F2" s="68"/>
      <c r="G2" s="68" t="s">
        <v>71</v>
      </c>
      <c r="H2" s="68"/>
      <c r="I2" s="68" t="s">
        <v>72</v>
      </c>
      <c r="J2" s="68"/>
      <c r="K2" s="68" t="s">
        <v>73</v>
      </c>
      <c r="L2" s="68"/>
      <c r="M2" s="70" t="s">
        <v>89</v>
      </c>
      <c r="N2" s="71"/>
      <c r="O2" s="68" t="s">
        <v>85</v>
      </c>
      <c r="P2" s="69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29">
        <f t="shared" ref="C4:D4" si="0">C5+C22</f>
        <v>22388</v>
      </c>
      <c r="D4" s="29">
        <f t="shared" si="0"/>
        <v>22</v>
      </c>
      <c r="E4" s="29">
        <v>24190</v>
      </c>
      <c r="F4" s="29">
        <v>32</v>
      </c>
      <c r="G4" s="32">
        <f>G5+G22</f>
        <v>10255</v>
      </c>
      <c r="H4" s="32">
        <v>16</v>
      </c>
      <c r="I4" s="52">
        <f>SUM(I5,I22,I29)</f>
        <v>4258</v>
      </c>
      <c r="J4" s="52"/>
      <c r="K4" s="46">
        <v>20197.929</v>
      </c>
      <c r="L4" s="29">
        <v>54</v>
      </c>
      <c r="M4" s="46"/>
      <c r="N4" s="19"/>
      <c r="O4" s="19">
        <f>C4+E4+G4+I4+K4+M4</f>
        <v>81288.929000000004</v>
      </c>
      <c r="P4" s="20">
        <f>D4+F4+H4+J4+L4+N4</f>
        <v>124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29">
        <f>C6+C12</f>
        <v>17856</v>
      </c>
      <c r="D5" s="29">
        <f>D6+D12+D18</f>
        <v>22</v>
      </c>
      <c r="E5" s="29">
        <v>24190</v>
      </c>
      <c r="F5" s="29">
        <v>32</v>
      </c>
      <c r="G5" s="32">
        <f>G6+G12</f>
        <v>5849</v>
      </c>
      <c r="H5" s="43"/>
      <c r="I5" s="52">
        <f>SUM(I12,I6)</f>
        <v>3359</v>
      </c>
      <c r="J5" s="52"/>
      <c r="K5" s="46">
        <v>18623.045999999998</v>
      </c>
      <c r="L5" s="29">
        <v>45</v>
      </c>
      <c r="M5" s="46"/>
      <c r="N5" s="19"/>
      <c r="O5" s="19">
        <f t="shared" ref="O5:O45" si="1">C5+E5+G5+I5+K5+M5</f>
        <v>69877.046000000002</v>
      </c>
      <c r="P5" s="20">
        <f t="shared" ref="P5:P45" si="2">D5+F5+H5+J5+L5+N5</f>
        <v>99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29">
        <f>SUM(C7:C11)</f>
        <v>17373</v>
      </c>
      <c r="D6" s="29"/>
      <c r="E6" s="29">
        <v>23499</v>
      </c>
      <c r="F6" s="29">
        <v>0</v>
      </c>
      <c r="G6" s="32">
        <f>G7+G10</f>
        <v>5709</v>
      </c>
      <c r="H6" s="43"/>
      <c r="I6" s="52">
        <f>SUM(I7:I11)</f>
        <v>3272</v>
      </c>
      <c r="J6" s="52"/>
      <c r="K6" s="46">
        <v>18561.350999999999</v>
      </c>
      <c r="L6" s="29">
        <v>44</v>
      </c>
      <c r="M6" s="46"/>
      <c r="N6" s="21"/>
      <c r="O6" s="19">
        <f t="shared" si="1"/>
        <v>68414.350999999995</v>
      </c>
      <c r="P6" s="20">
        <f t="shared" si="2"/>
        <v>44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37">
        <v>14575</v>
      </c>
      <c r="D7" s="12"/>
      <c r="E7" s="12">
        <v>9607</v>
      </c>
      <c r="F7" s="12">
        <v>0</v>
      </c>
      <c r="G7" s="12">
        <v>5709</v>
      </c>
      <c r="H7" s="42"/>
      <c r="I7" s="12">
        <v>2845</v>
      </c>
      <c r="J7" s="12"/>
      <c r="K7" s="47">
        <v>18561.350999999999</v>
      </c>
      <c r="L7" s="37">
        <v>44</v>
      </c>
      <c r="M7" s="12"/>
      <c r="N7" s="21"/>
      <c r="O7" s="19">
        <f t="shared" si="1"/>
        <v>51297.350999999995</v>
      </c>
      <c r="P7" s="20">
        <f t="shared" si="2"/>
        <v>44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>
        <v>0</v>
      </c>
      <c r="J8" s="12"/>
      <c r="K8" s="47"/>
      <c r="L8" s="37"/>
      <c r="M8" s="12"/>
      <c r="N8" s="21"/>
      <c r="O8" s="19">
        <f t="shared" si="1"/>
        <v>0</v>
      </c>
      <c r="P8" s="20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37">
        <v>2798</v>
      </c>
      <c r="D9" s="12"/>
      <c r="E9" s="12">
        <v>5801</v>
      </c>
      <c r="F9" s="12">
        <v>0</v>
      </c>
      <c r="G9" s="40"/>
      <c r="H9" s="42"/>
      <c r="I9" s="12">
        <v>427</v>
      </c>
      <c r="J9" s="12"/>
      <c r="K9" s="47"/>
      <c r="L9" s="37"/>
      <c r="M9" s="12"/>
      <c r="N9" s="21"/>
      <c r="O9" s="19">
        <f t="shared" si="1"/>
        <v>9026</v>
      </c>
      <c r="P9" s="20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12"/>
      <c r="E10" s="12">
        <v>8091</v>
      </c>
      <c r="F10" s="12">
        <v>0</v>
      </c>
      <c r="G10" s="37"/>
      <c r="H10" s="42"/>
      <c r="I10" s="12">
        <v>0</v>
      </c>
      <c r="J10" s="12"/>
      <c r="K10" s="48"/>
      <c r="L10" s="12"/>
      <c r="M10" s="12"/>
      <c r="N10" s="21"/>
      <c r="O10" s="19">
        <f t="shared" si="1"/>
        <v>8091</v>
      </c>
      <c r="P10" s="20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/>
      <c r="D11" s="12"/>
      <c r="E11" s="12">
        <v>0</v>
      </c>
      <c r="F11" s="12">
        <v>0</v>
      </c>
      <c r="G11" s="39"/>
      <c r="H11" s="42"/>
      <c r="I11" s="12">
        <v>0</v>
      </c>
      <c r="J11" s="12"/>
      <c r="K11" s="48"/>
      <c r="L11" s="12"/>
      <c r="M11" s="12"/>
      <c r="N11" s="21"/>
      <c r="O11" s="19">
        <f t="shared" si="1"/>
        <v>0</v>
      </c>
      <c r="P11" s="20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C13+C14+C15+C16+C17</f>
        <v>483</v>
      </c>
      <c r="D12" s="29"/>
      <c r="E12" s="29">
        <v>691</v>
      </c>
      <c r="F12" s="29">
        <v>0</v>
      </c>
      <c r="G12" s="32">
        <f>G14+G17</f>
        <v>140</v>
      </c>
      <c r="H12" s="43"/>
      <c r="I12" s="54">
        <f>SUM(I13:I17)</f>
        <v>87</v>
      </c>
      <c r="J12" s="29"/>
      <c r="K12" s="46">
        <v>61.695</v>
      </c>
      <c r="L12" s="29">
        <v>1</v>
      </c>
      <c r="M12" s="46"/>
      <c r="N12" s="21"/>
      <c r="O12" s="19">
        <f t="shared" si="1"/>
        <v>1462.6949999999999</v>
      </c>
      <c r="P12" s="20">
        <f t="shared" si="2"/>
        <v>1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/>
      <c r="D13" s="12"/>
      <c r="E13" s="12">
        <v>166</v>
      </c>
      <c r="F13" s="12">
        <v>0</v>
      </c>
      <c r="G13" s="39"/>
      <c r="H13" s="42"/>
      <c r="I13" s="12"/>
      <c r="J13" s="12"/>
      <c r="K13" s="48"/>
      <c r="L13" s="12"/>
      <c r="M13" s="12"/>
      <c r="N13" s="21"/>
      <c r="O13" s="19">
        <f t="shared" si="1"/>
        <v>166</v>
      </c>
      <c r="P13" s="20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37">
        <v>390</v>
      </c>
      <c r="D14" s="12"/>
      <c r="E14" s="12">
        <v>526</v>
      </c>
      <c r="F14" s="12">
        <v>0</v>
      </c>
      <c r="G14" s="12">
        <v>83</v>
      </c>
      <c r="H14" s="42"/>
      <c r="I14" s="12">
        <v>87</v>
      </c>
      <c r="J14" s="12"/>
      <c r="K14" s="48">
        <v>61.695</v>
      </c>
      <c r="L14" s="12">
        <v>1</v>
      </c>
      <c r="M14" s="12"/>
      <c r="N14" s="21"/>
      <c r="O14" s="19">
        <f t="shared" si="1"/>
        <v>1147.6949999999999</v>
      </c>
      <c r="P14" s="20">
        <f t="shared" si="2"/>
        <v>1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42"/>
      <c r="I15" s="12">
        <v>0</v>
      </c>
      <c r="J15" s="12"/>
      <c r="K15" s="48"/>
      <c r="L15" s="12"/>
      <c r="M15" s="12"/>
      <c r="N15" s="21"/>
      <c r="O15" s="19">
        <f t="shared" si="1"/>
        <v>0</v>
      </c>
      <c r="P15" s="20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12"/>
      <c r="K16" s="48"/>
      <c r="L16" s="12"/>
      <c r="M16" s="12"/>
      <c r="N16" s="21"/>
      <c r="O16" s="19">
        <f t="shared" si="1"/>
        <v>0</v>
      </c>
      <c r="P16" s="20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93</v>
      </c>
      <c r="D17" s="12"/>
      <c r="E17" s="12">
        <v>-1</v>
      </c>
      <c r="F17" s="12">
        <v>0</v>
      </c>
      <c r="G17" s="37">
        <v>57</v>
      </c>
      <c r="H17" s="42"/>
      <c r="I17" s="12">
        <v>0</v>
      </c>
      <c r="J17" s="12"/>
      <c r="K17" s="48"/>
      <c r="L17" s="12"/>
      <c r="M17" s="12"/>
      <c r="N17" s="21"/>
      <c r="O17" s="19">
        <f t="shared" si="1"/>
        <v>149</v>
      </c>
      <c r="P17" s="20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2"/>
      <c r="D18" s="29">
        <f>D20</f>
        <v>22</v>
      </c>
      <c r="E18" s="29">
        <v>0</v>
      </c>
      <c r="F18" s="29">
        <v>32</v>
      </c>
      <c r="G18" s="41"/>
      <c r="H18" s="43"/>
      <c r="I18" s="29">
        <v>0</v>
      </c>
      <c r="J18" s="29"/>
      <c r="K18" s="46"/>
      <c r="L18" s="29"/>
      <c r="M18" s="46"/>
      <c r="N18" s="21"/>
      <c r="O18" s="19">
        <f t="shared" si="1"/>
        <v>0</v>
      </c>
      <c r="P18" s="20">
        <f t="shared" si="2"/>
        <v>54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12"/>
      <c r="K19" s="48"/>
      <c r="L19" s="12"/>
      <c r="M19" s="12"/>
      <c r="N19" s="21"/>
      <c r="O19" s="19">
        <f t="shared" si="1"/>
        <v>0</v>
      </c>
      <c r="P19" s="20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/>
      <c r="D20" s="12">
        <v>22</v>
      </c>
      <c r="E20" s="12">
        <v>0</v>
      </c>
      <c r="F20" s="12">
        <v>32</v>
      </c>
      <c r="G20" s="39"/>
      <c r="H20" s="42"/>
      <c r="I20" s="12">
        <v>0</v>
      </c>
      <c r="J20" s="12"/>
      <c r="K20" s="48"/>
      <c r="L20" s="12"/>
      <c r="M20" s="12"/>
      <c r="N20" s="21"/>
      <c r="O20" s="19">
        <f t="shared" si="1"/>
        <v>0</v>
      </c>
      <c r="P20" s="20">
        <f t="shared" si="2"/>
        <v>54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12"/>
      <c r="K21" s="48"/>
      <c r="L21" s="12"/>
      <c r="M21" s="12"/>
      <c r="N21" s="21"/>
      <c r="O21" s="19">
        <f t="shared" si="1"/>
        <v>0</v>
      </c>
      <c r="P21" s="20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4">
        <f>C23+C29</f>
        <v>4532</v>
      </c>
      <c r="D22" s="32"/>
      <c r="E22" s="29">
        <v>0</v>
      </c>
      <c r="F22" s="29">
        <v>0</v>
      </c>
      <c r="G22" s="32">
        <f>G23</f>
        <v>4406</v>
      </c>
      <c r="H22" s="43"/>
      <c r="I22" s="32">
        <f>SUM(I23,I35)</f>
        <v>755</v>
      </c>
      <c r="J22" s="32"/>
      <c r="K22" s="46">
        <v>1574.883</v>
      </c>
      <c r="L22" s="29">
        <v>9</v>
      </c>
      <c r="M22" s="46"/>
      <c r="N22" s="19"/>
      <c r="O22" s="19">
        <f t="shared" si="1"/>
        <v>11267.883</v>
      </c>
      <c r="P22" s="20">
        <f t="shared" si="2"/>
        <v>9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SUM(C24:C28)</f>
        <v>3991</v>
      </c>
      <c r="D23" s="29"/>
      <c r="E23" s="29">
        <v>0</v>
      </c>
      <c r="F23" s="29">
        <v>0</v>
      </c>
      <c r="G23" s="32">
        <f>G25</f>
        <v>4406</v>
      </c>
      <c r="H23" s="43"/>
      <c r="I23" s="32">
        <f t="shared" ref="I23" si="3">SUM(I24:I28)</f>
        <v>755</v>
      </c>
      <c r="J23" s="29"/>
      <c r="K23" s="46">
        <v>1574.883</v>
      </c>
      <c r="L23" s="29">
        <v>9</v>
      </c>
      <c r="M23" s="29"/>
      <c r="N23" s="21"/>
      <c r="O23" s="19">
        <f t="shared" si="1"/>
        <v>10726.883</v>
      </c>
      <c r="P23" s="20">
        <f t="shared" si="2"/>
        <v>9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12"/>
      <c r="K24" s="48"/>
      <c r="L24" s="12"/>
      <c r="M24" s="12"/>
      <c r="N24" s="21"/>
      <c r="O24" s="19">
        <f t="shared" si="1"/>
        <v>0</v>
      </c>
      <c r="P24" s="20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37">
        <v>3991</v>
      </c>
      <c r="D25" s="12"/>
      <c r="E25" s="12">
        <v>0</v>
      </c>
      <c r="F25" s="12">
        <v>0</v>
      </c>
      <c r="G25" s="12">
        <v>4406</v>
      </c>
      <c r="H25" s="42"/>
      <c r="I25" s="12">
        <v>755</v>
      </c>
      <c r="J25" s="12"/>
      <c r="K25" s="48">
        <v>1574.883</v>
      </c>
      <c r="L25" s="12">
        <v>9</v>
      </c>
      <c r="M25" s="12"/>
      <c r="N25" s="21"/>
      <c r="O25" s="19">
        <f t="shared" si="1"/>
        <v>10726.883</v>
      </c>
      <c r="P25" s="20">
        <f t="shared" si="2"/>
        <v>9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42"/>
      <c r="I26" s="12">
        <v>0</v>
      </c>
      <c r="J26" s="12"/>
      <c r="K26" s="48"/>
      <c r="L26" s="12"/>
      <c r="M26" s="12"/>
      <c r="N26" s="21"/>
      <c r="O26" s="19">
        <f t="shared" si="1"/>
        <v>0</v>
      </c>
      <c r="P26" s="20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12"/>
      <c r="K27" s="48"/>
      <c r="L27" s="12"/>
      <c r="M27" s="12"/>
      <c r="N27" s="21"/>
      <c r="O27" s="19">
        <f t="shared" si="1"/>
        <v>0</v>
      </c>
      <c r="P27" s="20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12"/>
      <c r="K28" s="48"/>
      <c r="L28" s="12"/>
      <c r="M28" s="12"/>
      <c r="N28" s="21"/>
      <c r="O28" s="19">
        <f t="shared" si="1"/>
        <v>0</v>
      </c>
      <c r="P28" s="20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541</v>
      </c>
      <c r="D29" s="29"/>
      <c r="E29" s="29">
        <v>0</v>
      </c>
      <c r="F29" s="29">
        <v>0</v>
      </c>
      <c r="G29" s="41"/>
      <c r="H29" s="43"/>
      <c r="I29" s="32">
        <f>SUM(I30:I34)</f>
        <v>144</v>
      </c>
      <c r="J29" s="29"/>
      <c r="K29" s="46">
        <v>0</v>
      </c>
      <c r="L29" s="29">
        <v>0</v>
      </c>
      <c r="M29" s="46"/>
      <c r="N29" s="21"/>
      <c r="O29" s="19">
        <f t="shared" si="1"/>
        <v>685</v>
      </c>
      <c r="P29" s="20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42"/>
      <c r="I30" s="12">
        <v>0</v>
      </c>
      <c r="J30" s="12"/>
      <c r="K30" s="48"/>
      <c r="L30" s="12"/>
      <c r="M30" s="12"/>
      <c r="N30" s="21"/>
      <c r="O30" s="19">
        <f t="shared" si="1"/>
        <v>0</v>
      </c>
      <c r="P30" s="20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537</v>
      </c>
      <c r="D31" s="12"/>
      <c r="E31" s="12">
        <v>0</v>
      </c>
      <c r="F31" s="12">
        <v>0</v>
      </c>
      <c r="G31" s="39"/>
      <c r="H31" s="42"/>
      <c r="I31" s="12">
        <v>113</v>
      </c>
      <c r="J31" s="12"/>
      <c r="K31" s="48"/>
      <c r="L31" s="12"/>
      <c r="M31" s="12"/>
      <c r="N31" s="21"/>
      <c r="O31" s="19">
        <f t="shared" si="1"/>
        <v>650</v>
      </c>
      <c r="P31" s="20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42"/>
      <c r="I32" s="12">
        <v>0</v>
      </c>
      <c r="J32" s="12"/>
      <c r="K32" s="48"/>
      <c r="L32" s="12"/>
      <c r="M32" s="12"/>
      <c r="N32" s="21"/>
      <c r="O32" s="19">
        <f t="shared" si="1"/>
        <v>0</v>
      </c>
      <c r="P32" s="20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12"/>
      <c r="K33" s="48"/>
      <c r="L33" s="12"/>
      <c r="M33" s="12"/>
      <c r="N33" s="21"/>
      <c r="O33" s="19">
        <f t="shared" si="1"/>
        <v>0</v>
      </c>
      <c r="P33" s="20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>
        <v>4</v>
      </c>
      <c r="D34" s="12"/>
      <c r="E34" s="12">
        <v>0</v>
      </c>
      <c r="F34" s="12">
        <v>0</v>
      </c>
      <c r="G34" s="39"/>
      <c r="H34" s="42"/>
      <c r="I34" s="12">
        <v>31</v>
      </c>
      <c r="J34" s="12"/>
      <c r="K34" s="48"/>
      <c r="L34" s="12"/>
      <c r="M34" s="12"/>
      <c r="N34" s="21"/>
      <c r="O34" s="19">
        <f t="shared" si="1"/>
        <v>35</v>
      </c>
      <c r="P34" s="20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16</v>
      </c>
      <c r="I35" s="29">
        <v>0</v>
      </c>
      <c r="J35" s="29"/>
      <c r="K35" s="46"/>
      <c r="L35" s="29"/>
      <c r="M35" s="46"/>
      <c r="N35" s="21"/>
      <c r="O35" s="19">
        <f t="shared" si="1"/>
        <v>0</v>
      </c>
      <c r="P35" s="20">
        <f t="shared" si="2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12"/>
      <c r="H36" s="12">
        <v>16</v>
      </c>
      <c r="I36" s="12">
        <v>0</v>
      </c>
      <c r="J36" s="12"/>
      <c r="K36" s="48"/>
      <c r="L36" s="12"/>
      <c r="M36" s="12"/>
      <c r="N36" s="21"/>
      <c r="O36" s="19">
        <f t="shared" si="1"/>
        <v>0</v>
      </c>
      <c r="P36" s="20">
        <f t="shared" si="2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12"/>
      <c r="K37" s="48"/>
      <c r="L37" s="12"/>
      <c r="M37" s="12"/>
      <c r="N37" s="21"/>
      <c r="O37" s="19">
        <f t="shared" si="1"/>
        <v>0</v>
      </c>
      <c r="P37" s="20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12"/>
      <c r="K38" s="48"/>
      <c r="L38" s="12"/>
      <c r="M38" s="12"/>
      <c r="N38" s="21"/>
      <c r="O38" s="19">
        <f t="shared" si="1"/>
        <v>0</v>
      </c>
      <c r="P38" s="20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12"/>
      <c r="K39" s="48"/>
      <c r="L39" s="12"/>
      <c r="M39" s="12"/>
      <c r="N39" s="19"/>
      <c r="O39" s="19">
        <f t="shared" si="1"/>
        <v>0</v>
      </c>
      <c r="P39" s="20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37">
        <v>6651</v>
      </c>
      <c r="D40" s="12"/>
      <c r="E40" s="29">
        <v>294</v>
      </c>
      <c r="F40" s="29">
        <v>0</v>
      </c>
      <c r="G40" s="12">
        <v>9724</v>
      </c>
      <c r="H40" s="12"/>
      <c r="I40" s="12">
        <v>1316</v>
      </c>
      <c r="J40" s="12"/>
      <c r="K40" s="48"/>
      <c r="L40" s="12"/>
      <c r="M40" s="12"/>
      <c r="N40" s="19"/>
      <c r="O40" s="19">
        <f t="shared" si="1"/>
        <v>17985</v>
      </c>
      <c r="P40" s="20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/>
      <c r="K41" s="48"/>
      <c r="L41" s="12"/>
      <c r="M41" s="12"/>
      <c r="N41" s="19"/>
      <c r="O41" s="19">
        <f t="shared" si="1"/>
        <v>0</v>
      </c>
      <c r="P41" s="20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/>
      <c r="K42" s="48"/>
      <c r="L42" s="12"/>
      <c r="M42" s="12"/>
      <c r="N42" s="19"/>
      <c r="O42" s="19">
        <f t="shared" si="1"/>
        <v>0</v>
      </c>
      <c r="P42" s="20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/>
      <c r="K43" s="48"/>
      <c r="L43" s="12"/>
      <c r="M43" s="12"/>
      <c r="N43" s="19"/>
      <c r="O43" s="19">
        <f t="shared" si="1"/>
        <v>0</v>
      </c>
      <c r="P43" s="20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/>
      <c r="K44" s="48"/>
      <c r="L44" s="12"/>
      <c r="M44" s="12"/>
      <c r="N44" s="19"/>
      <c r="O44" s="19">
        <f t="shared" si="1"/>
        <v>0</v>
      </c>
      <c r="P44" s="20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29">
        <f>C6+C12+C23+C29+C40</f>
        <v>29039</v>
      </c>
      <c r="D45" s="29">
        <f>D20</f>
        <v>22</v>
      </c>
      <c r="E45" s="29">
        <v>24484</v>
      </c>
      <c r="F45" s="29">
        <v>32</v>
      </c>
      <c r="G45" s="32">
        <f>G40+G4</f>
        <v>19979</v>
      </c>
      <c r="H45" s="32">
        <f>H4</f>
        <v>16</v>
      </c>
      <c r="I45" s="55">
        <f>SUM(I4,I40)</f>
        <v>5574</v>
      </c>
      <c r="J45" s="29"/>
      <c r="K45" s="49">
        <v>20197.929</v>
      </c>
      <c r="L45" s="32">
        <v>54</v>
      </c>
      <c r="M45" s="60"/>
      <c r="N45" s="23"/>
      <c r="O45" s="23">
        <f t="shared" si="1"/>
        <v>99273.929000000004</v>
      </c>
      <c r="P45" s="24">
        <f t="shared" si="2"/>
        <v>124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ED84-A07E-4234-B245-6F073E9EF9AB}">
  <dimension ref="A1:AY127"/>
  <sheetViews>
    <sheetView tabSelected="1"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F4" sqref="F4:F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97</v>
      </c>
    </row>
    <row r="2" spans="1:46" s="7" customFormat="1" ht="15" customHeight="1" x14ac:dyDescent="0.25">
      <c r="A2" s="8"/>
      <c r="B2" s="9"/>
      <c r="C2" s="68" t="s">
        <v>69</v>
      </c>
      <c r="D2" s="68"/>
      <c r="E2" s="68" t="s">
        <v>70</v>
      </c>
      <c r="F2" s="68"/>
      <c r="G2" s="68" t="s">
        <v>71</v>
      </c>
      <c r="H2" s="68"/>
      <c r="I2" s="68" t="s">
        <v>90</v>
      </c>
      <c r="J2" s="68"/>
      <c r="K2" s="68" t="s">
        <v>73</v>
      </c>
      <c r="L2" s="68"/>
      <c r="M2" s="70" t="s">
        <v>89</v>
      </c>
      <c r="N2" s="71"/>
      <c r="O2" s="68" t="s">
        <v>85</v>
      </c>
      <c r="P2" s="69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29">
        <f>C5+C22</f>
        <v>208</v>
      </c>
      <c r="D4" s="29">
        <f>D5+D22</f>
        <v>3</v>
      </c>
      <c r="E4" s="67">
        <v>137</v>
      </c>
      <c r="F4" s="67">
        <v>3</v>
      </c>
      <c r="G4" s="32">
        <f>G5+G22</f>
        <v>44</v>
      </c>
      <c r="H4" s="32">
        <v>3</v>
      </c>
      <c r="I4" s="52">
        <f>SUM(I5,I22,I29)</f>
        <v>41</v>
      </c>
      <c r="J4" s="56">
        <v>0</v>
      </c>
      <c r="K4" s="29">
        <f>K5+K22</f>
        <v>41</v>
      </c>
      <c r="L4" s="19"/>
      <c r="M4" s="29">
        <f t="shared" ref="M4" si="0">M5+M22</f>
        <v>1</v>
      </c>
      <c r="N4" s="19"/>
      <c r="O4" s="19">
        <f>C4+E4+G4+I4+K4+M4</f>
        <v>472</v>
      </c>
      <c r="P4" s="20">
        <f>D4+F4+H4+J4+L4+N4</f>
        <v>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29">
        <f>C6+C12+C18</f>
        <v>181</v>
      </c>
      <c r="D5" s="29">
        <f>D6+D12+D18</f>
        <v>3</v>
      </c>
      <c r="E5" s="67">
        <v>135</v>
      </c>
      <c r="F5" s="67">
        <v>3</v>
      </c>
      <c r="G5" s="32">
        <f>G6+G12</f>
        <v>37</v>
      </c>
      <c r="H5" s="44"/>
      <c r="I5" s="52">
        <f>SUM(I12,I6)</f>
        <v>19</v>
      </c>
      <c r="J5" s="56">
        <v>0</v>
      </c>
      <c r="K5" s="29">
        <f>K6+K12</f>
        <v>33</v>
      </c>
      <c r="L5" s="19"/>
      <c r="M5" s="29">
        <f t="shared" ref="M5" si="1">M6+M18</f>
        <v>0</v>
      </c>
      <c r="N5" s="19"/>
      <c r="O5" s="19">
        <f t="shared" ref="O5:O45" si="2">C5+E5+G5+I5+K5+M5</f>
        <v>405</v>
      </c>
      <c r="P5" s="20">
        <f t="shared" ref="P5:P45" si="3">D5+F5+H5+J5+L5+N5</f>
        <v>6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29">
        <f>SUM(C7:C11)</f>
        <v>162</v>
      </c>
      <c r="D6" s="29"/>
      <c r="E6" s="67">
        <v>121</v>
      </c>
      <c r="F6" s="67">
        <v>0</v>
      </c>
      <c r="G6" s="32">
        <f>G7+G10</f>
        <v>34</v>
      </c>
      <c r="H6" s="44"/>
      <c r="I6" s="52">
        <f>SUM(I7:I11)</f>
        <v>19</v>
      </c>
      <c r="J6" s="56">
        <v>0</v>
      </c>
      <c r="K6" s="29">
        <f>K7+K9</f>
        <v>33</v>
      </c>
      <c r="L6" s="21"/>
      <c r="M6" s="29">
        <f t="shared" ref="M6" si="4">SUM(M7:M11)</f>
        <v>0</v>
      </c>
      <c r="N6" s="21"/>
      <c r="O6" s="19">
        <f t="shared" si="2"/>
        <v>369</v>
      </c>
      <c r="P6" s="20">
        <f t="shared" si="3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37">
        <v>121</v>
      </c>
      <c r="D7" s="12"/>
      <c r="E7" s="66">
        <v>53</v>
      </c>
      <c r="F7" s="66">
        <v>0</v>
      </c>
      <c r="G7" s="40">
        <v>34</v>
      </c>
      <c r="H7" s="42"/>
      <c r="I7" s="12">
        <v>15</v>
      </c>
      <c r="J7" s="57"/>
      <c r="K7" s="37">
        <v>33</v>
      </c>
      <c r="L7" s="21"/>
      <c r="M7" s="12"/>
      <c r="N7" s="21"/>
      <c r="O7" s="19">
        <f t="shared" si="2"/>
        <v>256</v>
      </c>
      <c r="P7" s="20">
        <f t="shared" si="3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12"/>
      <c r="E8" s="66">
        <v>0</v>
      </c>
      <c r="F8" s="66">
        <v>0</v>
      </c>
      <c r="G8" s="39"/>
      <c r="H8" s="42"/>
      <c r="I8" s="12"/>
      <c r="J8" s="57"/>
      <c r="K8" s="37"/>
      <c r="L8" s="21"/>
      <c r="M8" s="12"/>
      <c r="N8" s="21"/>
      <c r="O8" s="19">
        <f t="shared" si="2"/>
        <v>0</v>
      </c>
      <c r="P8" s="20">
        <f t="shared" si="3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37">
        <v>39</v>
      </c>
      <c r="D9" s="12"/>
      <c r="E9" s="66">
        <v>23</v>
      </c>
      <c r="F9" s="66">
        <v>0</v>
      </c>
      <c r="G9" s="40"/>
      <c r="H9" s="42"/>
      <c r="I9" s="12">
        <v>3</v>
      </c>
      <c r="J9" s="57"/>
      <c r="K9" s="37"/>
      <c r="L9" s="21"/>
      <c r="M9" s="12"/>
      <c r="N9" s="21"/>
      <c r="O9" s="19">
        <f t="shared" si="2"/>
        <v>65</v>
      </c>
      <c r="P9" s="20">
        <f t="shared" si="3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12"/>
      <c r="E10" s="66">
        <v>45</v>
      </c>
      <c r="F10" s="66">
        <v>0</v>
      </c>
      <c r="G10" s="40"/>
      <c r="H10" s="42"/>
      <c r="I10" s="12">
        <v>1</v>
      </c>
      <c r="J10" s="57"/>
      <c r="K10" s="12"/>
      <c r="L10" s="21"/>
      <c r="M10" s="12"/>
      <c r="N10" s="21"/>
      <c r="O10" s="19">
        <f t="shared" si="2"/>
        <v>46</v>
      </c>
      <c r="P10" s="20">
        <f t="shared" si="3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>
        <v>2</v>
      </c>
      <c r="D11" s="12"/>
      <c r="E11" s="66">
        <v>0</v>
      </c>
      <c r="F11" s="66">
        <v>0</v>
      </c>
      <c r="G11" s="39"/>
      <c r="H11" s="42"/>
      <c r="I11" s="12"/>
      <c r="J11" s="57"/>
      <c r="K11" s="12"/>
      <c r="L11" s="21"/>
      <c r="M11" s="12"/>
      <c r="N11" s="21"/>
      <c r="O11" s="19">
        <f t="shared" si="2"/>
        <v>2</v>
      </c>
      <c r="P11" s="20">
        <f t="shared" si="3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SUM(C13:C17)</f>
        <v>17</v>
      </c>
      <c r="D12" s="29"/>
      <c r="E12" s="67">
        <v>14</v>
      </c>
      <c r="F12" s="67">
        <v>0</v>
      </c>
      <c r="G12" s="62">
        <f>G14+G17</f>
        <v>3</v>
      </c>
      <c r="H12" s="44"/>
      <c r="I12" s="54">
        <f>SUM(I13:I17)</f>
        <v>0</v>
      </c>
      <c r="J12" s="56">
        <f>SUM(J13:J15)</f>
        <v>0</v>
      </c>
      <c r="K12" s="29">
        <f>SUM(K13:K17)</f>
        <v>0</v>
      </c>
      <c r="L12" s="21"/>
      <c r="M12" s="29"/>
      <c r="N12" s="21"/>
      <c r="O12" s="19">
        <f t="shared" si="2"/>
        <v>34</v>
      </c>
      <c r="P12" s="20">
        <f t="shared" si="3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/>
      <c r="D13" s="12"/>
      <c r="E13" s="66">
        <v>0</v>
      </c>
      <c r="F13" s="66">
        <v>0</v>
      </c>
      <c r="G13" s="39"/>
      <c r="H13" s="42"/>
      <c r="I13" s="12"/>
      <c r="J13" s="57">
        <v>0</v>
      </c>
      <c r="K13" s="12"/>
      <c r="L13" s="21"/>
      <c r="M13" s="12"/>
      <c r="N13" s="21"/>
      <c r="O13" s="19">
        <f t="shared" si="2"/>
        <v>0</v>
      </c>
      <c r="P13" s="20">
        <f t="shared" si="3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37">
        <v>12</v>
      </c>
      <c r="D14" s="12"/>
      <c r="E14" s="66">
        <v>14</v>
      </c>
      <c r="F14" s="66">
        <v>0</v>
      </c>
      <c r="G14" s="40">
        <v>2</v>
      </c>
      <c r="H14" s="42"/>
      <c r="I14" s="12">
        <v>0</v>
      </c>
      <c r="J14" s="57">
        <v>0</v>
      </c>
      <c r="K14" s="12"/>
      <c r="L14" s="21"/>
      <c r="M14" s="12"/>
      <c r="N14" s="21"/>
      <c r="O14" s="19">
        <f t="shared" si="2"/>
        <v>28</v>
      </c>
      <c r="P14" s="20">
        <f t="shared" si="3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12"/>
      <c r="E15" s="66">
        <v>0</v>
      </c>
      <c r="F15" s="66">
        <v>0</v>
      </c>
      <c r="G15" s="39"/>
      <c r="H15" s="42"/>
      <c r="I15" s="12">
        <v>0</v>
      </c>
      <c r="J15" s="57">
        <v>0</v>
      </c>
      <c r="K15" s="12"/>
      <c r="L15" s="21"/>
      <c r="M15" s="12"/>
      <c r="N15" s="21"/>
      <c r="O15" s="19">
        <f t="shared" si="2"/>
        <v>0</v>
      </c>
      <c r="P15" s="20">
        <f t="shared" si="3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12"/>
      <c r="E16" s="66">
        <v>0</v>
      </c>
      <c r="F16" s="66">
        <v>0</v>
      </c>
      <c r="G16" s="39"/>
      <c r="H16" s="42"/>
      <c r="I16" s="12">
        <v>0</v>
      </c>
      <c r="J16" s="57">
        <v>0</v>
      </c>
      <c r="K16" s="12"/>
      <c r="L16" s="21"/>
      <c r="M16" s="12"/>
      <c r="N16" s="21"/>
      <c r="O16" s="19">
        <f t="shared" si="2"/>
        <v>0</v>
      </c>
      <c r="P16" s="20">
        <f t="shared" si="3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5</v>
      </c>
      <c r="D17" s="12"/>
      <c r="E17" s="66">
        <v>0</v>
      </c>
      <c r="F17" s="66">
        <v>0</v>
      </c>
      <c r="G17" s="63">
        <v>1</v>
      </c>
      <c r="H17" s="42"/>
      <c r="I17" s="12">
        <v>0</v>
      </c>
      <c r="J17" s="57">
        <v>0</v>
      </c>
      <c r="K17" s="12"/>
      <c r="L17" s="21"/>
      <c r="M17" s="12"/>
      <c r="N17" s="21"/>
      <c r="O17" s="19">
        <f t="shared" si="2"/>
        <v>6</v>
      </c>
      <c r="P17" s="20">
        <f t="shared" si="3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29">
        <f t="shared" ref="C18" si="5">C20</f>
        <v>2</v>
      </c>
      <c r="D18" s="29">
        <f>D20</f>
        <v>3</v>
      </c>
      <c r="E18" s="67">
        <v>0</v>
      </c>
      <c r="F18" s="67">
        <v>3</v>
      </c>
      <c r="G18" s="41"/>
      <c r="H18" s="43"/>
      <c r="I18" s="32">
        <v>0</v>
      </c>
      <c r="J18" s="56">
        <f>SUM(J19:J21)</f>
        <v>0</v>
      </c>
      <c r="K18" s="29"/>
      <c r="L18" s="21"/>
      <c r="M18" s="32">
        <f>SUM(M19:M21)</f>
        <v>0</v>
      </c>
      <c r="N18" s="21"/>
      <c r="O18" s="19">
        <f t="shared" si="2"/>
        <v>2</v>
      </c>
      <c r="P18" s="20">
        <f t="shared" si="3"/>
        <v>6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12"/>
      <c r="E19" s="66">
        <v>0</v>
      </c>
      <c r="F19" s="66">
        <v>0</v>
      </c>
      <c r="G19" s="39"/>
      <c r="H19" s="42"/>
      <c r="I19" s="12">
        <v>0</v>
      </c>
      <c r="J19" s="57">
        <f>0</f>
        <v>0</v>
      </c>
      <c r="K19" s="12"/>
      <c r="L19" s="21"/>
      <c r="M19" s="12"/>
      <c r="N19" s="21"/>
      <c r="O19" s="19">
        <f t="shared" si="2"/>
        <v>0</v>
      </c>
      <c r="P19" s="20">
        <f t="shared" si="3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>
        <v>2</v>
      </c>
      <c r="D20" s="12">
        <v>3</v>
      </c>
      <c r="E20" s="66">
        <v>0</v>
      </c>
      <c r="F20" s="66">
        <v>3</v>
      </c>
      <c r="G20" s="39"/>
      <c r="H20" s="42"/>
      <c r="I20" s="12">
        <v>0</v>
      </c>
      <c r="J20" s="57">
        <f>0</f>
        <v>0</v>
      </c>
      <c r="K20" s="12"/>
      <c r="L20" s="21"/>
      <c r="M20" s="12"/>
      <c r="N20" s="21"/>
      <c r="O20" s="19">
        <f t="shared" si="2"/>
        <v>2</v>
      </c>
      <c r="P20" s="20">
        <f t="shared" si="3"/>
        <v>6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12"/>
      <c r="E21" s="66">
        <v>0</v>
      </c>
      <c r="F21" s="66">
        <v>0</v>
      </c>
      <c r="G21" s="39"/>
      <c r="H21" s="42"/>
      <c r="I21" s="12">
        <v>0</v>
      </c>
      <c r="J21" s="57">
        <f>0</f>
        <v>0</v>
      </c>
      <c r="K21" s="12"/>
      <c r="L21" s="21"/>
      <c r="M21" s="12"/>
      <c r="N21" s="21"/>
      <c r="O21" s="19">
        <f t="shared" si="2"/>
        <v>0</v>
      </c>
      <c r="P21" s="20">
        <f t="shared" si="3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2">
        <f>C23+C29+C35</f>
        <v>27</v>
      </c>
      <c r="D22" s="32"/>
      <c r="E22" s="67">
        <v>2</v>
      </c>
      <c r="F22" s="67">
        <v>0</v>
      </c>
      <c r="G22" s="62">
        <f>G23+G29</f>
        <v>7</v>
      </c>
      <c r="H22" s="43"/>
      <c r="I22" s="32">
        <f>SUM(I23,I35)</f>
        <v>5</v>
      </c>
      <c r="J22" s="58">
        <f t="shared" ref="J22" si="6">J23+J35</f>
        <v>0</v>
      </c>
      <c r="K22" s="29">
        <f t="shared" ref="K22" si="7">K23</f>
        <v>8</v>
      </c>
      <c r="L22" s="19"/>
      <c r="M22" s="29">
        <f>M23+M35+M29</f>
        <v>1</v>
      </c>
      <c r="N22" s="19"/>
      <c r="O22" s="19">
        <f t="shared" si="2"/>
        <v>50</v>
      </c>
      <c r="P22" s="20">
        <f t="shared" si="3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SUM(C25:C28)</f>
        <v>16</v>
      </c>
      <c r="D23" s="29"/>
      <c r="E23" s="67">
        <v>2</v>
      </c>
      <c r="F23" s="67">
        <v>0</v>
      </c>
      <c r="G23" s="62">
        <f>G25</f>
        <v>6</v>
      </c>
      <c r="H23" s="43"/>
      <c r="I23" s="32">
        <f t="shared" ref="I23" si="8">SUM(I24:I28)</f>
        <v>5</v>
      </c>
      <c r="J23" s="56">
        <f t="shared" ref="J23" si="9">SUM(J24:J28)</f>
        <v>0</v>
      </c>
      <c r="K23" s="29">
        <f>K25</f>
        <v>8</v>
      </c>
      <c r="L23" s="21"/>
      <c r="M23" s="29">
        <f>SUM(M24:M28)</f>
        <v>0</v>
      </c>
      <c r="N23" s="21"/>
      <c r="O23" s="19">
        <f t="shared" si="2"/>
        <v>37</v>
      </c>
      <c r="P23" s="20">
        <f t="shared" si="3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12"/>
      <c r="E24" s="66">
        <v>0</v>
      </c>
      <c r="F24" s="66">
        <v>0</v>
      </c>
      <c r="G24" s="39"/>
      <c r="H24" s="42"/>
      <c r="I24" s="12">
        <v>0</v>
      </c>
      <c r="J24" s="57">
        <v>0</v>
      </c>
      <c r="K24" s="12"/>
      <c r="L24" s="21"/>
      <c r="M24" s="12"/>
      <c r="N24" s="21"/>
      <c r="O24" s="19">
        <f t="shared" si="2"/>
        <v>0</v>
      </c>
      <c r="P24" s="20">
        <f t="shared" si="3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37">
        <v>16</v>
      </c>
      <c r="D25" s="12"/>
      <c r="E25" s="66">
        <v>2</v>
      </c>
      <c r="F25" s="66">
        <v>0</v>
      </c>
      <c r="G25" s="40">
        <v>6</v>
      </c>
      <c r="H25" s="45"/>
      <c r="I25" s="12">
        <v>5</v>
      </c>
      <c r="J25" s="57">
        <v>0</v>
      </c>
      <c r="K25" s="12">
        <v>8</v>
      </c>
      <c r="L25" s="21"/>
      <c r="M25" s="12"/>
      <c r="N25" s="21"/>
      <c r="O25" s="19">
        <f t="shared" si="2"/>
        <v>37</v>
      </c>
      <c r="P25" s="20">
        <f t="shared" si="3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12"/>
      <c r="E26" s="66">
        <v>0</v>
      </c>
      <c r="F26" s="66">
        <v>0</v>
      </c>
      <c r="G26" s="39"/>
      <c r="H26" s="45"/>
      <c r="I26" s="12">
        <v>0</v>
      </c>
      <c r="J26" s="57">
        <v>0</v>
      </c>
      <c r="K26" s="12"/>
      <c r="L26" s="21"/>
      <c r="M26" s="12"/>
      <c r="N26" s="21"/>
      <c r="O26" s="19">
        <f t="shared" si="2"/>
        <v>0</v>
      </c>
      <c r="P26" s="20">
        <f t="shared" si="3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12"/>
      <c r="E27" s="66">
        <v>0</v>
      </c>
      <c r="F27" s="66">
        <v>0</v>
      </c>
      <c r="G27" s="39"/>
      <c r="H27" s="42"/>
      <c r="I27" s="12">
        <v>0</v>
      </c>
      <c r="J27" s="57">
        <v>0</v>
      </c>
      <c r="K27" s="12"/>
      <c r="L27" s="21"/>
      <c r="M27" s="12"/>
      <c r="N27" s="21"/>
      <c r="O27" s="19">
        <f t="shared" si="2"/>
        <v>0</v>
      </c>
      <c r="P27" s="20">
        <f t="shared" si="3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66">
        <v>0</v>
      </c>
      <c r="F28" s="66">
        <v>0</v>
      </c>
      <c r="G28" s="39"/>
      <c r="H28" s="42"/>
      <c r="I28" s="12">
        <v>0</v>
      </c>
      <c r="J28" s="57">
        <v>0</v>
      </c>
      <c r="K28" s="12"/>
      <c r="L28" s="21"/>
      <c r="M28" s="12"/>
      <c r="N28" s="21"/>
      <c r="O28" s="19">
        <f t="shared" si="2"/>
        <v>0</v>
      </c>
      <c r="P28" s="20">
        <f t="shared" si="3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11</v>
      </c>
      <c r="D29" s="29"/>
      <c r="E29" s="67">
        <v>0</v>
      </c>
      <c r="F29" s="67">
        <v>0</v>
      </c>
      <c r="G29" s="62">
        <f>G31</f>
        <v>1</v>
      </c>
      <c r="H29" s="43"/>
      <c r="I29" s="32">
        <f>SUM(I30:I34)</f>
        <v>17</v>
      </c>
      <c r="J29" s="56">
        <f>SUM(J30:J32)</f>
        <v>0</v>
      </c>
      <c r="K29" s="29">
        <f>K31</f>
        <v>0</v>
      </c>
      <c r="L29" s="21"/>
      <c r="M29" s="29">
        <f>SUM(M30:M34)</f>
        <v>1</v>
      </c>
      <c r="N29" s="21"/>
      <c r="O29" s="19">
        <f t="shared" si="2"/>
        <v>30</v>
      </c>
      <c r="P29" s="20">
        <f t="shared" si="3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12"/>
      <c r="E30" s="66">
        <v>0</v>
      </c>
      <c r="F30" s="66">
        <v>0</v>
      </c>
      <c r="G30" s="39"/>
      <c r="H30" s="42"/>
      <c r="I30" s="12">
        <v>0</v>
      </c>
      <c r="J30" s="57">
        <v>0</v>
      </c>
      <c r="K30" s="12"/>
      <c r="L30" s="21"/>
      <c r="M30" s="12"/>
      <c r="N30" s="21"/>
      <c r="O30" s="19">
        <f t="shared" si="2"/>
        <v>0</v>
      </c>
      <c r="P30" s="20">
        <f t="shared" si="3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10</v>
      </c>
      <c r="D31" s="12"/>
      <c r="E31" s="66">
        <v>0</v>
      </c>
      <c r="F31" s="66">
        <v>0</v>
      </c>
      <c r="G31" s="64">
        <v>1</v>
      </c>
      <c r="H31" s="42"/>
      <c r="I31" s="12">
        <v>11</v>
      </c>
      <c r="J31" s="57">
        <v>0</v>
      </c>
      <c r="K31" s="12"/>
      <c r="L31" s="21"/>
      <c r="M31" s="12">
        <v>1</v>
      </c>
      <c r="N31" s="21"/>
      <c r="O31" s="19">
        <f t="shared" si="2"/>
        <v>23</v>
      </c>
      <c r="P31" s="20">
        <f t="shared" si="3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12"/>
      <c r="E32" s="66">
        <v>0</v>
      </c>
      <c r="F32" s="66">
        <v>0</v>
      </c>
      <c r="G32" s="64"/>
      <c r="H32" s="42"/>
      <c r="I32" s="12">
        <v>0</v>
      </c>
      <c r="J32" s="57">
        <v>0</v>
      </c>
      <c r="K32" s="12"/>
      <c r="L32" s="21"/>
      <c r="M32" s="12"/>
      <c r="N32" s="21"/>
      <c r="O32" s="19">
        <f t="shared" si="2"/>
        <v>0</v>
      </c>
      <c r="P32" s="20">
        <f t="shared" si="3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12"/>
      <c r="E33" s="66">
        <v>0</v>
      </c>
      <c r="F33" s="66">
        <v>0</v>
      </c>
      <c r="G33" s="39"/>
      <c r="H33" s="42"/>
      <c r="I33" s="12">
        <v>0</v>
      </c>
      <c r="J33" s="57">
        <v>0</v>
      </c>
      <c r="K33" s="12"/>
      <c r="L33" s="21"/>
      <c r="M33" s="12"/>
      <c r="N33" s="21"/>
      <c r="O33" s="19">
        <f t="shared" si="2"/>
        <v>0</v>
      </c>
      <c r="P33" s="20">
        <f t="shared" si="3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>
        <v>1</v>
      </c>
      <c r="D34" s="12"/>
      <c r="E34" s="66">
        <v>0</v>
      </c>
      <c r="F34" s="66">
        <v>0</v>
      </c>
      <c r="G34" s="39"/>
      <c r="H34" s="42"/>
      <c r="I34" s="12">
        <v>6</v>
      </c>
      <c r="J34" s="57">
        <v>0</v>
      </c>
      <c r="K34" s="12"/>
      <c r="L34" s="21"/>
      <c r="M34" s="12"/>
      <c r="N34" s="21"/>
      <c r="O34" s="19">
        <f t="shared" si="2"/>
        <v>7</v>
      </c>
      <c r="P34" s="20">
        <f t="shared" si="3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29"/>
      <c r="E35" s="67">
        <v>0</v>
      </c>
      <c r="F35" s="67">
        <v>0</v>
      </c>
      <c r="G35" s="41"/>
      <c r="H35" s="29">
        <v>3</v>
      </c>
      <c r="I35" s="32">
        <v>0</v>
      </c>
      <c r="J35" s="56">
        <f>SUM(J36:J38)</f>
        <v>0</v>
      </c>
      <c r="K35" s="29">
        <f>K36+K37+K38</f>
        <v>0</v>
      </c>
      <c r="L35" s="21"/>
      <c r="M35" s="29">
        <f>SUM(M36:M38)</f>
        <v>0</v>
      </c>
      <c r="N35" s="21"/>
      <c r="O35" s="19">
        <f t="shared" si="2"/>
        <v>0</v>
      </c>
      <c r="P35" s="20">
        <f t="shared" si="3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37"/>
      <c r="D36" s="12"/>
      <c r="E36" s="66">
        <v>0</v>
      </c>
      <c r="F36" s="66">
        <v>0</v>
      </c>
      <c r="G36" s="39"/>
      <c r="H36" s="12">
        <v>3</v>
      </c>
      <c r="I36" s="12">
        <v>0</v>
      </c>
      <c r="J36" s="57">
        <v>0</v>
      </c>
      <c r="K36" s="12"/>
      <c r="L36" s="21"/>
      <c r="M36" s="12"/>
      <c r="N36" s="21"/>
      <c r="O36" s="19">
        <f t="shared" si="2"/>
        <v>0</v>
      </c>
      <c r="P36" s="20">
        <f t="shared" si="3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37"/>
      <c r="E37" s="66">
        <v>0</v>
      </c>
      <c r="F37" s="66">
        <v>0</v>
      </c>
      <c r="G37" s="39"/>
      <c r="H37" s="12"/>
      <c r="I37" s="12">
        <v>0</v>
      </c>
      <c r="J37" s="57">
        <v>0</v>
      </c>
      <c r="K37" s="12"/>
      <c r="L37" s="21"/>
      <c r="M37" s="12"/>
      <c r="N37" s="21"/>
      <c r="O37" s="19">
        <f t="shared" si="2"/>
        <v>0</v>
      </c>
      <c r="P37" s="20">
        <f t="shared" si="3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37"/>
      <c r="D38" s="12"/>
      <c r="E38" s="66">
        <v>0</v>
      </c>
      <c r="F38" s="66">
        <v>0</v>
      </c>
      <c r="G38" s="39"/>
      <c r="H38" s="12"/>
      <c r="I38" s="12">
        <v>0</v>
      </c>
      <c r="J38" s="57">
        <v>0</v>
      </c>
      <c r="K38" s="12"/>
      <c r="L38" s="21"/>
      <c r="M38" s="12"/>
      <c r="N38" s="21"/>
      <c r="O38" s="19">
        <f t="shared" si="2"/>
        <v>0</v>
      </c>
      <c r="P38" s="20">
        <f t="shared" si="3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37"/>
      <c r="D39" s="12"/>
      <c r="E39" s="66">
        <v>0</v>
      </c>
      <c r="F39" s="66">
        <v>0</v>
      </c>
      <c r="G39" s="39"/>
      <c r="H39" s="12"/>
      <c r="I39" s="12">
        <v>0</v>
      </c>
      <c r="J39" s="57">
        <v>0</v>
      </c>
      <c r="K39" s="12"/>
      <c r="L39" s="19"/>
      <c r="M39" s="12"/>
      <c r="N39" s="19"/>
      <c r="O39" s="19">
        <f t="shared" si="2"/>
        <v>0</v>
      </c>
      <c r="P39" s="20">
        <f t="shared" si="3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37">
        <v>18</v>
      </c>
      <c r="D40" s="12"/>
      <c r="E40" s="67">
        <v>4</v>
      </c>
      <c r="F40" s="67">
        <v>0</v>
      </c>
      <c r="G40" s="62">
        <v>47</v>
      </c>
      <c r="H40" s="37"/>
      <c r="I40" s="12">
        <v>12</v>
      </c>
      <c r="J40" s="57">
        <v>0</v>
      </c>
      <c r="K40" s="12">
        <v>1</v>
      </c>
      <c r="L40" s="19"/>
      <c r="M40" s="12">
        <v>1</v>
      </c>
      <c r="N40" s="19"/>
      <c r="O40" s="19">
        <f t="shared" si="2"/>
        <v>83</v>
      </c>
      <c r="P40" s="20">
        <f t="shared" si="3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37"/>
      <c r="D41" s="12"/>
      <c r="E41" s="66">
        <v>0</v>
      </c>
      <c r="F41" s="66">
        <v>0</v>
      </c>
      <c r="G41" s="42"/>
      <c r="H41" s="12"/>
      <c r="I41" s="12">
        <v>0</v>
      </c>
      <c r="J41" s="57">
        <v>0</v>
      </c>
      <c r="K41" s="12"/>
      <c r="L41" s="19"/>
      <c r="M41" s="12"/>
      <c r="N41" s="19"/>
      <c r="O41" s="19">
        <f t="shared" si="2"/>
        <v>0</v>
      </c>
      <c r="P41" s="20">
        <f t="shared" si="3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37"/>
      <c r="D42" s="12"/>
      <c r="E42" s="66">
        <v>0</v>
      </c>
      <c r="F42" s="66">
        <v>0</v>
      </c>
      <c r="G42" s="42"/>
      <c r="H42" s="12"/>
      <c r="I42" s="12">
        <v>0</v>
      </c>
      <c r="J42" s="57">
        <v>0</v>
      </c>
      <c r="K42" s="12"/>
      <c r="L42" s="19"/>
      <c r="M42" s="12"/>
      <c r="N42" s="19"/>
      <c r="O42" s="19">
        <f t="shared" si="2"/>
        <v>0</v>
      </c>
      <c r="P42" s="20">
        <f t="shared" si="3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66">
        <v>0</v>
      </c>
      <c r="F43" s="66">
        <v>0</v>
      </c>
      <c r="G43" s="42"/>
      <c r="H43" s="12"/>
      <c r="I43" s="12">
        <v>0</v>
      </c>
      <c r="J43" s="57">
        <v>0</v>
      </c>
      <c r="K43" s="12"/>
      <c r="L43" s="19"/>
      <c r="M43" s="12"/>
      <c r="N43" s="19"/>
      <c r="O43" s="19">
        <f t="shared" si="2"/>
        <v>0</v>
      </c>
      <c r="P43" s="20">
        <f t="shared" si="3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66">
        <v>0</v>
      </c>
      <c r="F44" s="66">
        <v>0</v>
      </c>
      <c r="G44" s="42"/>
      <c r="H44" s="12"/>
      <c r="I44" s="12">
        <v>0</v>
      </c>
      <c r="J44" s="57">
        <v>0</v>
      </c>
      <c r="K44" s="12"/>
      <c r="L44" s="19"/>
      <c r="M44" s="12"/>
      <c r="N44" s="19"/>
      <c r="O44" s="19">
        <f t="shared" si="2"/>
        <v>0</v>
      </c>
      <c r="P44" s="20">
        <f t="shared" si="3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29">
        <f>C4+C40</f>
        <v>226</v>
      </c>
      <c r="D45" s="29">
        <f>D20</f>
        <v>3</v>
      </c>
      <c r="E45" s="67">
        <v>141</v>
      </c>
      <c r="F45" s="67">
        <v>3</v>
      </c>
      <c r="G45" s="32">
        <f>G40+G4</f>
        <v>91</v>
      </c>
      <c r="H45" s="32">
        <f>H4</f>
        <v>3</v>
      </c>
      <c r="I45" s="55">
        <f>SUM(I4,I40,I39)</f>
        <v>53</v>
      </c>
      <c r="J45" s="59">
        <v>0</v>
      </c>
      <c r="K45" s="32">
        <f>K4+K40</f>
        <v>42</v>
      </c>
      <c r="L45" s="23"/>
      <c r="M45" s="50">
        <f>M40+M4</f>
        <v>2</v>
      </c>
      <c r="N45" s="23"/>
      <c r="O45" s="23">
        <f t="shared" si="2"/>
        <v>555</v>
      </c>
      <c r="P45" s="24">
        <f t="shared" si="3"/>
        <v>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DD4E-6AC3-4A47-AB23-6083C5EC7942}">
  <dimension ref="A1:AY141"/>
  <sheetViews>
    <sheetView zoomScale="80" zoomScaleNormal="80" workbookViewId="0">
      <pane xSplit="2" ySplit="3" topLeftCell="F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98</v>
      </c>
    </row>
    <row r="2" spans="1:46" s="7" customFormat="1" ht="15" customHeight="1" x14ac:dyDescent="0.25">
      <c r="A2" s="8"/>
      <c r="B2" s="9"/>
      <c r="C2" s="68" t="s">
        <v>69</v>
      </c>
      <c r="D2" s="68"/>
      <c r="E2" s="68" t="s">
        <v>70</v>
      </c>
      <c r="F2" s="68"/>
      <c r="G2" s="68" t="s">
        <v>71</v>
      </c>
      <c r="H2" s="68"/>
      <c r="I2" s="68" t="s">
        <v>90</v>
      </c>
      <c r="J2" s="68"/>
      <c r="K2" s="68" t="s">
        <v>73</v>
      </c>
      <c r="L2" s="68"/>
      <c r="M2" s="70" t="s">
        <v>89</v>
      </c>
      <c r="N2" s="71"/>
      <c r="O2" s="68" t="s">
        <v>85</v>
      </c>
      <c r="P2" s="69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29">
        <f t="shared" ref="C4" si="0">C5+C22</f>
        <v>143</v>
      </c>
      <c r="D4" s="29">
        <f>D5+D22</f>
        <v>3</v>
      </c>
      <c r="E4" s="29">
        <v>109</v>
      </c>
      <c r="F4" s="29">
        <v>3</v>
      </c>
      <c r="G4" s="32">
        <f>G5+G22</f>
        <v>33</v>
      </c>
      <c r="H4" s="32">
        <v>3</v>
      </c>
      <c r="I4" s="52">
        <f>SUM(I5,I22,I29)</f>
        <v>31</v>
      </c>
      <c r="J4" s="52"/>
      <c r="K4" s="29">
        <f>K5+K22</f>
        <v>54</v>
      </c>
      <c r="L4" s="19"/>
      <c r="M4" s="29"/>
      <c r="N4" s="19"/>
      <c r="O4" s="19">
        <f>C4+E4+G4+I4+K4+M4</f>
        <v>370</v>
      </c>
      <c r="P4" s="20">
        <f>D4+F4+H4+J4+L4+N4</f>
        <v>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29">
        <f>C6+C12+C18</f>
        <v>115</v>
      </c>
      <c r="D5" s="29">
        <f>D6+D12+D18</f>
        <v>3</v>
      </c>
      <c r="E5" s="29">
        <v>109</v>
      </c>
      <c r="F5" s="29">
        <v>3</v>
      </c>
      <c r="G5" s="32">
        <f>G6+G12</f>
        <v>22</v>
      </c>
      <c r="H5" s="44"/>
      <c r="I5" s="52">
        <f>SUM(I12,I6)</f>
        <v>23</v>
      </c>
      <c r="J5" s="52"/>
      <c r="K5" s="29">
        <f>K6+K12</f>
        <v>45</v>
      </c>
      <c r="L5" s="19"/>
      <c r="M5" s="29"/>
      <c r="N5" s="19"/>
      <c r="O5" s="19">
        <f t="shared" ref="O5:O45" si="1">C5+E5+G5+I5+K5+M5</f>
        <v>314</v>
      </c>
      <c r="P5" s="20">
        <f t="shared" ref="P5:P45" si="2">D5+F5+H5+J5+L5+N5</f>
        <v>6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29">
        <f>SUM(C7:C11)</f>
        <v>98</v>
      </c>
      <c r="D6" s="29"/>
      <c r="E6" s="29">
        <v>99</v>
      </c>
      <c r="F6" s="29">
        <v>0</v>
      </c>
      <c r="G6" s="32">
        <f>G7+G10</f>
        <v>18</v>
      </c>
      <c r="H6" s="44"/>
      <c r="I6" s="52">
        <f>SUM(I7:I11)</f>
        <v>19</v>
      </c>
      <c r="J6" s="52"/>
      <c r="K6" s="29">
        <f>K7</f>
        <v>44</v>
      </c>
      <c r="L6" s="21"/>
      <c r="M6" s="29"/>
      <c r="N6" s="21"/>
      <c r="O6" s="19">
        <f t="shared" si="1"/>
        <v>278</v>
      </c>
      <c r="P6" s="20">
        <f t="shared" si="2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37">
        <v>80</v>
      </c>
      <c r="D7" s="12"/>
      <c r="E7" s="12">
        <v>29</v>
      </c>
      <c r="F7" s="12">
        <v>0</v>
      </c>
      <c r="G7" s="12">
        <v>18</v>
      </c>
      <c r="H7" s="42"/>
      <c r="I7" s="12">
        <v>18</v>
      </c>
      <c r="J7" s="12"/>
      <c r="K7" s="37">
        <v>44</v>
      </c>
      <c r="L7" s="21"/>
      <c r="M7" s="12"/>
      <c r="N7" s="21"/>
      <c r="O7" s="19">
        <f t="shared" si="1"/>
        <v>189</v>
      </c>
      <c r="P7" s="20">
        <f t="shared" si="2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>
        <v>0</v>
      </c>
      <c r="J8" s="12"/>
      <c r="K8" s="37"/>
      <c r="L8" s="21"/>
      <c r="M8" s="12"/>
      <c r="N8" s="21"/>
      <c r="O8" s="19">
        <f t="shared" si="1"/>
        <v>0</v>
      </c>
      <c r="P8" s="20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37">
        <v>18</v>
      </c>
      <c r="D9" s="12"/>
      <c r="E9" s="12">
        <v>27</v>
      </c>
      <c r="F9" s="12">
        <v>0</v>
      </c>
      <c r="G9" s="40"/>
      <c r="H9" s="42"/>
      <c r="I9" s="12">
        <v>1</v>
      </c>
      <c r="J9" s="12"/>
      <c r="K9" s="37"/>
      <c r="L9" s="21"/>
      <c r="M9" s="12"/>
      <c r="N9" s="21"/>
      <c r="O9" s="19">
        <f t="shared" si="1"/>
        <v>46</v>
      </c>
      <c r="P9" s="20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12"/>
      <c r="E10" s="12">
        <v>43</v>
      </c>
      <c r="F10" s="12">
        <v>0</v>
      </c>
      <c r="G10" s="37"/>
      <c r="H10" s="42"/>
      <c r="I10" s="12">
        <v>0</v>
      </c>
      <c r="J10" s="12"/>
      <c r="K10" s="12"/>
      <c r="L10" s="21"/>
      <c r="M10" s="12"/>
      <c r="N10" s="21"/>
      <c r="O10" s="19">
        <f t="shared" si="1"/>
        <v>43</v>
      </c>
      <c r="P10" s="20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/>
      <c r="D11" s="12"/>
      <c r="E11" s="12">
        <v>0</v>
      </c>
      <c r="F11" s="12">
        <v>0</v>
      </c>
      <c r="G11" s="39"/>
      <c r="H11" s="42"/>
      <c r="I11" s="12">
        <v>0</v>
      </c>
      <c r="J11" s="12"/>
      <c r="K11" s="12"/>
      <c r="L11" s="21"/>
      <c r="M11" s="12"/>
      <c r="N11" s="21"/>
      <c r="O11" s="19">
        <f t="shared" si="1"/>
        <v>0</v>
      </c>
      <c r="P11" s="20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SUM(C13:C17)</f>
        <v>17</v>
      </c>
      <c r="D12" s="29"/>
      <c r="E12" s="29">
        <v>10</v>
      </c>
      <c r="F12" s="29">
        <v>0</v>
      </c>
      <c r="G12" s="32">
        <f>G14+G17</f>
        <v>4</v>
      </c>
      <c r="H12" s="44"/>
      <c r="I12" s="54">
        <f>SUM(I13:I17)</f>
        <v>4</v>
      </c>
      <c r="J12" s="29"/>
      <c r="K12" s="29">
        <f>SUM(K13:K17)</f>
        <v>1</v>
      </c>
      <c r="L12" s="21"/>
      <c r="M12" s="29"/>
      <c r="N12" s="21"/>
      <c r="O12" s="19">
        <f t="shared" si="1"/>
        <v>36</v>
      </c>
      <c r="P12" s="20">
        <f t="shared" si="2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/>
      <c r="D13" s="12"/>
      <c r="E13" s="12">
        <v>1</v>
      </c>
      <c r="F13" s="12">
        <v>0</v>
      </c>
      <c r="G13" s="39"/>
      <c r="H13" s="42"/>
      <c r="I13" s="12"/>
      <c r="J13" s="12"/>
      <c r="K13" s="12"/>
      <c r="L13" s="21"/>
      <c r="M13" s="12"/>
      <c r="N13" s="21"/>
      <c r="O13" s="19">
        <f t="shared" si="1"/>
        <v>1</v>
      </c>
      <c r="P13" s="20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37">
        <v>15</v>
      </c>
      <c r="D14" s="12"/>
      <c r="E14" s="12">
        <v>9</v>
      </c>
      <c r="F14" s="12">
        <v>0</v>
      </c>
      <c r="G14" s="12">
        <v>3</v>
      </c>
      <c r="H14" s="42"/>
      <c r="I14" s="12">
        <v>4</v>
      </c>
      <c r="J14" s="12"/>
      <c r="K14" s="12">
        <v>1</v>
      </c>
      <c r="L14" s="21"/>
      <c r="M14" s="12"/>
      <c r="N14" s="21"/>
      <c r="O14" s="19">
        <f t="shared" si="1"/>
        <v>32</v>
      </c>
      <c r="P14" s="20">
        <f t="shared" si="2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42"/>
      <c r="I15" s="12">
        <v>0</v>
      </c>
      <c r="J15" s="12"/>
      <c r="K15" s="12"/>
      <c r="L15" s="21"/>
      <c r="M15" s="12"/>
      <c r="N15" s="21"/>
      <c r="O15" s="19">
        <f t="shared" si="1"/>
        <v>0</v>
      </c>
      <c r="P15" s="20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12"/>
      <c r="K16" s="12"/>
      <c r="L16" s="21"/>
      <c r="M16" s="12"/>
      <c r="N16" s="21"/>
      <c r="O16" s="19">
        <f t="shared" si="1"/>
        <v>0</v>
      </c>
      <c r="P16" s="20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2</v>
      </c>
      <c r="D17" s="12"/>
      <c r="E17" s="12">
        <v>0</v>
      </c>
      <c r="F17" s="12">
        <v>0</v>
      </c>
      <c r="G17" s="37">
        <v>1</v>
      </c>
      <c r="H17" s="42"/>
      <c r="I17" s="12">
        <v>0</v>
      </c>
      <c r="J17" s="12"/>
      <c r="K17" s="12"/>
      <c r="L17" s="21"/>
      <c r="M17" s="12"/>
      <c r="N17" s="21"/>
      <c r="O17" s="19">
        <f t="shared" si="1"/>
        <v>3</v>
      </c>
      <c r="P17" s="20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2"/>
      <c r="D18" s="29">
        <f>D20</f>
        <v>3</v>
      </c>
      <c r="E18" s="29">
        <v>0</v>
      </c>
      <c r="F18" s="29">
        <v>3</v>
      </c>
      <c r="G18" s="41"/>
      <c r="H18" s="43"/>
      <c r="I18" s="32">
        <v>0</v>
      </c>
      <c r="J18" s="29"/>
      <c r="K18" s="29"/>
      <c r="L18" s="21"/>
      <c r="M18" s="32"/>
      <c r="N18" s="21"/>
      <c r="O18" s="19">
        <f t="shared" si="1"/>
        <v>0</v>
      </c>
      <c r="P18" s="20">
        <f t="shared" si="2"/>
        <v>6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12"/>
      <c r="K19" s="12"/>
      <c r="L19" s="21"/>
      <c r="M19" s="12"/>
      <c r="N19" s="21"/>
      <c r="O19" s="19">
        <f t="shared" si="1"/>
        <v>0</v>
      </c>
      <c r="P19" s="20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/>
      <c r="D20" s="12">
        <v>3</v>
      </c>
      <c r="E20" s="12">
        <v>0</v>
      </c>
      <c r="F20" s="12">
        <v>3</v>
      </c>
      <c r="G20" s="39"/>
      <c r="H20" s="42"/>
      <c r="I20" s="12">
        <v>0</v>
      </c>
      <c r="J20" s="12"/>
      <c r="K20" s="12"/>
      <c r="L20" s="21"/>
      <c r="M20" s="12"/>
      <c r="N20" s="21"/>
      <c r="O20" s="19">
        <f t="shared" si="1"/>
        <v>0</v>
      </c>
      <c r="P20" s="20">
        <f t="shared" si="2"/>
        <v>6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12"/>
      <c r="K21" s="12"/>
      <c r="L21" s="21"/>
      <c r="M21" s="12"/>
      <c r="N21" s="21"/>
      <c r="O21" s="19">
        <f t="shared" si="1"/>
        <v>0</v>
      </c>
      <c r="P21" s="20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2">
        <f>C23+C29+C35</f>
        <v>28</v>
      </c>
      <c r="D22" s="32"/>
      <c r="E22" s="29">
        <v>0</v>
      </c>
      <c r="F22" s="29">
        <v>0</v>
      </c>
      <c r="G22" s="32">
        <f>G23</f>
        <v>11</v>
      </c>
      <c r="H22" s="43"/>
      <c r="I22" s="32">
        <f>SUM(I23,I35)</f>
        <v>2</v>
      </c>
      <c r="J22" s="32"/>
      <c r="K22" s="29">
        <f>K23+K29</f>
        <v>9</v>
      </c>
      <c r="L22" s="19"/>
      <c r="M22" s="29"/>
      <c r="N22" s="19"/>
      <c r="O22" s="19">
        <f t="shared" si="1"/>
        <v>50</v>
      </c>
      <c r="P22" s="20">
        <f t="shared" si="2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SUM(C25:C28)</f>
        <v>17</v>
      </c>
      <c r="D23" s="29"/>
      <c r="E23" s="29">
        <v>0</v>
      </c>
      <c r="F23" s="29">
        <v>0</v>
      </c>
      <c r="G23" s="32">
        <f>G25</f>
        <v>11</v>
      </c>
      <c r="H23" s="43"/>
      <c r="I23" s="32">
        <f t="shared" ref="I23" si="3">SUM(I24:I28)</f>
        <v>2</v>
      </c>
      <c r="J23" s="29"/>
      <c r="K23" s="29">
        <f>K25</f>
        <v>9</v>
      </c>
      <c r="L23" s="21"/>
      <c r="M23" s="29"/>
      <c r="N23" s="21"/>
      <c r="O23" s="19">
        <f t="shared" si="1"/>
        <v>39</v>
      </c>
      <c r="P23" s="20">
        <f t="shared" si="2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12"/>
      <c r="K24" s="12"/>
      <c r="L24" s="21"/>
      <c r="M24" s="12"/>
      <c r="N24" s="21"/>
      <c r="O24" s="19">
        <f t="shared" si="1"/>
        <v>0</v>
      </c>
      <c r="P24" s="20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37">
        <v>17</v>
      </c>
      <c r="D25" s="12"/>
      <c r="E25" s="12">
        <v>0</v>
      </c>
      <c r="F25" s="12">
        <v>0</v>
      </c>
      <c r="G25" s="12">
        <v>11</v>
      </c>
      <c r="H25" s="45"/>
      <c r="I25" s="12">
        <v>2</v>
      </c>
      <c r="J25" s="12"/>
      <c r="K25" s="12">
        <v>9</v>
      </c>
      <c r="L25" s="21"/>
      <c r="M25" s="12"/>
      <c r="N25" s="21"/>
      <c r="O25" s="19">
        <f t="shared" si="1"/>
        <v>39</v>
      </c>
      <c r="P25" s="20">
        <f t="shared" si="2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45"/>
      <c r="I26" s="12">
        <v>0</v>
      </c>
      <c r="J26" s="12"/>
      <c r="K26" s="12"/>
      <c r="L26" s="21"/>
      <c r="M26" s="12"/>
      <c r="N26" s="21"/>
      <c r="O26" s="19">
        <f t="shared" si="1"/>
        <v>0</v>
      </c>
      <c r="P26" s="20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12"/>
      <c r="K27" s="12"/>
      <c r="L27" s="21"/>
      <c r="M27" s="12"/>
      <c r="N27" s="21"/>
      <c r="O27" s="19">
        <f t="shared" si="1"/>
        <v>0</v>
      </c>
      <c r="P27" s="20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12"/>
      <c r="K28" s="12"/>
      <c r="L28" s="21"/>
      <c r="M28" s="12"/>
      <c r="N28" s="21"/>
      <c r="O28" s="19">
        <f t="shared" si="1"/>
        <v>0</v>
      </c>
      <c r="P28" s="20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11</v>
      </c>
      <c r="D29" s="29"/>
      <c r="E29" s="29">
        <v>0</v>
      </c>
      <c r="F29" s="29">
        <v>0</v>
      </c>
      <c r="G29" s="41"/>
      <c r="H29" s="43"/>
      <c r="I29" s="32">
        <f>SUM(I30:I34)</f>
        <v>6</v>
      </c>
      <c r="J29" s="29"/>
      <c r="K29" s="29">
        <v>0</v>
      </c>
      <c r="L29" s="21"/>
      <c r="M29" s="29"/>
      <c r="N29" s="21"/>
      <c r="O29" s="19">
        <f t="shared" si="1"/>
        <v>17</v>
      </c>
      <c r="P29" s="20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42"/>
      <c r="I30" s="12">
        <v>0</v>
      </c>
      <c r="J30" s="12"/>
      <c r="K30" s="12"/>
      <c r="L30" s="21"/>
      <c r="M30" s="12"/>
      <c r="N30" s="21"/>
      <c r="O30" s="19">
        <f t="shared" si="1"/>
        <v>0</v>
      </c>
      <c r="P30" s="20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10</v>
      </c>
      <c r="D31" s="12"/>
      <c r="E31" s="12">
        <v>0</v>
      </c>
      <c r="F31" s="12">
        <v>0</v>
      </c>
      <c r="G31" s="39"/>
      <c r="H31" s="42"/>
      <c r="I31" s="12">
        <v>5</v>
      </c>
      <c r="J31" s="12"/>
      <c r="K31" s="12"/>
      <c r="L31" s="21"/>
      <c r="M31" s="12"/>
      <c r="N31" s="21"/>
      <c r="O31" s="19">
        <f t="shared" si="1"/>
        <v>15</v>
      </c>
      <c r="P31" s="20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42"/>
      <c r="I32" s="12">
        <v>0</v>
      </c>
      <c r="J32" s="12"/>
      <c r="K32" s="12"/>
      <c r="L32" s="21"/>
      <c r="M32" s="12"/>
      <c r="N32" s="21"/>
      <c r="O32" s="19">
        <f t="shared" si="1"/>
        <v>0</v>
      </c>
      <c r="P32" s="20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12"/>
      <c r="K33" s="12"/>
      <c r="L33" s="21"/>
      <c r="M33" s="12"/>
      <c r="N33" s="21"/>
      <c r="O33" s="19">
        <f t="shared" si="1"/>
        <v>0</v>
      </c>
      <c r="P33" s="20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>
        <v>1</v>
      </c>
      <c r="D34" s="12"/>
      <c r="E34" s="12">
        <v>0</v>
      </c>
      <c r="F34" s="12">
        <v>0</v>
      </c>
      <c r="G34" s="39"/>
      <c r="H34" s="42"/>
      <c r="I34" s="12">
        <v>1</v>
      </c>
      <c r="J34" s="12"/>
      <c r="K34" s="12"/>
      <c r="L34" s="21"/>
      <c r="M34" s="12"/>
      <c r="N34" s="21"/>
      <c r="O34" s="19">
        <f t="shared" si="1"/>
        <v>2</v>
      </c>
      <c r="P34" s="20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3</v>
      </c>
      <c r="I35" s="32">
        <v>0</v>
      </c>
      <c r="J35" s="29"/>
      <c r="K35" s="29"/>
      <c r="L35" s="21"/>
      <c r="M35" s="29"/>
      <c r="N35" s="21"/>
      <c r="O35" s="19">
        <f t="shared" si="1"/>
        <v>0</v>
      </c>
      <c r="P35" s="20">
        <f t="shared" si="2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39"/>
      <c r="H36" s="12">
        <v>3</v>
      </c>
      <c r="I36" s="12">
        <v>0</v>
      </c>
      <c r="J36" s="12"/>
      <c r="K36" s="12"/>
      <c r="L36" s="21"/>
      <c r="M36" s="12"/>
      <c r="N36" s="21"/>
      <c r="O36" s="19">
        <f t="shared" si="1"/>
        <v>0</v>
      </c>
      <c r="P36" s="20">
        <f t="shared" si="2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12"/>
      <c r="K37" s="12"/>
      <c r="L37" s="21"/>
      <c r="M37" s="12"/>
      <c r="N37" s="21"/>
      <c r="O37" s="19">
        <f t="shared" si="1"/>
        <v>0</v>
      </c>
      <c r="P37" s="20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12"/>
      <c r="K38" s="12"/>
      <c r="L38" s="21"/>
      <c r="M38" s="12"/>
      <c r="N38" s="21"/>
      <c r="O38" s="19">
        <f t="shared" si="1"/>
        <v>0</v>
      </c>
      <c r="P38" s="20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12"/>
      <c r="K39" s="12"/>
      <c r="L39" s="19"/>
      <c r="M39" s="12"/>
      <c r="N39" s="19"/>
      <c r="O39" s="19">
        <f t="shared" si="1"/>
        <v>0</v>
      </c>
      <c r="P39" s="20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37">
        <v>21</v>
      </c>
      <c r="D40" s="12"/>
      <c r="E40" s="29">
        <v>3</v>
      </c>
      <c r="F40" s="29">
        <v>0</v>
      </c>
      <c r="G40" s="12">
        <v>46</v>
      </c>
      <c r="H40" s="37"/>
      <c r="I40" s="12">
        <v>10</v>
      </c>
      <c r="J40" s="12"/>
      <c r="K40" s="12"/>
      <c r="L40" s="19"/>
      <c r="M40" s="12"/>
      <c r="N40" s="19"/>
      <c r="O40" s="19">
        <f t="shared" si="1"/>
        <v>80</v>
      </c>
      <c r="P40" s="20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/>
      <c r="K41" s="12"/>
      <c r="L41" s="19"/>
      <c r="M41" s="12"/>
      <c r="N41" s="19"/>
      <c r="O41" s="19">
        <f t="shared" si="1"/>
        <v>0</v>
      </c>
      <c r="P41" s="20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/>
      <c r="K42" s="12"/>
      <c r="L42" s="19"/>
      <c r="M42" s="12"/>
      <c r="N42" s="19"/>
      <c r="O42" s="19">
        <f t="shared" si="1"/>
        <v>0</v>
      </c>
      <c r="P42" s="20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/>
      <c r="K43" s="12"/>
      <c r="L43" s="19"/>
      <c r="M43" s="12"/>
      <c r="N43" s="19"/>
      <c r="O43" s="19">
        <f t="shared" si="1"/>
        <v>0</v>
      </c>
      <c r="P43" s="20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/>
      <c r="K44" s="12"/>
      <c r="L44" s="19"/>
      <c r="M44" s="12"/>
      <c r="N44" s="19"/>
      <c r="O44" s="19">
        <f t="shared" si="1"/>
        <v>0</v>
      </c>
      <c r="P44" s="20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29">
        <f>C4+C40</f>
        <v>164</v>
      </c>
      <c r="D45" s="29">
        <f>D20</f>
        <v>3</v>
      </c>
      <c r="E45" s="29">
        <v>112</v>
      </c>
      <c r="F45" s="29">
        <v>3</v>
      </c>
      <c r="G45" s="32">
        <f>G40+G4</f>
        <v>79</v>
      </c>
      <c r="H45" s="32">
        <f>H4</f>
        <v>3</v>
      </c>
      <c r="I45" s="55">
        <f>SUM(I4,I40)</f>
        <v>41</v>
      </c>
      <c r="J45" s="29"/>
      <c r="K45" s="32">
        <f>K4+K40</f>
        <v>54</v>
      </c>
      <c r="L45" s="23"/>
      <c r="M45" s="61"/>
      <c r="N45" s="23"/>
      <c r="O45" s="23">
        <f t="shared" si="1"/>
        <v>450</v>
      </c>
      <c r="P45" s="24">
        <f t="shared" si="2"/>
        <v>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10"/>
      <c r="B100" s="11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10"/>
      <c r="B101" s="11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15"/>
      <c r="B102" s="16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15"/>
      <c r="B103" s="16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15"/>
      <c r="B104" s="16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15"/>
      <c r="B105" s="16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15"/>
      <c r="B106" s="16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15"/>
      <c r="B107" s="16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15"/>
      <c r="B108" s="16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15"/>
      <c r="B109" s="16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15"/>
      <c r="B110" s="16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15"/>
      <c r="B111" s="16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15"/>
      <c r="B112" s="16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15"/>
      <c r="B113" s="16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15"/>
      <c r="B114" s="16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15"/>
      <c r="B115" s="1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15"/>
      <c r="B116" s="16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15"/>
      <c r="B117" s="16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10"/>
      <c r="B118" s="11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15"/>
      <c r="B119" s="16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15"/>
      <c r="B120" s="16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15"/>
      <c r="B121" s="16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15"/>
      <c r="B122" s="16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15"/>
      <c r="B123" s="16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15"/>
      <c r="B124" s="16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15"/>
      <c r="B125" s="16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15"/>
      <c r="B126" s="16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15"/>
      <c r="B127" s="16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  <row r="128" spans="1:51" x14ac:dyDescent="0.2">
      <c r="A128" s="15"/>
      <c r="B128" s="16"/>
    </row>
    <row r="129" spans="1:2" x14ac:dyDescent="0.2">
      <c r="A129" s="15"/>
      <c r="B129" s="16"/>
    </row>
    <row r="130" spans="1:2" x14ac:dyDescent="0.2">
      <c r="A130" s="15"/>
      <c r="B130" s="16"/>
    </row>
    <row r="131" spans="1:2" x14ac:dyDescent="0.2">
      <c r="A131" s="15"/>
      <c r="B131" s="16"/>
    </row>
    <row r="132" spans="1:2" x14ac:dyDescent="0.2">
      <c r="A132" s="15"/>
      <c r="B132" s="16"/>
    </row>
    <row r="133" spans="1:2" x14ac:dyDescent="0.2">
      <c r="A133" s="15"/>
      <c r="B133" s="16"/>
    </row>
    <row r="134" spans="1:2" x14ac:dyDescent="0.2">
      <c r="A134" s="15"/>
      <c r="B134" s="16"/>
    </row>
    <row r="135" spans="1:2" x14ac:dyDescent="0.2">
      <c r="A135" s="10"/>
      <c r="B135" s="11"/>
    </row>
    <row r="136" spans="1:2" x14ac:dyDescent="0.2">
      <c r="A136" s="10"/>
      <c r="B136" s="11"/>
    </row>
    <row r="137" spans="1:2" x14ac:dyDescent="0.2">
      <c r="A137" s="10"/>
      <c r="B137" s="11"/>
    </row>
    <row r="138" spans="1:2" x14ac:dyDescent="0.2">
      <c r="A138" s="10"/>
      <c r="B138" s="11"/>
    </row>
    <row r="139" spans="1:2" x14ac:dyDescent="0.2">
      <c r="A139" s="10"/>
      <c r="B139" s="11"/>
    </row>
    <row r="140" spans="1:2" x14ac:dyDescent="0.2">
      <c r="A140" s="10"/>
      <c r="B140" s="11"/>
    </row>
    <row r="141" spans="1:2" x14ac:dyDescent="0.2">
      <c r="A141" s="13"/>
      <c r="B141" s="14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BPP_xx</vt:lpstr>
      <vt:lpstr>BPP_xx-1</vt:lpstr>
      <vt:lpstr>Broj_dogovori_xx</vt:lpstr>
      <vt:lpstr>Broj_dogovori_xx-1</vt:lpstr>
      <vt:lpstr>BIS_xx</vt:lpstr>
      <vt:lpstr>BIS_xx-1</vt:lpstr>
      <vt:lpstr>Broj_steti_xx</vt:lpstr>
      <vt:lpstr>Broj_steti_xx-1</vt:lpstr>
      <vt:lpstr>BIS_xx!Print_Area</vt:lpstr>
      <vt:lpstr>'BIS_xx-1'!Print_Area</vt:lpstr>
      <vt:lpstr>BPP_xx!Print_Area</vt:lpstr>
      <vt:lpstr>'BPP_xx-1'!Print_Area</vt:lpstr>
      <vt:lpstr>Broj_dogovori_xx!Print_Area</vt:lpstr>
      <vt:lpstr>'Broj_dogovori_xx-1'!Print_Area</vt:lpstr>
      <vt:lpstr>Broj_steti_xx!Print_Area</vt:lpstr>
      <vt:lpstr>'Broj_steti_xx-1'!Print_Area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2023-05-26T07:50:43Z</cp:lastPrinted>
  <dcterms:created xsi:type="dcterms:W3CDTF">2023-05-26T07:03:41Z</dcterms:created>
  <dcterms:modified xsi:type="dcterms:W3CDTF">2026-04-14T06:51:14Z</dcterms:modified>
</cp:coreProperties>
</file>