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sida\Desktop\"/>
    </mc:Choice>
  </mc:AlternateContent>
  <xr:revisionPtr revIDLastSave="0" documentId="13_ncr:1_{D429DAE7-A465-41FB-AF79-4F31CC740106}" xr6:coauthVersionLast="47" xr6:coauthVersionMax="47" xr10:uidLastSave="{00000000-0000-0000-0000-000000000000}"/>
  <bookViews>
    <workbookView xWindow="-120" yWindow="-120" windowWidth="29040" windowHeight="15840" activeTab="7" xr2:uid="{C244F690-B65F-48EB-B0C5-B12FC5281E99}"/>
  </bookViews>
  <sheets>
    <sheet name="BPPxx" sheetId="1" r:id="rId1"/>
    <sheet name="BPPxx-1" sheetId="5" r:id="rId2"/>
    <sheet name="BISxx" sheetId="2" r:id="rId3"/>
    <sheet name="BISxx-1" sheetId="6" r:id="rId4"/>
    <sheet name="Broj_dogovorixx" sheetId="3" r:id="rId5"/>
    <sheet name="Broj_dogovorixx-1" sheetId="7" r:id="rId6"/>
    <sheet name="Broj_stetixx" sheetId="4" r:id="rId7"/>
    <sheet name="Broj_stetixx-1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0" i="4" l="1"/>
  <c r="L19" i="4" s="1"/>
  <c r="L18" i="4"/>
  <c r="L17" i="4"/>
  <c r="L16" i="4"/>
  <c r="L13" i="4"/>
  <c r="L10" i="4"/>
  <c r="L20" i="3"/>
  <c r="L19" i="3" s="1"/>
  <c r="L16" i="3"/>
  <c r="L13" i="3"/>
  <c r="L10" i="3"/>
  <c r="L20" i="2"/>
  <c r="L19" i="2" s="1"/>
  <c r="L18" i="2"/>
  <c r="L17" i="2"/>
  <c r="L16" i="2"/>
  <c r="L13" i="2"/>
  <c r="L10" i="2"/>
  <c r="L20" i="1"/>
  <c r="L19" i="1" s="1"/>
  <c r="L18" i="1"/>
  <c r="L17" i="1"/>
  <c r="L16" i="1" s="1"/>
  <c r="L34" i="1" s="1"/>
  <c r="L13" i="1"/>
  <c r="L10" i="1"/>
  <c r="L34" i="4" l="1"/>
  <c r="L34" i="2"/>
  <c r="M20" i="8" l="1"/>
  <c r="L20" i="8"/>
  <c r="J20" i="8"/>
  <c r="J19" i="8" s="1"/>
  <c r="I20" i="8"/>
  <c r="H20" i="8"/>
  <c r="D20" i="8"/>
  <c r="D19" i="8" s="1"/>
  <c r="M19" i="8"/>
  <c r="L19" i="8"/>
  <c r="I19" i="8"/>
  <c r="H19" i="8"/>
  <c r="M18" i="8"/>
  <c r="L18" i="8"/>
  <c r="L16" i="8" s="1"/>
  <c r="L34" i="8" s="1"/>
  <c r="J18" i="8"/>
  <c r="I18" i="8"/>
  <c r="D18" i="8"/>
  <c r="L17" i="8"/>
  <c r="J17" i="8"/>
  <c r="J16" i="8" s="1"/>
  <c r="I17" i="8"/>
  <c r="D17" i="8"/>
  <c r="M16" i="8"/>
  <c r="I16" i="8"/>
  <c r="I34" i="8" s="1"/>
  <c r="M13" i="8"/>
  <c r="L13" i="8"/>
  <c r="J13" i="8"/>
  <c r="I13" i="8"/>
  <c r="D13" i="8"/>
  <c r="L10" i="8"/>
  <c r="J10" i="8"/>
  <c r="J34" i="8" s="1"/>
  <c r="I10" i="8"/>
  <c r="D10" i="8"/>
  <c r="D16" i="8" s="1"/>
  <c r="D34" i="8" s="1"/>
  <c r="D28" i="7"/>
  <c r="M20" i="7"/>
  <c r="L20" i="7"/>
  <c r="J20" i="7"/>
  <c r="I20" i="7"/>
  <c r="H20" i="7"/>
  <c r="D20" i="7"/>
  <c r="D19" i="7" s="1"/>
  <c r="M19" i="7"/>
  <c r="L19" i="7"/>
  <c r="J19" i="7"/>
  <c r="I19" i="7"/>
  <c r="H19" i="7"/>
  <c r="M18" i="7"/>
  <c r="D18" i="7"/>
  <c r="D16" i="7" s="1"/>
  <c r="D17" i="7"/>
  <c r="M16" i="7"/>
  <c r="L16" i="7"/>
  <c r="J16" i="7"/>
  <c r="I16" i="7"/>
  <c r="M13" i="7"/>
  <c r="L13" i="7"/>
  <c r="J13" i="7"/>
  <c r="I13" i="7"/>
  <c r="D13" i="7"/>
  <c r="M10" i="7"/>
  <c r="L10" i="7"/>
  <c r="J10" i="7"/>
  <c r="I10" i="7"/>
  <c r="D10" i="7"/>
  <c r="M20" i="6"/>
  <c r="L20" i="6"/>
  <c r="J20" i="6"/>
  <c r="J19" i="6" s="1"/>
  <c r="I20" i="6"/>
  <c r="I19" i="6" s="1"/>
  <c r="H20" i="6"/>
  <c r="D20" i="6"/>
  <c r="D19" i="6" s="1"/>
  <c r="M19" i="6"/>
  <c r="M34" i="6" s="1"/>
  <c r="L19" i="6"/>
  <c r="H19" i="6"/>
  <c r="M18" i="6"/>
  <c r="L18" i="6"/>
  <c r="L16" i="6" s="1"/>
  <c r="L34" i="6" s="1"/>
  <c r="J18" i="6"/>
  <c r="I18" i="6"/>
  <c r="D18" i="6"/>
  <c r="L17" i="6"/>
  <c r="J17" i="6"/>
  <c r="J16" i="6" s="1"/>
  <c r="I17" i="6"/>
  <c r="D17" i="6"/>
  <c r="M16" i="6"/>
  <c r="I16" i="6"/>
  <c r="I34" i="6" s="1"/>
  <c r="M13" i="6"/>
  <c r="L13" i="6"/>
  <c r="J13" i="6"/>
  <c r="I13" i="6"/>
  <c r="D13" i="6"/>
  <c r="L10" i="6"/>
  <c r="J10" i="6"/>
  <c r="J34" i="6" s="1"/>
  <c r="I10" i="6"/>
  <c r="D10" i="6"/>
  <c r="D16" i="6" s="1"/>
  <c r="D34" i="6" s="1"/>
  <c r="M20" i="5"/>
  <c r="M19" i="5" s="1"/>
  <c r="L20" i="5"/>
  <c r="L19" i="5" s="1"/>
  <c r="J20" i="5"/>
  <c r="J19" i="5" s="1"/>
  <c r="I20" i="5"/>
  <c r="H20" i="5"/>
  <c r="D20" i="5"/>
  <c r="D19" i="5" s="1"/>
  <c r="I19" i="5"/>
  <c r="H19" i="5"/>
  <c r="M18" i="5"/>
  <c r="L18" i="5"/>
  <c r="J18" i="5"/>
  <c r="I18" i="5"/>
  <c r="D18" i="5"/>
  <c r="M17" i="5"/>
  <c r="L17" i="5"/>
  <c r="L16" i="5" s="1"/>
  <c r="J17" i="5"/>
  <c r="I17" i="5"/>
  <c r="D17" i="5"/>
  <c r="J16" i="5"/>
  <c r="I16" i="5"/>
  <c r="I34" i="5" s="1"/>
  <c r="D16" i="5"/>
  <c r="M13" i="5"/>
  <c r="L13" i="5"/>
  <c r="J13" i="5"/>
  <c r="I13" i="5"/>
  <c r="D13" i="5"/>
  <c r="M10" i="5"/>
  <c r="M16" i="5" s="1"/>
  <c r="M34" i="5" s="1"/>
  <c r="L10" i="5"/>
  <c r="J10" i="5"/>
  <c r="I10" i="5"/>
  <c r="D10" i="5"/>
  <c r="J34" i="5" l="1"/>
  <c r="D34" i="5"/>
  <c r="L34" i="5"/>
  <c r="M20" i="4" l="1"/>
  <c r="M19" i="4" s="1"/>
  <c r="M34" i="4" s="1"/>
  <c r="M20" i="3"/>
  <c r="M19" i="3" s="1"/>
  <c r="M34" i="3" s="1"/>
  <c r="M20" i="2"/>
  <c r="M19" i="2" s="1"/>
  <c r="M34" i="2" s="1"/>
  <c r="M20" i="1"/>
  <c r="M19" i="1" s="1"/>
  <c r="M34" i="1" s="1"/>
  <c r="J20" i="4"/>
  <c r="J19" i="4" s="1"/>
  <c r="J18" i="4"/>
  <c r="J17" i="4"/>
  <c r="J16" i="4" s="1"/>
  <c r="J13" i="4"/>
  <c r="J10" i="4"/>
  <c r="J20" i="3"/>
  <c r="J19" i="3"/>
  <c r="J16" i="3"/>
  <c r="J13" i="3"/>
  <c r="J10" i="3"/>
  <c r="J20" i="2"/>
  <c r="J19" i="2"/>
  <c r="J34" i="2" s="1"/>
  <c r="J18" i="2"/>
  <c r="J17" i="2"/>
  <c r="J16" i="2"/>
  <c r="J13" i="2"/>
  <c r="J10" i="2"/>
  <c r="J20" i="1"/>
  <c r="J19" i="1"/>
  <c r="J34" i="1" s="1"/>
  <c r="J18" i="1"/>
  <c r="J17" i="1"/>
  <c r="J16" i="1"/>
  <c r="J13" i="1"/>
  <c r="J10" i="1"/>
  <c r="J34" i="4" l="1"/>
  <c r="I20" i="4" l="1"/>
  <c r="I19" i="4" s="1"/>
  <c r="I18" i="4"/>
  <c r="I17" i="4"/>
  <c r="I16" i="4" s="1"/>
  <c r="I13" i="4"/>
  <c r="I10" i="4"/>
  <c r="I20" i="3"/>
  <c r="I19" i="3"/>
  <c r="I18" i="3"/>
  <c r="I17" i="3"/>
  <c r="I16" i="3" s="1"/>
  <c r="I13" i="3"/>
  <c r="I10" i="3"/>
  <c r="I20" i="2"/>
  <c r="I19" i="2" s="1"/>
  <c r="I18" i="2"/>
  <c r="I17" i="2"/>
  <c r="I16" i="2" s="1"/>
  <c r="I34" i="2" s="1"/>
  <c r="I13" i="2"/>
  <c r="I10" i="2"/>
  <c r="I20" i="1"/>
  <c r="I19" i="1" s="1"/>
  <c r="I18" i="1"/>
  <c r="I17" i="1"/>
  <c r="I16" i="1" s="1"/>
  <c r="I34" i="1" s="1"/>
  <c r="I13" i="1"/>
  <c r="I10" i="1"/>
  <c r="I34" i="4" l="1"/>
  <c r="H20" i="4" l="1"/>
  <c r="H19" i="4" s="1"/>
  <c r="H20" i="3"/>
  <c r="H19" i="3" s="1"/>
  <c r="H20" i="2"/>
  <c r="H19" i="2" s="1"/>
  <c r="H20" i="1"/>
  <c r="H19" i="1"/>
  <c r="N4" i="8" l="1"/>
  <c r="N5" i="8"/>
  <c r="N6" i="8"/>
  <c r="N7" i="8"/>
  <c r="N8" i="8"/>
  <c r="N9" i="8"/>
  <c r="N10" i="8"/>
  <c r="N11" i="8"/>
  <c r="N12" i="8"/>
  <c r="N13" i="8"/>
  <c r="N14" i="8"/>
  <c r="N15" i="8"/>
  <c r="N16" i="8"/>
  <c r="N17" i="8"/>
  <c r="N18" i="8"/>
  <c r="N19" i="8"/>
  <c r="N20" i="8"/>
  <c r="N21" i="8"/>
  <c r="N22" i="8"/>
  <c r="N23" i="8"/>
  <c r="N24" i="8"/>
  <c r="N25" i="8"/>
  <c r="N26" i="8"/>
  <c r="N27" i="8"/>
  <c r="N28" i="8"/>
  <c r="N29" i="8"/>
  <c r="N30" i="8"/>
  <c r="N31" i="8"/>
  <c r="N32" i="8"/>
  <c r="N33" i="8"/>
  <c r="N34" i="8"/>
  <c r="N3" i="8"/>
  <c r="N4" i="4"/>
  <c r="N5" i="4"/>
  <c r="N6" i="4"/>
  <c r="N7" i="4"/>
  <c r="N8" i="4"/>
  <c r="N9" i="4"/>
  <c r="N10" i="4"/>
  <c r="N11" i="4"/>
  <c r="N12" i="4"/>
  <c r="N13" i="4"/>
  <c r="N14" i="4"/>
  <c r="N15" i="4"/>
  <c r="N16" i="4"/>
  <c r="N17" i="4"/>
  <c r="N18" i="4"/>
  <c r="N19" i="4"/>
  <c r="N20" i="4"/>
  <c r="N21" i="4"/>
  <c r="N22" i="4"/>
  <c r="N23" i="4"/>
  <c r="N24" i="4"/>
  <c r="N25" i="4"/>
  <c r="N26" i="4"/>
  <c r="N27" i="4"/>
  <c r="N28" i="4"/>
  <c r="N29" i="4"/>
  <c r="N30" i="4"/>
  <c r="N31" i="4"/>
  <c r="N32" i="4"/>
  <c r="N33" i="4"/>
  <c r="N34" i="4"/>
  <c r="N3" i="4"/>
  <c r="N4" i="7"/>
  <c r="N5" i="7"/>
  <c r="N6" i="7"/>
  <c r="N7" i="7"/>
  <c r="N8" i="7"/>
  <c r="N9" i="7"/>
  <c r="N10" i="7"/>
  <c r="N11" i="7"/>
  <c r="N12" i="7"/>
  <c r="N13" i="7"/>
  <c r="N14" i="7"/>
  <c r="N15" i="7"/>
  <c r="N16" i="7"/>
  <c r="N17" i="7"/>
  <c r="N18" i="7"/>
  <c r="N19" i="7"/>
  <c r="N20" i="7"/>
  <c r="N21" i="7"/>
  <c r="N22" i="7"/>
  <c r="N23" i="7"/>
  <c r="N24" i="7"/>
  <c r="N25" i="7"/>
  <c r="N26" i="7"/>
  <c r="N27" i="7"/>
  <c r="N28" i="7"/>
  <c r="N29" i="7"/>
  <c r="N30" i="7"/>
  <c r="N31" i="7"/>
  <c r="N32" i="7"/>
  <c r="N33" i="7"/>
  <c r="N34" i="7"/>
  <c r="N3" i="7"/>
  <c r="N4" i="3"/>
  <c r="N5" i="3"/>
  <c r="N6" i="3"/>
  <c r="N7" i="3"/>
  <c r="N8" i="3"/>
  <c r="N9" i="3"/>
  <c r="N10" i="3"/>
  <c r="N11" i="3"/>
  <c r="N12" i="3"/>
  <c r="N13" i="3"/>
  <c r="N14" i="3"/>
  <c r="N15" i="3"/>
  <c r="N16" i="3"/>
  <c r="N17" i="3"/>
  <c r="N18" i="3"/>
  <c r="N19" i="3"/>
  <c r="N20" i="3"/>
  <c r="N21" i="3"/>
  <c r="N22" i="3"/>
  <c r="N23" i="3"/>
  <c r="N24" i="3"/>
  <c r="N25" i="3"/>
  <c r="N26" i="3"/>
  <c r="N27" i="3"/>
  <c r="N28" i="3"/>
  <c r="N29" i="3"/>
  <c r="N30" i="3"/>
  <c r="N31" i="3"/>
  <c r="N32" i="3"/>
  <c r="N33" i="3"/>
  <c r="N34" i="3"/>
  <c r="N3" i="3"/>
  <c r="N4" i="2"/>
  <c r="N5" i="2"/>
  <c r="N6" i="2"/>
  <c r="N7" i="2"/>
  <c r="N8" i="2"/>
  <c r="N9" i="2"/>
  <c r="N10" i="2"/>
  <c r="N11" i="2"/>
  <c r="N12" i="2"/>
  <c r="N13" i="2"/>
  <c r="N14" i="2"/>
  <c r="N15" i="2"/>
  <c r="N16" i="2"/>
  <c r="N17" i="2"/>
  <c r="N18" i="2"/>
  <c r="N19" i="2"/>
  <c r="N20" i="2"/>
  <c r="N21" i="2"/>
  <c r="N22" i="2"/>
  <c r="N23" i="2"/>
  <c r="N24" i="2"/>
  <c r="N25" i="2"/>
  <c r="N26" i="2"/>
  <c r="N27" i="2"/>
  <c r="N28" i="2"/>
  <c r="N29" i="2"/>
  <c r="N30" i="2"/>
  <c r="N31" i="2"/>
  <c r="N32" i="2"/>
  <c r="N33" i="2"/>
  <c r="N34" i="2"/>
  <c r="N3" i="2"/>
  <c r="N4" i="6"/>
  <c r="N5" i="6"/>
  <c r="N6" i="6"/>
  <c r="N7" i="6"/>
  <c r="N8" i="6"/>
  <c r="N9" i="6"/>
  <c r="N10" i="6"/>
  <c r="N11" i="6"/>
  <c r="N12" i="6"/>
  <c r="N13" i="6"/>
  <c r="N14" i="6"/>
  <c r="N15" i="6"/>
  <c r="N16" i="6"/>
  <c r="N17" i="6"/>
  <c r="N18" i="6"/>
  <c r="N19" i="6"/>
  <c r="N20" i="6"/>
  <c r="N21" i="6"/>
  <c r="N22" i="6"/>
  <c r="N23" i="6"/>
  <c r="N24" i="6"/>
  <c r="N25" i="6"/>
  <c r="N26" i="6"/>
  <c r="N27" i="6"/>
  <c r="N28" i="6"/>
  <c r="N29" i="6"/>
  <c r="N30" i="6"/>
  <c r="N31" i="6"/>
  <c r="N32" i="6"/>
  <c r="N33" i="6"/>
  <c r="N34" i="6"/>
  <c r="N3" i="6"/>
  <c r="N4" i="5"/>
  <c r="N5" i="5"/>
  <c r="N6" i="5"/>
  <c r="N7" i="5"/>
  <c r="N8" i="5"/>
  <c r="N9" i="5"/>
  <c r="N10" i="5"/>
  <c r="N11" i="5"/>
  <c r="N12" i="5"/>
  <c r="N13" i="5"/>
  <c r="N14" i="5"/>
  <c r="N15" i="5"/>
  <c r="N16" i="5"/>
  <c r="N17" i="5"/>
  <c r="N18" i="5"/>
  <c r="N19" i="5"/>
  <c r="N20" i="5"/>
  <c r="N21" i="5"/>
  <c r="N22" i="5"/>
  <c r="N23" i="5"/>
  <c r="N24" i="5"/>
  <c r="N25" i="5"/>
  <c r="N26" i="5"/>
  <c r="N27" i="5"/>
  <c r="N28" i="5"/>
  <c r="N29" i="5"/>
  <c r="N30" i="5"/>
  <c r="N31" i="5"/>
  <c r="N32" i="5"/>
  <c r="N33" i="5"/>
  <c r="N34" i="5"/>
  <c r="N3" i="5"/>
  <c r="N4" i="1"/>
  <c r="N5" i="1"/>
  <c r="N6" i="1"/>
  <c r="N7" i="1"/>
  <c r="N8" i="1"/>
  <c r="N9" i="1"/>
  <c r="N10" i="1"/>
  <c r="N11" i="1"/>
  <c r="N12" i="1"/>
  <c r="N13" i="1"/>
  <c r="N14" i="1"/>
  <c r="N15" i="1"/>
  <c r="N16" i="1"/>
  <c r="N17" i="1"/>
  <c r="N18" i="1"/>
  <c r="N19" i="1"/>
  <c r="N20" i="1"/>
  <c r="N21" i="1"/>
  <c r="N22" i="1"/>
  <c r="N23" i="1"/>
  <c r="N24" i="1"/>
  <c r="N25" i="1"/>
  <c r="N26" i="1"/>
  <c r="N27" i="1"/>
  <c r="N28" i="1"/>
  <c r="N29" i="1"/>
  <c r="N30" i="1"/>
  <c r="N31" i="1"/>
  <c r="N32" i="1"/>
  <c r="N33" i="1"/>
  <c r="N34" i="1"/>
  <c r="N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37A50C87-FD73-45F9-AC30-0E76FC1938E9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96F7600E-9D10-4851-978F-C7B53B03D858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82BFAD32-A2CD-4704-87E8-E970A5954F88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Kosta Spaseski</author>
  </authors>
  <commentList>
    <comment ref="G2" authorId="0" shapeId="0" xr:uid="{D3733693-3B0A-4B28-8EC8-67148A46E372}">
      <text>
        <r>
          <rPr>
            <b/>
            <sz val="9"/>
            <color indexed="81"/>
            <rFont val="Tahoma"/>
            <family val="2"/>
          </rPr>
          <t>Kosta Spaseski:</t>
        </r>
        <r>
          <rPr>
            <sz val="9"/>
            <color indexed="81"/>
            <rFont val="Tahoma"/>
            <family val="2"/>
          </rPr>
          <t xml:space="preserve">
Nga data 01.07.2024 Viner Osiguruvanje  SHA Shkup u shkri me ADOR Makedonija Osiguruvanje VIG</t>
        </r>
      </text>
    </comment>
  </commentList>
</comments>
</file>

<file path=xl/sharedStrings.xml><?xml version="1.0" encoding="utf-8"?>
<sst xmlns="http://schemas.openxmlformats.org/spreadsheetml/2006/main" count="616" uniqueCount="81">
  <si>
    <t>01</t>
  </si>
  <si>
    <t>02</t>
  </si>
  <si>
    <t>03</t>
  </si>
  <si>
    <t>04</t>
  </si>
  <si>
    <t>05</t>
  </si>
  <si>
    <t>06</t>
  </si>
  <si>
    <t>07</t>
  </si>
  <si>
    <t>08</t>
  </si>
  <si>
    <t>0801</t>
  </si>
  <si>
    <t>0802</t>
  </si>
  <si>
    <t>09</t>
  </si>
  <si>
    <t>0901</t>
  </si>
  <si>
    <t>0902</t>
  </si>
  <si>
    <t>89</t>
  </si>
  <si>
    <t>8901</t>
  </si>
  <si>
    <t>8902</t>
  </si>
  <si>
    <t>10</t>
  </si>
  <si>
    <t>100</t>
  </si>
  <si>
    <t>1001</t>
  </si>
  <si>
    <t>1002</t>
  </si>
  <si>
    <t>1003</t>
  </si>
  <si>
    <t>1005</t>
  </si>
  <si>
    <t>1099</t>
  </si>
  <si>
    <t>11</t>
  </si>
  <si>
    <t>12</t>
  </si>
  <si>
    <t>13</t>
  </si>
  <si>
    <t>14</t>
  </si>
  <si>
    <t>15</t>
  </si>
  <si>
    <t>16</t>
  </si>
  <si>
    <t>17</t>
  </si>
  <si>
    <t>18</t>
  </si>
  <si>
    <t>0000</t>
  </si>
  <si>
    <t xml:space="preserve">Sigurimi i aksidenteve </t>
  </si>
  <si>
    <t>Sigurimi shëndetësor</t>
  </si>
  <si>
    <t>Kasko- sigurimi i automjeteve motorike</t>
  </si>
  <si>
    <t>Kasko- sigurimi i mjeteve lëvizëse mbi shina</t>
  </si>
  <si>
    <t>Kasko- sigurimi i mjeteve ajrore</t>
  </si>
  <si>
    <t>Kasko- sigurimi i mjeteve lundruese</t>
  </si>
  <si>
    <t>Sigurimi i mallrave në transport (Kargo)</t>
  </si>
  <si>
    <t>Sigurimi i pronës nga zjarri dhe dlmtime të tjera</t>
  </si>
  <si>
    <t>Sigurimi i personave fizikë</t>
  </si>
  <si>
    <t>Sigurimi i personave juridikë</t>
  </si>
  <si>
    <t>Sigurimi i pronës-të tjera</t>
  </si>
  <si>
    <t xml:space="preserve">Sigurimi i pronës në total </t>
  </si>
  <si>
    <t xml:space="preserve">	АP (Gjithsej)</t>
  </si>
  <si>
    <t>A	P</t>
  </si>
  <si>
    <t>APD</t>
  </si>
  <si>
    <t>KJ</t>
  </si>
  <si>
    <t>SK</t>
  </si>
  <si>
    <t>Sigurimi i përjgjegjësisë të shoferit</t>
  </si>
  <si>
    <t>Të tjera</t>
  </si>
  <si>
    <t>Sigurimi i përjgjegjësisë nga mjetet ajrore</t>
  </si>
  <si>
    <t>Sigurimi i përjgjegjësisë nga mjetet lundruese</t>
  </si>
  <si>
    <t xml:space="preserve">Sigurimi i përgjegjësisë të përgjithshme </t>
  </si>
  <si>
    <t xml:space="preserve">Sigurimi i kredive </t>
  </si>
  <si>
    <t>Sigurimi i garancive</t>
  </si>
  <si>
    <t xml:space="preserve">Sigurimi i humbjeve financiare </t>
  </si>
  <si>
    <t xml:space="preserve">Sigurimi i mbrojtjes ligjore </t>
  </si>
  <si>
    <t xml:space="preserve">Sigurimi i asistencës turistike </t>
  </si>
  <si>
    <t>Gjithsej</t>
  </si>
  <si>
    <t>Primi i shkruar bruto, në mijëra denarë për muajin prill të vitit 2025</t>
  </si>
  <si>
    <t>Primi i shkruar bruto, në mijëra denarë për muajin prill të vitit 2026</t>
  </si>
  <si>
    <t>Kroacija Jo-Jetë</t>
  </si>
  <si>
    <t>Eurolink</t>
  </si>
  <si>
    <t>Euroins</t>
  </si>
  <si>
    <t>Grave Jo-Jetë</t>
  </si>
  <si>
    <t xml:space="preserve">Makedonija osiguruvanje </t>
  </si>
  <si>
    <t>Sava</t>
  </si>
  <si>
    <t>Triglav</t>
  </si>
  <si>
    <t>Unika</t>
  </si>
  <si>
    <t>Osiguritelna Polisa</t>
  </si>
  <si>
    <t>Halk Osiguruvanje</t>
  </si>
  <si>
    <t>ZOIL Makedonija</t>
  </si>
  <si>
    <t>Totali Jo-Jetë</t>
  </si>
  <si>
    <t>Makedonia Osiguruvanje</t>
  </si>
  <si>
    <t>Dëme të paguara bruto,në mijëra denarë për muajin prill  të vitit  2025</t>
  </si>
  <si>
    <t>Dëme të paguara bruto,në mijëra denarë për muajin prill  të vitit  2026</t>
  </si>
  <si>
    <t>Numri i kontratave të lidhura  për muajin prill të vitit 2026</t>
  </si>
  <si>
    <t>Numri i kontratave të lidhura  për muajin prill të vitit 2025</t>
  </si>
  <si>
    <t>Numri i dëmeve të likuiduara për muajin prill  të vitit 2026</t>
  </si>
  <si>
    <t>Numri i dëmeve të likuiduara për muajin prill  të vitit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</si>
</sst>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_-* #,##0.00_-;\-* #,##0.00_-;_-* &quot;-&quot;??_-;_-@_-"/>
    <numFmt numFmtId="166" formatCode="_-* #,##0.00\ _д_е_н_._-;\-* #,##0.00\ _д_е_н_._-;_-* &quot;-&quot;??\ _д_е_н_._-;_-@_-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</font>
    <font>
      <b/>
      <sz val="10"/>
      <name val="Calibri"/>
      <family val="2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theme="1"/>
      <name val="Arial"/>
      <family val="2"/>
      <charset val="204"/>
    </font>
    <font>
      <sz val="11"/>
      <color rgb="FF9C5700"/>
      <name val="Calibri"/>
      <family val="2"/>
      <charset val="204"/>
      <scheme val="minor"/>
    </font>
    <font>
      <sz val="10"/>
      <name val="Arial"/>
      <family val="2"/>
    </font>
    <font>
      <b/>
      <sz val="10"/>
      <color theme="1"/>
      <name val="Calibri"/>
      <family val="2"/>
    </font>
    <font>
      <sz val="8"/>
      <color theme="1"/>
      <name val="Triglav TheSans"/>
      <family val="2"/>
      <charset val="238"/>
    </font>
    <font>
      <sz val="10"/>
      <color theme="9" tint="-0.249977111117893"/>
      <name val="Calibri"/>
      <family val="2"/>
    </font>
    <font>
      <sz val="10"/>
      <color theme="1"/>
      <name val="Calibri"/>
      <family val="2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sz val="10"/>
      <color rgb="FF00B050"/>
      <name val="Calibri"/>
      <family val="2"/>
    </font>
    <font>
      <b/>
      <sz val="10"/>
      <color rgb="FF00B05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rgb="FFD6DCE4"/>
      </patternFill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rgb="FFF2F2F2"/>
        <bgColor rgb="FF000000"/>
      </patternFill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 style="thick">
        <color theme="0"/>
      </left>
      <right style="thick">
        <color theme="0"/>
      </right>
      <top style="thin">
        <color theme="0" tint="-0.24994659260841701"/>
      </top>
      <bottom style="thin">
        <color theme="0" tint="-0.24994659260841701"/>
      </bottom>
      <diagonal/>
    </border>
  </borders>
  <cellStyleXfs count="35">
    <xf numFmtId="0" fontId="0" fillId="0" borderId="0"/>
    <xf numFmtId="0" fontId="3" fillId="0" borderId="0"/>
    <xf numFmtId="0" fontId="3" fillId="0" borderId="0"/>
    <xf numFmtId="0" fontId="13" fillId="0" borderId="0"/>
    <xf numFmtId="165" fontId="3" fillId="0" borderId="0" applyFont="0" applyFill="0" applyBorder="0" applyAlignment="0" applyProtection="0"/>
    <xf numFmtId="0" fontId="12" fillId="0" borderId="0"/>
    <xf numFmtId="0" fontId="14" fillId="0" borderId="0"/>
    <xf numFmtId="0" fontId="12" fillId="0" borderId="0"/>
    <xf numFmtId="0" fontId="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applyFont="0" applyFill="0" applyBorder="0" applyAlignment="0" applyProtection="0"/>
    <xf numFmtId="0" fontId="2" fillId="0" borderId="0"/>
    <xf numFmtId="165" fontId="12" fillId="0" borderId="0" applyFont="0" applyFill="0" applyBorder="0" applyAlignment="0" applyProtection="0"/>
    <xf numFmtId="0" fontId="12" fillId="0" borderId="0"/>
    <xf numFmtId="0" fontId="15" fillId="6" borderId="0" applyNumberFormat="0" applyBorder="0" applyAlignment="0" applyProtection="0"/>
    <xf numFmtId="0" fontId="2" fillId="0" borderId="0"/>
    <xf numFmtId="0" fontId="12" fillId="0" borderId="0"/>
    <xf numFmtId="43" fontId="3" fillId="0" borderId="0" applyFont="0" applyFill="0" applyBorder="0" applyAlignment="0" applyProtection="0"/>
    <xf numFmtId="0" fontId="1" fillId="0" borderId="0"/>
    <xf numFmtId="0" fontId="16" fillId="0" borderId="0" applyAlignment="0"/>
    <xf numFmtId="165" fontId="1" fillId="0" borderId="0" applyFont="0" applyFill="0" applyBorder="0" applyAlignment="0" applyProtection="0"/>
    <xf numFmtId="3" fontId="18" fillId="0" borderId="11"/>
  </cellStyleXfs>
  <cellXfs count="51">
    <xf numFmtId="0" fontId="0" fillId="0" borderId="0" xfId="0"/>
    <xf numFmtId="0" fontId="4" fillId="2" borderId="1" xfId="1" applyFont="1" applyFill="1" applyBorder="1" applyAlignment="1">
      <alignment horizontal="left" vertical="center" wrapText="1"/>
    </xf>
    <xf numFmtId="3" fontId="0" fillId="0" borderId="0" xfId="0" applyNumberFormat="1"/>
    <xf numFmtId="49" fontId="0" fillId="0" borderId="0" xfId="0" applyNumberFormat="1" applyAlignment="1">
      <alignment horizontal="center" vertical="center" wrapText="1"/>
    </xf>
    <xf numFmtId="49" fontId="4" fillId="2" borderId="2" xfId="1" applyNumberFormat="1" applyFont="1" applyFill="1" applyBorder="1" applyAlignment="1">
      <alignment horizontal="center" vertical="center" wrapText="1"/>
    </xf>
    <xf numFmtId="49" fontId="4" fillId="2" borderId="3" xfId="1" applyNumberFormat="1" applyFont="1" applyFill="1" applyBorder="1" applyAlignment="1">
      <alignment horizontal="center" vertical="center" wrapText="1"/>
    </xf>
    <xf numFmtId="0" fontId="4" fillId="2" borderId="5" xfId="1" applyFont="1" applyFill="1" applyBorder="1" applyAlignment="1">
      <alignment horizontal="left" vertical="center" wrapText="1"/>
    </xf>
    <xf numFmtId="0" fontId="4" fillId="2" borderId="7" xfId="1" applyFont="1" applyFill="1" applyBorder="1" applyAlignment="1">
      <alignment horizontal="left" vertical="center" wrapText="1"/>
    </xf>
    <xf numFmtId="0" fontId="4" fillId="2" borderId="8" xfId="1" applyFont="1" applyFill="1" applyBorder="1" applyAlignment="1">
      <alignment horizontal="left" vertical="center" wrapText="1"/>
    </xf>
    <xf numFmtId="3" fontId="5" fillId="0" borderId="9" xfId="0" applyNumberFormat="1" applyFont="1" applyBorder="1"/>
    <xf numFmtId="0" fontId="5" fillId="0" borderId="0" xfId="0" applyFont="1"/>
    <xf numFmtId="49" fontId="5" fillId="0" borderId="3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3" fontId="5" fillId="0" borderId="6" xfId="0" applyNumberFormat="1" applyFont="1" applyBorder="1"/>
    <xf numFmtId="3" fontId="6" fillId="0" borderId="6" xfId="0" applyNumberFormat="1" applyFont="1" applyBorder="1"/>
    <xf numFmtId="49" fontId="5" fillId="0" borderId="0" xfId="0" applyNumberFormat="1" applyFont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 wrapText="1"/>
    </xf>
    <xf numFmtId="3" fontId="6" fillId="0" borderId="9" xfId="0" applyNumberFormat="1" applyFont="1" applyBorder="1"/>
    <xf numFmtId="3" fontId="7" fillId="3" borderId="1" xfId="2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vertical="center" wrapText="1"/>
    </xf>
    <xf numFmtId="3" fontId="8" fillId="3" borderId="1" xfId="0" applyNumberFormat="1" applyFont="1" applyFill="1" applyBorder="1" applyAlignment="1">
      <alignment vertical="center" wrapText="1"/>
    </xf>
    <xf numFmtId="3" fontId="4" fillId="3" borderId="1" xfId="0" applyNumberFormat="1" applyFont="1" applyFill="1" applyBorder="1" applyAlignment="1">
      <alignment vertical="center" wrapText="1"/>
    </xf>
    <xf numFmtId="3" fontId="7" fillId="4" borderId="1" xfId="0" applyNumberFormat="1" applyFont="1" applyFill="1" applyBorder="1" applyAlignment="1">
      <alignment vertical="center" wrapText="1"/>
    </xf>
    <xf numFmtId="3" fontId="7" fillId="3" borderId="1" xfId="0" applyNumberFormat="1" applyFont="1" applyFill="1" applyBorder="1" applyAlignment="1">
      <alignment horizontal="center" vertical="center" wrapText="1"/>
    </xf>
    <xf numFmtId="3" fontId="8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3" fontId="9" fillId="3" borderId="1" xfId="0" applyNumberFormat="1" applyFont="1" applyFill="1" applyBorder="1" applyAlignment="1">
      <alignment vertical="center" wrapText="1"/>
    </xf>
    <xf numFmtId="164" fontId="17" fillId="3" borderId="1" xfId="30" applyNumberFormat="1" applyFont="1" applyFill="1" applyBorder="1" applyAlignment="1">
      <alignment vertical="center" wrapText="1"/>
    </xf>
    <xf numFmtId="3" fontId="7" fillId="0" borderId="1" xfId="0" applyNumberFormat="1" applyFont="1" applyBorder="1" applyAlignment="1">
      <alignment vertical="center" wrapText="1"/>
    </xf>
    <xf numFmtId="3" fontId="7" fillId="5" borderId="1" xfId="0" applyNumberFormat="1" applyFont="1" applyFill="1" applyBorder="1" applyAlignment="1">
      <alignment vertical="center" wrapText="1"/>
    </xf>
    <xf numFmtId="3" fontId="7" fillId="5" borderId="0" xfId="0" applyNumberFormat="1" applyFont="1" applyFill="1" applyAlignment="1">
      <alignment vertical="center" wrapText="1"/>
    </xf>
    <xf numFmtId="3" fontId="4" fillId="3" borderId="1" xfId="2" applyNumberFormat="1" applyFont="1" applyFill="1" applyBorder="1" applyAlignment="1">
      <alignment vertical="center" wrapText="1"/>
    </xf>
    <xf numFmtId="3" fontId="19" fillId="3" borderId="1" xfId="0" applyNumberFormat="1" applyFont="1" applyFill="1" applyBorder="1" applyAlignment="1">
      <alignment vertical="center" wrapText="1"/>
    </xf>
    <xf numFmtId="164" fontId="20" fillId="3" borderId="1" xfId="30" applyNumberFormat="1" applyFont="1" applyFill="1" applyBorder="1" applyAlignment="1">
      <alignment vertical="center" wrapText="1"/>
    </xf>
    <xf numFmtId="164" fontId="7" fillId="3" borderId="1" xfId="30" applyNumberFormat="1" applyFont="1" applyFill="1" applyBorder="1" applyAlignment="1">
      <alignment vertical="center" wrapText="1"/>
    </xf>
    <xf numFmtId="4" fontId="21" fillId="7" borderId="1" xfId="0" applyNumberFormat="1" applyFont="1" applyFill="1" applyBorder="1" applyAlignment="1">
      <alignment vertical="center" wrapText="1"/>
    </xf>
    <xf numFmtId="0" fontId="21" fillId="7" borderId="1" xfId="0" applyFont="1" applyFill="1" applyBorder="1" applyAlignment="1">
      <alignment vertical="center" wrapText="1"/>
    </xf>
    <xf numFmtId="4" fontId="22" fillId="7" borderId="1" xfId="0" applyNumberFormat="1" applyFont="1" applyFill="1" applyBorder="1" applyAlignment="1">
      <alignment vertical="center" wrapText="1"/>
    </xf>
    <xf numFmtId="3" fontId="21" fillId="7" borderId="1" xfId="0" applyNumberFormat="1" applyFont="1" applyFill="1" applyBorder="1" applyAlignment="1">
      <alignment vertical="center" wrapText="1"/>
    </xf>
    <xf numFmtId="3" fontId="22" fillId="7" borderId="1" xfId="0" applyNumberFormat="1" applyFont="1" applyFill="1" applyBorder="1" applyAlignment="1">
      <alignment vertical="center" wrapText="1"/>
    </xf>
    <xf numFmtId="165" fontId="7" fillId="3" borderId="1" xfId="4" applyFont="1" applyFill="1" applyBorder="1" applyAlignment="1">
      <alignment vertical="center" wrapText="1"/>
    </xf>
    <xf numFmtId="165" fontId="23" fillId="5" borderId="1" xfId="4" applyFont="1" applyFill="1" applyBorder="1" applyAlignment="1">
      <alignment vertical="center" wrapText="1"/>
    </xf>
    <xf numFmtId="165" fontId="23" fillId="5" borderId="0" xfId="4" applyFont="1" applyFill="1" applyAlignment="1">
      <alignment vertical="center" wrapText="1"/>
    </xf>
    <xf numFmtId="165" fontId="23" fillId="3" borderId="1" xfId="4" applyFont="1" applyFill="1" applyBorder="1" applyAlignment="1">
      <alignment vertical="center" wrapText="1"/>
    </xf>
    <xf numFmtId="165" fontId="24" fillId="3" borderId="1" xfId="4" applyFont="1" applyFill="1" applyBorder="1" applyAlignment="1">
      <alignment vertical="center" wrapText="1"/>
    </xf>
    <xf numFmtId="165" fontId="7" fillId="5" borderId="1" xfId="4" applyFont="1" applyFill="1" applyBorder="1" applyAlignment="1">
      <alignment vertical="center" wrapText="1"/>
    </xf>
    <xf numFmtId="165" fontId="7" fillId="5" borderId="0" xfId="4" applyFont="1" applyFill="1" applyAlignment="1">
      <alignment vertical="center" wrapText="1"/>
    </xf>
    <xf numFmtId="165" fontId="4" fillId="3" borderId="1" xfId="4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8" borderId="5" xfId="1" applyFont="1" applyFill="1" applyBorder="1" applyAlignment="1">
      <alignment horizontal="left" vertical="center" wrapText="1"/>
    </xf>
  </cellXfs>
  <cellStyles count="35">
    <cellStyle name="Comma 2" xfId="4" xr:uid="{DA045210-B8D0-46D1-B7AE-827025748BB8}"/>
    <cellStyle name="Comma 2 2" xfId="23" xr:uid="{4D07B060-4C2E-48D1-93B4-238D4E09650E}"/>
    <cellStyle name="Comma 3" xfId="25" xr:uid="{36CD262A-54CA-4A5E-B703-4E0C47DDC6E4}"/>
    <cellStyle name="Comma 4" xfId="30" xr:uid="{13A4B750-86A1-4EB1-A66C-A676DC6AAC62}"/>
    <cellStyle name="Comma 5" xfId="33" xr:uid="{07D2AC3D-6D08-43B6-80E5-A46C6068243A}"/>
    <cellStyle name="First_Column_Rows_0" xfId="34" xr:uid="{2E17A6D8-56D9-425F-ABDF-3BCA8A567A12}"/>
    <cellStyle name="Neutral 2" xfId="27" xr:uid="{78626529-7481-49E8-B832-BCD4EA7CCA5A}"/>
    <cellStyle name="Normal" xfId="0" builtinId="0"/>
    <cellStyle name="Normal 2" xfId="1" xr:uid="{A3521A09-9228-4AF6-AF9D-D6F5A7B6AD15}"/>
    <cellStyle name="Normal 2 2" xfId="8" xr:uid="{63E3C801-0CA4-44EF-B84B-FD4784853BC6}"/>
    <cellStyle name="Normal 2 2 2" xfId="24" xr:uid="{0A856407-158F-4B1F-9CAB-D6EAEA140BE2}"/>
    <cellStyle name="Normal 2 2 3" xfId="26" xr:uid="{A7B164A6-5A3C-4A3A-BC4B-76A1A48F27AE}"/>
    <cellStyle name="Normal 2 3" xfId="28" xr:uid="{EF441DE0-B73B-413B-A39A-DAE51A64D86D}"/>
    <cellStyle name="Normal 2 4" xfId="9" xr:uid="{626BC373-44BF-4306-8A7B-6D095133D393}"/>
    <cellStyle name="Normal 2 4 2" xfId="12" xr:uid="{9E6CA49E-3B16-4DB9-B0F0-9A1FB7E339A8}"/>
    <cellStyle name="Normal 2 4 3" xfId="16" xr:uid="{F4311A7C-1574-49E6-B8FF-8A0B6972BA26}"/>
    <cellStyle name="Normal 2 4 4" xfId="19" xr:uid="{340246FF-3C42-4B46-AC92-64687D3E8B56}"/>
    <cellStyle name="Normal 2 4 5" xfId="22" xr:uid="{3930FB01-1214-4690-8EFE-B1F3A10AF505}"/>
    <cellStyle name="Normal 2 5" xfId="6" xr:uid="{345C2883-7A7A-4EF6-811A-6F5AD637D244}"/>
    <cellStyle name="Normal 2 6" xfId="32" xr:uid="{11BEFF4E-600F-4D6E-84E2-ADD4086403E1}"/>
    <cellStyle name="Normal 3" xfId="2" xr:uid="{8B089AE6-DFB8-41B8-BB6D-F35EB01D6692}"/>
    <cellStyle name="Normal 3 2" xfId="3" xr:uid="{AB7ED279-DBA4-4CEB-8B90-B21A665AA02D}"/>
    <cellStyle name="Normal 3 2 2" xfId="29" xr:uid="{9CE132A9-7A03-4608-A223-90B53B3789F9}"/>
    <cellStyle name="Normal 4" xfId="5" xr:uid="{98CDD710-5D35-4849-A75D-8ACC22D74004}"/>
    <cellStyle name="Normal 4 2" xfId="13" xr:uid="{8E7C6415-33E4-453F-B36E-5D96A42324CF}"/>
    <cellStyle name="Normal 5" xfId="10" xr:uid="{D31D15B8-368B-4FEB-BA22-39457475B81A}"/>
    <cellStyle name="Normal 5 2 2" xfId="7" xr:uid="{B1DC6121-5CAC-4452-9487-A239DCF15EC0}"/>
    <cellStyle name="Normal 5 2 2 2" xfId="11" xr:uid="{FE8674B9-0AC0-4E29-9C91-52FAE5F94BB6}"/>
    <cellStyle name="Normal 5 2 2 3" xfId="15" xr:uid="{45D876B6-BFC2-4EC8-8A0A-0F2696003A76}"/>
    <cellStyle name="Normal 5 2 2 4" xfId="18" xr:uid="{CA790CD6-587F-40B8-9FF2-F7D83F6813A8}"/>
    <cellStyle name="Normal 5 2 2 5" xfId="21" xr:uid="{03E98043-A654-4E4B-81BE-C8559E418A5C}"/>
    <cellStyle name="Normal 6" xfId="14" xr:uid="{1AD688D8-CFE5-4679-9B23-00B2C902C6CF}"/>
    <cellStyle name="Normal 7" xfId="17" xr:uid="{17B012F1-6872-4EB1-A175-54F8136B5DB1}"/>
    <cellStyle name="Normal 8" xfId="20" xr:uid="{81D4A082-2839-4DA0-9EAC-1293084DD975}"/>
    <cellStyle name="Normal 9" xfId="31" xr:uid="{640716C4-CEA3-4043-8225-47D0CF832B7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41CA94-8505-4B6B-818D-431E1E1F6BEF}">
  <dimension ref="A1:N34"/>
  <sheetViews>
    <sheetView zoomScale="80" zoomScaleNormal="8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61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35">
        <v>9364</v>
      </c>
      <c r="D3" s="29">
        <v>6296.9870000000001</v>
      </c>
      <c r="E3" s="19">
        <v>2064</v>
      </c>
      <c r="F3" s="19">
        <v>4182.4139999999998</v>
      </c>
      <c r="G3" s="36">
        <v>6093.28</v>
      </c>
      <c r="H3" s="19">
        <v>6804.8309999999983</v>
      </c>
      <c r="I3" s="19">
        <v>4135.723</v>
      </c>
      <c r="J3" s="19">
        <v>11901</v>
      </c>
      <c r="K3" s="18">
        <v>4058</v>
      </c>
      <c r="L3" s="23">
        <v>4691.04</v>
      </c>
      <c r="M3" s="41">
        <v>0</v>
      </c>
      <c r="N3" s="13">
        <f>SUM(C3:M3)</f>
        <v>59591.275000000001</v>
      </c>
    </row>
    <row r="4" spans="1:14">
      <c r="A4" s="6" t="s">
        <v>33</v>
      </c>
      <c r="B4" s="1" t="s">
        <v>1</v>
      </c>
      <c r="C4" s="35">
        <v>44515</v>
      </c>
      <c r="D4" s="29">
        <v>48323.11</v>
      </c>
      <c r="E4" s="19">
        <v>1973</v>
      </c>
      <c r="F4" s="19">
        <v>0</v>
      </c>
      <c r="G4" s="36">
        <v>10653.4</v>
      </c>
      <c r="H4" s="19">
        <v>28219.273999999998</v>
      </c>
      <c r="I4" s="19">
        <v>22257.446</v>
      </c>
      <c r="J4" s="19">
        <v>15117</v>
      </c>
      <c r="K4" s="18">
        <v>0</v>
      </c>
      <c r="L4" s="23">
        <v>2010.74</v>
      </c>
      <c r="M4" s="41">
        <v>0</v>
      </c>
      <c r="N4" s="13">
        <f t="shared" ref="N4:N34" si="0">SUM(C4:M4)</f>
        <v>173068.96999999997</v>
      </c>
    </row>
    <row r="5" spans="1:14" ht="25.5">
      <c r="A5" s="6" t="s">
        <v>34</v>
      </c>
      <c r="B5" s="1" t="s">
        <v>2</v>
      </c>
      <c r="C5" s="35">
        <v>14505</v>
      </c>
      <c r="D5" s="29">
        <v>15635.159</v>
      </c>
      <c r="E5" s="19">
        <v>11508</v>
      </c>
      <c r="F5" s="19">
        <v>1988.797</v>
      </c>
      <c r="G5" s="36">
        <v>14402.11</v>
      </c>
      <c r="H5" s="19">
        <v>23559.558000000005</v>
      </c>
      <c r="I5" s="19">
        <v>20428.965</v>
      </c>
      <c r="J5" s="19">
        <v>17273</v>
      </c>
      <c r="K5" s="18">
        <v>13379</v>
      </c>
      <c r="L5" s="23">
        <v>13970.67</v>
      </c>
      <c r="M5" s="41">
        <v>0</v>
      </c>
      <c r="N5" s="13">
        <f t="shared" si="0"/>
        <v>146650.25900000002</v>
      </c>
    </row>
    <row r="6" spans="1:14" ht="25.5">
      <c r="A6" s="6" t="s">
        <v>35</v>
      </c>
      <c r="B6" s="1" t="s">
        <v>3</v>
      </c>
      <c r="C6" s="35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5">
        <v>0</v>
      </c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1028</v>
      </c>
      <c r="L7" s="23">
        <v>0</v>
      </c>
      <c r="M7" s="41">
        <v>0</v>
      </c>
      <c r="N7" s="13">
        <f t="shared" si="0"/>
        <v>1028</v>
      </c>
    </row>
    <row r="8" spans="1:14">
      <c r="A8" s="6" t="s">
        <v>37</v>
      </c>
      <c r="B8" s="1" t="s">
        <v>5</v>
      </c>
      <c r="C8" s="34">
        <v>50</v>
      </c>
      <c r="D8" s="19">
        <v>0</v>
      </c>
      <c r="E8" s="19">
        <v>71</v>
      </c>
      <c r="F8" s="19">
        <v>0</v>
      </c>
      <c r="G8" s="37">
        <v>0</v>
      </c>
      <c r="H8" s="19">
        <v>179.11199999999997</v>
      </c>
      <c r="I8" s="19">
        <v>27.765000000000001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327.87699999999995</v>
      </c>
    </row>
    <row r="9" spans="1:14" ht="25.5">
      <c r="A9" s="6" t="s">
        <v>38</v>
      </c>
      <c r="B9" s="1" t="s">
        <v>6</v>
      </c>
      <c r="C9" s="35">
        <v>642</v>
      </c>
      <c r="D9" s="19">
        <v>19343.084999999999</v>
      </c>
      <c r="E9" s="19">
        <v>2407</v>
      </c>
      <c r="F9" s="19">
        <v>0</v>
      </c>
      <c r="G9" s="36">
        <v>2355.7199999999998</v>
      </c>
      <c r="H9" s="19">
        <v>483.52199999999993</v>
      </c>
      <c r="I9" s="19">
        <v>3207.5810000000001</v>
      </c>
      <c r="J9" s="19">
        <v>1273</v>
      </c>
      <c r="K9" s="18">
        <v>147</v>
      </c>
      <c r="L9" s="23">
        <v>299.7</v>
      </c>
      <c r="M9" s="41">
        <v>0</v>
      </c>
      <c r="N9" s="13">
        <f t="shared" si="0"/>
        <v>30158.608000000004</v>
      </c>
    </row>
    <row r="10" spans="1:14" ht="25.5">
      <c r="A10" s="6" t="s">
        <v>39</v>
      </c>
      <c r="B10" s="1" t="s">
        <v>7</v>
      </c>
      <c r="C10" s="35">
        <v>9219</v>
      </c>
      <c r="D10" s="19">
        <v>51563.292999999998</v>
      </c>
      <c r="E10" s="19">
        <v>2033</v>
      </c>
      <c r="F10" s="19">
        <v>419.245</v>
      </c>
      <c r="G10" s="36">
        <v>19075.89</v>
      </c>
      <c r="H10" s="19">
        <v>7464.7946699999884</v>
      </c>
      <c r="I10" s="19">
        <f>I11+I12</f>
        <v>5191.775002290361</v>
      </c>
      <c r="J10" s="19">
        <f t="shared" ref="J10" si="1">SUM(J11:J12)</f>
        <v>10858</v>
      </c>
      <c r="K10" s="18">
        <v>8499</v>
      </c>
      <c r="L10" s="23">
        <f>SUM(L11:L12)</f>
        <v>6925.5199999999995</v>
      </c>
      <c r="M10" s="41">
        <v>0</v>
      </c>
      <c r="N10" s="13">
        <f t="shared" si="0"/>
        <v>121249.51767229036</v>
      </c>
    </row>
    <row r="11" spans="1:14">
      <c r="A11" s="6" t="s">
        <v>40</v>
      </c>
      <c r="B11" s="1" t="s">
        <v>8</v>
      </c>
      <c r="C11" s="35">
        <v>3457</v>
      </c>
      <c r="D11" s="29">
        <v>1681.2349999999999</v>
      </c>
      <c r="E11" s="19">
        <v>456</v>
      </c>
      <c r="F11" s="19">
        <v>143.68</v>
      </c>
      <c r="G11" s="36">
        <v>1264.0999999999999</v>
      </c>
      <c r="H11" s="19">
        <v>2968.051840000001</v>
      </c>
      <c r="I11" s="19">
        <v>786.01115027941455</v>
      </c>
      <c r="J11" s="19">
        <v>1032</v>
      </c>
      <c r="K11" s="18">
        <v>1278</v>
      </c>
      <c r="L11" s="23">
        <v>825.7</v>
      </c>
      <c r="M11" s="41">
        <v>0</v>
      </c>
      <c r="N11" s="13">
        <f t="shared" si="0"/>
        <v>13891.777990279415</v>
      </c>
    </row>
    <row r="12" spans="1:14">
      <c r="A12" s="6" t="s">
        <v>41</v>
      </c>
      <c r="B12" s="1" t="s">
        <v>9</v>
      </c>
      <c r="C12" s="35">
        <v>5762</v>
      </c>
      <c r="D12" s="29">
        <v>49882.057999999997</v>
      </c>
      <c r="E12" s="19">
        <v>2033</v>
      </c>
      <c r="F12" s="19">
        <v>275.565</v>
      </c>
      <c r="G12" s="36">
        <v>17811.8</v>
      </c>
      <c r="H12" s="19">
        <v>4496.7428300000029</v>
      </c>
      <c r="I12" s="19">
        <v>4405.7638520109467</v>
      </c>
      <c r="J12" s="19">
        <v>9826</v>
      </c>
      <c r="K12" s="18">
        <v>7221</v>
      </c>
      <c r="L12" s="23">
        <v>6099.82</v>
      </c>
      <c r="M12" s="41">
        <v>0</v>
      </c>
      <c r="N12" s="13">
        <f t="shared" si="0"/>
        <v>107813.74968201094</v>
      </c>
    </row>
    <row r="13" spans="1:14">
      <c r="A13" s="6" t="s">
        <v>42</v>
      </c>
      <c r="B13" s="1" t="s">
        <v>10</v>
      </c>
      <c r="C13" s="35">
        <v>6476</v>
      </c>
      <c r="D13" s="19">
        <v>27064.782999999999</v>
      </c>
      <c r="E13" s="19">
        <v>3982</v>
      </c>
      <c r="F13" s="19">
        <v>88.483000000000004</v>
      </c>
      <c r="G13" s="36">
        <v>23158.49</v>
      </c>
      <c r="H13" s="19">
        <v>16633.732839999979</v>
      </c>
      <c r="I13" s="19">
        <f>I14+I15</f>
        <v>29152.253997709638</v>
      </c>
      <c r="J13" s="19">
        <f t="shared" ref="J13" si="2">SUM(J14:J15)</f>
        <v>94663</v>
      </c>
      <c r="K13" s="18">
        <v>4264</v>
      </c>
      <c r="L13" s="23">
        <f>SUM(L14:L15)</f>
        <v>5726.83</v>
      </c>
      <c r="M13" s="41">
        <v>0</v>
      </c>
      <c r="N13" s="13">
        <f t="shared" si="0"/>
        <v>211209.57283770959</v>
      </c>
    </row>
    <row r="14" spans="1:14">
      <c r="A14" s="6" t="s">
        <v>40</v>
      </c>
      <c r="B14" s="1" t="s">
        <v>11</v>
      </c>
      <c r="C14" s="35">
        <v>1975</v>
      </c>
      <c r="D14" s="19">
        <v>1811.7059999999999</v>
      </c>
      <c r="E14" s="19">
        <v>86</v>
      </c>
      <c r="F14" s="19">
        <v>27.381</v>
      </c>
      <c r="G14" s="36">
        <v>2046.03</v>
      </c>
      <c r="H14" s="19">
        <v>12644.588680000001</v>
      </c>
      <c r="I14" s="19">
        <v>11127.192849720584</v>
      </c>
      <c r="J14" s="19">
        <v>294</v>
      </c>
      <c r="K14" s="18">
        <v>179</v>
      </c>
      <c r="L14" s="23">
        <v>1508.22</v>
      </c>
      <c r="M14" s="41">
        <v>0</v>
      </c>
      <c r="N14" s="13">
        <f t="shared" si="0"/>
        <v>31699.118529720585</v>
      </c>
    </row>
    <row r="15" spans="1:14">
      <c r="A15" s="6" t="s">
        <v>41</v>
      </c>
      <c r="B15" s="1" t="s">
        <v>12</v>
      </c>
      <c r="C15" s="35">
        <v>4501</v>
      </c>
      <c r="D15" s="19">
        <v>25253.077000000001</v>
      </c>
      <c r="E15" s="19">
        <v>3896</v>
      </c>
      <c r="F15" s="19">
        <v>61.101999999999997</v>
      </c>
      <c r="G15" s="36">
        <v>21112.47</v>
      </c>
      <c r="H15" s="19">
        <v>3989.1441600000035</v>
      </c>
      <c r="I15" s="19">
        <v>18025.061147989054</v>
      </c>
      <c r="J15" s="19">
        <v>94369</v>
      </c>
      <c r="K15" s="18">
        <v>4085</v>
      </c>
      <c r="L15" s="23">
        <v>4218.6099999999997</v>
      </c>
      <c r="M15" s="41">
        <v>0</v>
      </c>
      <c r="N15" s="13">
        <f t="shared" si="0"/>
        <v>179510.46430798905</v>
      </c>
    </row>
    <row r="16" spans="1:14">
      <c r="A16" s="6" t="s">
        <v>43</v>
      </c>
      <c r="B16" s="1" t="s">
        <v>13</v>
      </c>
      <c r="C16" s="35">
        <v>15695</v>
      </c>
      <c r="D16" s="19">
        <v>78628.076000000001</v>
      </c>
      <c r="E16" s="19">
        <v>6471</v>
      </c>
      <c r="F16" s="19">
        <v>507.72800000000001</v>
      </c>
      <c r="G16" s="36">
        <v>42234.38</v>
      </c>
      <c r="H16" s="19">
        <v>24098.527510000007</v>
      </c>
      <c r="I16" s="19">
        <f t="shared" ref="I16" si="3">I17+I18</f>
        <v>34344.029000000002</v>
      </c>
      <c r="J16" s="19">
        <f t="shared" ref="J16" si="4">SUM(J17:J18)</f>
        <v>105521</v>
      </c>
      <c r="K16" s="18">
        <v>12763</v>
      </c>
      <c r="L16" s="23">
        <f>SUM(L17:L18)</f>
        <v>12652.35</v>
      </c>
      <c r="M16" s="41">
        <v>0</v>
      </c>
      <c r="N16" s="13">
        <f t="shared" si="0"/>
        <v>332915.09051000001</v>
      </c>
    </row>
    <row r="17" spans="1:14">
      <c r="A17" s="6" t="s">
        <v>40</v>
      </c>
      <c r="B17" s="1" t="s">
        <v>14</v>
      </c>
      <c r="C17" s="35">
        <v>5432</v>
      </c>
      <c r="D17" s="29">
        <v>3492.9409999999998</v>
      </c>
      <c r="E17" s="19">
        <v>543</v>
      </c>
      <c r="F17" s="19">
        <v>171.06100000000001</v>
      </c>
      <c r="G17" s="36">
        <v>3310.12</v>
      </c>
      <c r="H17" s="19">
        <v>15612.640520000001</v>
      </c>
      <c r="I17" s="19">
        <f>I11+I14</f>
        <v>11913.204</v>
      </c>
      <c r="J17" s="19">
        <f>J11+J14</f>
        <v>1326</v>
      </c>
      <c r="K17" s="18">
        <v>1457</v>
      </c>
      <c r="L17" s="23">
        <f t="shared" ref="L17:L18" si="5">L11+L14</f>
        <v>2333.92</v>
      </c>
      <c r="M17" s="41">
        <v>0</v>
      </c>
      <c r="N17" s="13">
        <f t="shared" si="0"/>
        <v>45591.88652</v>
      </c>
    </row>
    <row r="18" spans="1:14">
      <c r="A18" s="6" t="s">
        <v>41</v>
      </c>
      <c r="B18" s="1" t="s">
        <v>15</v>
      </c>
      <c r="C18" s="35">
        <v>10263</v>
      </c>
      <c r="D18" s="29">
        <v>75135.134999999995</v>
      </c>
      <c r="E18" s="19">
        <v>5928</v>
      </c>
      <c r="F18" s="19">
        <v>336.66699999999997</v>
      </c>
      <c r="G18" s="36">
        <v>38924.26</v>
      </c>
      <c r="H18" s="19">
        <v>8485.8869899999991</v>
      </c>
      <c r="I18" s="19">
        <f>I12+I15</f>
        <v>22430.825000000001</v>
      </c>
      <c r="J18" s="19">
        <f>J12+J15</f>
        <v>104195</v>
      </c>
      <c r="K18" s="18">
        <v>11306</v>
      </c>
      <c r="L18" s="23">
        <f t="shared" si="5"/>
        <v>10318.43</v>
      </c>
      <c r="M18" s="41">
        <v>0</v>
      </c>
      <c r="N18" s="13">
        <f t="shared" si="0"/>
        <v>287323.20399000001</v>
      </c>
    </row>
    <row r="19" spans="1:14">
      <c r="A19" s="6" t="s">
        <v>44</v>
      </c>
      <c r="B19" s="1" t="s">
        <v>16</v>
      </c>
      <c r="C19" s="35">
        <v>63532</v>
      </c>
      <c r="D19" s="19">
        <v>41497.998999999996</v>
      </c>
      <c r="E19" s="19">
        <v>32712</v>
      </c>
      <c r="F19" s="19">
        <v>61956.481620000508</v>
      </c>
      <c r="G19" s="36">
        <v>73709.59</v>
      </c>
      <c r="H19" s="22">
        <f>H20+H24+H25</f>
        <v>51450.381999999998</v>
      </c>
      <c r="I19" s="19">
        <f t="shared" ref="I19" si="6">I20+I24+I25</f>
        <v>41234.714</v>
      </c>
      <c r="J19" s="19">
        <f t="shared" ref="J19" si="7">SUM(J20,J24:J25)</f>
        <v>107126</v>
      </c>
      <c r="K19" s="18">
        <v>54141</v>
      </c>
      <c r="L19" s="23">
        <f>L20+L24+L25</f>
        <v>35085.570000000007</v>
      </c>
      <c r="M19" s="42">
        <f>M20+M24</f>
        <v>0</v>
      </c>
      <c r="N19" s="13">
        <f t="shared" si="0"/>
        <v>562445.73662000056</v>
      </c>
    </row>
    <row r="20" spans="1:14">
      <c r="A20" s="6" t="s">
        <v>45</v>
      </c>
      <c r="B20" s="1" t="s">
        <v>17</v>
      </c>
      <c r="C20" s="35">
        <v>62845</v>
      </c>
      <c r="D20" s="19">
        <v>40781.555999999997</v>
      </c>
      <c r="E20" s="19">
        <v>32212</v>
      </c>
      <c r="F20" s="19">
        <v>61956.481620000508</v>
      </c>
      <c r="G20" s="36">
        <v>72189.56</v>
      </c>
      <c r="H20" s="22">
        <f t="shared" ref="H20:I20" si="8">H21+H22+H23</f>
        <v>49730.309000000001</v>
      </c>
      <c r="I20" s="19">
        <f t="shared" si="8"/>
        <v>39998.807999999997</v>
      </c>
      <c r="J20" s="19">
        <f t="shared" ref="J20" si="9">SUM(J21:J23)</f>
        <v>105684</v>
      </c>
      <c r="K20" s="18">
        <v>52926</v>
      </c>
      <c r="L20" s="23">
        <f>SUM(L21:L23)</f>
        <v>34351.270000000004</v>
      </c>
      <c r="M20" s="43">
        <f>M21+M22+M23</f>
        <v>0</v>
      </c>
      <c r="N20" s="13">
        <f t="shared" si="0"/>
        <v>552674.98462000047</v>
      </c>
    </row>
    <row r="21" spans="1:14">
      <c r="A21" s="6" t="s">
        <v>46</v>
      </c>
      <c r="B21" s="1" t="s">
        <v>18</v>
      </c>
      <c r="C21" s="35">
        <v>48671</v>
      </c>
      <c r="D21" s="19">
        <v>30463.026000000002</v>
      </c>
      <c r="E21" s="19">
        <v>20442</v>
      </c>
      <c r="F21" s="19">
        <v>46094.766600000337</v>
      </c>
      <c r="G21" s="36">
        <v>54919.32</v>
      </c>
      <c r="H21" s="19">
        <v>36289.511000000006</v>
      </c>
      <c r="I21" s="19">
        <v>29544.728999999999</v>
      </c>
      <c r="J21" s="19">
        <v>80605</v>
      </c>
      <c r="K21" s="18">
        <v>40276</v>
      </c>
      <c r="L21" s="23">
        <v>24778.81</v>
      </c>
      <c r="M21" s="42">
        <v>0</v>
      </c>
      <c r="N21" s="13">
        <f t="shared" si="0"/>
        <v>412084.16260000033</v>
      </c>
    </row>
    <row r="22" spans="1:14">
      <c r="A22" s="6" t="s">
        <v>47</v>
      </c>
      <c r="B22" s="1" t="s">
        <v>19</v>
      </c>
      <c r="C22" s="35">
        <v>14097</v>
      </c>
      <c r="D22" s="19">
        <v>10135.875</v>
      </c>
      <c r="E22" s="19">
        <v>6358</v>
      </c>
      <c r="F22" s="19">
        <v>12926.666999999999</v>
      </c>
      <c r="G22" s="36">
        <v>17045.66</v>
      </c>
      <c r="H22" s="19">
        <v>13387.738999999998</v>
      </c>
      <c r="I22" s="19">
        <v>10372.284</v>
      </c>
      <c r="J22" s="19">
        <v>24710</v>
      </c>
      <c r="K22" s="18">
        <v>12606</v>
      </c>
      <c r="L22" s="23">
        <v>8332.32</v>
      </c>
      <c r="M22" s="42">
        <v>0</v>
      </c>
      <c r="N22" s="13">
        <f t="shared" si="0"/>
        <v>129971.54500000001</v>
      </c>
    </row>
    <row r="23" spans="1:14">
      <c r="A23" s="50" t="s">
        <v>48</v>
      </c>
      <c r="B23" s="1" t="s">
        <v>20</v>
      </c>
      <c r="C23" s="35">
        <v>77</v>
      </c>
      <c r="D23" s="19">
        <v>182.655</v>
      </c>
      <c r="E23" s="19">
        <v>5412</v>
      </c>
      <c r="F23" s="19">
        <v>2814.7440200001756</v>
      </c>
      <c r="G23" s="37">
        <v>224.58</v>
      </c>
      <c r="H23" s="19">
        <v>53.059000000000026</v>
      </c>
      <c r="I23" s="19">
        <v>81.795000000000002</v>
      </c>
      <c r="J23" s="19">
        <v>369</v>
      </c>
      <c r="K23" s="18">
        <v>44</v>
      </c>
      <c r="L23" s="23">
        <v>1240.1400000000001</v>
      </c>
      <c r="M23" s="42">
        <v>0</v>
      </c>
      <c r="N23" s="13">
        <f t="shared" si="0"/>
        <v>10498.973020000174</v>
      </c>
    </row>
    <row r="24" spans="1:14">
      <c r="A24" s="6" t="s">
        <v>49</v>
      </c>
      <c r="B24" s="1" t="s">
        <v>21</v>
      </c>
      <c r="C24" s="35">
        <v>687</v>
      </c>
      <c r="D24" s="19">
        <v>716.44299999999998</v>
      </c>
      <c r="E24" s="19">
        <v>500</v>
      </c>
      <c r="F24" s="19">
        <v>120.304</v>
      </c>
      <c r="G24" s="36">
        <v>1520.03</v>
      </c>
      <c r="H24" s="19">
        <v>1720.0729999999985</v>
      </c>
      <c r="I24" s="19">
        <v>1235.9059999999999</v>
      </c>
      <c r="J24" s="19">
        <v>1442</v>
      </c>
      <c r="K24" s="18">
        <v>1215</v>
      </c>
      <c r="L24" s="23">
        <v>734.3</v>
      </c>
      <c r="M24" s="42">
        <v>0</v>
      </c>
      <c r="N24" s="13">
        <f t="shared" si="0"/>
        <v>9891.0559999999969</v>
      </c>
    </row>
    <row r="25" spans="1:14">
      <c r="A25" s="6" t="s">
        <v>50</v>
      </c>
      <c r="B25" s="1" t="s">
        <v>22</v>
      </c>
      <c r="C25" s="35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4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5">
        <v>0</v>
      </c>
      <c r="D26" s="19">
        <v>5.2640000000000002</v>
      </c>
      <c r="E26" s="19">
        <v>0</v>
      </c>
      <c r="F26" s="19">
        <v>0</v>
      </c>
      <c r="G26" s="37">
        <v>20.9</v>
      </c>
      <c r="H26" s="19">
        <v>0</v>
      </c>
      <c r="I26" s="19">
        <v>127.684</v>
      </c>
      <c r="J26" s="19">
        <v>0</v>
      </c>
      <c r="K26" s="18">
        <v>289</v>
      </c>
      <c r="L26" s="23">
        <v>0</v>
      </c>
      <c r="M26" s="44">
        <v>0</v>
      </c>
      <c r="N26" s="13">
        <f t="shared" si="0"/>
        <v>442.84799999999996</v>
      </c>
    </row>
    <row r="27" spans="1:14" ht="25.5">
      <c r="A27" s="6" t="s">
        <v>52</v>
      </c>
      <c r="B27" s="1" t="s">
        <v>24</v>
      </c>
      <c r="C27" s="35">
        <v>10</v>
      </c>
      <c r="D27" s="19">
        <v>38.299999999999997</v>
      </c>
      <c r="E27" s="19">
        <v>13</v>
      </c>
      <c r="F27" s="19">
        <v>0</v>
      </c>
      <c r="G27" s="37">
        <v>41.83</v>
      </c>
      <c r="H27" s="19">
        <v>69.47999999999999</v>
      </c>
      <c r="I27" s="19">
        <v>7</v>
      </c>
      <c r="J27" s="19">
        <v>34</v>
      </c>
      <c r="K27" s="18">
        <v>42</v>
      </c>
      <c r="L27" s="23">
        <v>47.82</v>
      </c>
      <c r="M27" s="44">
        <v>0</v>
      </c>
      <c r="N27" s="13">
        <f t="shared" si="0"/>
        <v>303.43</v>
      </c>
    </row>
    <row r="28" spans="1:14" ht="25.5">
      <c r="A28" s="6" t="s">
        <v>53</v>
      </c>
      <c r="B28" s="1" t="s">
        <v>25</v>
      </c>
      <c r="C28" s="35">
        <v>1995</v>
      </c>
      <c r="D28" s="19">
        <v>9510.9500000000007</v>
      </c>
      <c r="E28" s="19">
        <v>958</v>
      </c>
      <c r="F28" s="19">
        <v>163.18199999999999</v>
      </c>
      <c r="G28" s="36">
        <v>4014.14</v>
      </c>
      <c r="H28" s="19">
        <v>1502.2274899999993</v>
      </c>
      <c r="I28" s="19">
        <v>1082.7070000000001</v>
      </c>
      <c r="J28" s="19">
        <v>13778</v>
      </c>
      <c r="K28" s="18">
        <v>1612</v>
      </c>
      <c r="L28" s="23">
        <v>1289.95</v>
      </c>
      <c r="M28" s="44">
        <v>0</v>
      </c>
      <c r="N28" s="13">
        <f t="shared" si="0"/>
        <v>35906.156489999994</v>
      </c>
    </row>
    <row r="29" spans="1:14">
      <c r="A29" s="6" t="s">
        <v>54</v>
      </c>
      <c r="B29" s="1" t="s">
        <v>26</v>
      </c>
      <c r="C29" s="35">
        <v>1517</v>
      </c>
      <c r="D29" s="19">
        <v>0</v>
      </c>
      <c r="E29" s="19">
        <v>5</v>
      </c>
      <c r="F29" s="19">
        <v>0</v>
      </c>
      <c r="G29" s="36">
        <v>1061.6300000000001</v>
      </c>
      <c r="H29" s="19">
        <v>2826.4839999999999</v>
      </c>
      <c r="I29" s="19">
        <v>390.88600000000002</v>
      </c>
      <c r="J29" s="19">
        <v>0</v>
      </c>
      <c r="K29" s="18">
        <v>0</v>
      </c>
      <c r="L29" s="23">
        <v>11978.81</v>
      </c>
      <c r="M29" s="44">
        <v>0</v>
      </c>
      <c r="N29" s="13">
        <f t="shared" si="0"/>
        <v>17779.809999999998</v>
      </c>
    </row>
    <row r="30" spans="1:14">
      <c r="A30" s="6" t="s">
        <v>55</v>
      </c>
      <c r="B30" s="1" t="s">
        <v>27</v>
      </c>
      <c r="C30" s="35"/>
      <c r="D30" s="19">
        <v>19.934000000000001</v>
      </c>
      <c r="E30" s="19">
        <v>215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4">
        <v>0</v>
      </c>
      <c r="N30" s="13">
        <f t="shared" si="0"/>
        <v>234.934</v>
      </c>
    </row>
    <row r="31" spans="1:14">
      <c r="A31" s="6" t="s">
        <v>56</v>
      </c>
      <c r="B31" s="1" t="s">
        <v>28</v>
      </c>
      <c r="C31" s="35">
        <v>276</v>
      </c>
      <c r="D31" s="19">
        <v>22.75</v>
      </c>
      <c r="E31" s="19">
        <v>0</v>
      </c>
      <c r="F31" s="19">
        <v>0</v>
      </c>
      <c r="G31" s="37">
        <v>765.47</v>
      </c>
      <c r="H31" s="19">
        <v>239.35699999999997</v>
      </c>
      <c r="I31" s="19">
        <v>136.178</v>
      </c>
      <c r="J31" s="19">
        <v>4275</v>
      </c>
      <c r="K31" s="18">
        <v>0</v>
      </c>
      <c r="L31" s="23">
        <v>281.31</v>
      </c>
      <c r="M31" s="44">
        <v>0</v>
      </c>
      <c r="N31" s="13">
        <f t="shared" si="0"/>
        <v>5996.0650000000005</v>
      </c>
    </row>
    <row r="32" spans="1:14">
      <c r="A32" s="6" t="s">
        <v>57</v>
      </c>
      <c r="B32" s="1" t="s">
        <v>29</v>
      </c>
      <c r="C32" s="35">
        <v>0</v>
      </c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4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5">
        <v>2533</v>
      </c>
      <c r="D33" s="19">
        <v>3544.3339999999998</v>
      </c>
      <c r="E33" s="19">
        <v>778</v>
      </c>
      <c r="F33" s="19">
        <v>343.80297999997765</v>
      </c>
      <c r="G33" s="36">
        <v>1915.13</v>
      </c>
      <c r="H33" s="19">
        <v>4267.9189999999999</v>
      </c>
      <c r="I33" s="19">
        <v>4095.5430000000001</v>
      </c>
      <c r="J33" s="19">
        <v>2336</v>
      </c>
      <c r="K33" s="18">
        <v>1790</v>
      </c>
      <c r="L33" s="23">
        <v>1642.79</v>
      </c>
      <c r="M33" s="44">
        <v>0</v>
      </c>
      <c r="N33" s="13">
        <f t="shared" si="0"/>
        <v>23246.518979999979</v>
      </c>
    </row>
    <row r="34" spans="1:14">
      <c r="A34" s="7" t="s">
        <v>59</v>
      </c>
      <c r="B34" s="8" t="s">
        <v>31</v>
      </c>
      <c r="C34" s="28">
        <v>154634</v>
      </c>
      <c r="D34" s="21">
        <v>222865.94799999997</v>
      </c>
      <c r="E34" s="21">
        <v>59175</v>
      </c>
      <c r="F34" s="21">
        <v>69142.405600000493</v>
      </c>
      <c r="G34" s="38">
        <v>157267.6</v>
      </c>
      <c r="H34" s="21">
        <v>143700.67399999997</v>
      </c>
      <c r="I34" s="21">
        <f>I3+I5+I4+I6+I7+I8+I9+I16+I19+I26+I27+I28+I29+I30+I32+I31+I33</f>
        <v>131476.22099999999</v>
      </c>
      <c r="J34" s="21">
        <f>SUM(J3:J10,J13,J19,J26:J33)</f>
        <v>278634</v>
      </c>
      <c r="K34" s="32">
        <v>89249</v>
      </c>
      <c r="L34" s="24">
        <f>SUM(L3:L9)+L16+L19+SUM(L26:L33)</f>
        <v>83950.75</v>
      </c>
      <c r="M34" s="45">
        <f>M3+M5+M10+M13+M19+M28+M33</f>
        <v>0</v>
      </c>
      <c r="N34" s="9">
        <f t="shared" si="0"/>
        <v>1390095.5986000006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730777-021A-4C51-8633-10BFA8E17C9A}">
  <dimension ref="A1:N34"/>
  <sheetViews>
    <sheetView zoomScale="70" zoomScaleNormal="70" workbookViewId="0">
      <selection activeCell="C2" sqref="C2:N2"/>
    </sheetView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60</v>
      </c>
    </row>
    <row r="2" spans="1:14" s="15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18">
        <v>15270</v>
      </c>
      <c r="D3" s="29">
        <v>6506.5889999999999</v>
      </c>
      <c r="E3" s="19">
        <v>5799</v>
      </c>
      <c r="F3" s="19">
        <v>3074.4590000000007</v>
      </c>
      <c r="G3" s="19">
        <v>6512.35</v>
      </c>
      <c r="H3" s="19">
        <v>8100.0370000000012</v>
      </c>
      <c r="I3" s="19">
        <v>4764.2719999999999</v>
      </c>
      <c r="J3" s="19">
        <v>11664</v>
      </c>
      <c r="K3" s="18">
        <v>3556</v>
      </c>
      <c r="L3" s="23">
        <v>4349.29</v>
      </c>
      <c r="M3" s="19">
        <v>123.753</v>
      </c>
      <c r="N3" s="13">
        <f t="shared" ref="N3:N34" si="0">SUM(C3:M3)</f>
        <v>69719.75</v>
      </c>
    </row>
    <row r="4" spans="1:14">
      <c r="A4" s="6" t="s">
        <v>33</v>
      </c>
      <c r="B4" s="1" t="s">
        <v>1</v>
      </c>
      <c r="C4" s="18">
        <v>27617</v>
      </c>
      <c r="D4" s="29">
        <v>48840.256000000001</v>
      </c>
      <c r="E4" s="19">
        <v>4123</v>
      </c>
      <c r="F4" s="19">
        <v>0</v>
      </c>
      <c r="G4" s="19">
        <v>12720.17</v>
      </c>
      <c r="H4" s="19">
        <v>25917.519999999997</v>
      </c>
      <c r="I4" s="19">
        <v>15718.401</v>
      </c>
      <c r="J4" s="19">
        <v>9889</v>
      </c>
      <c r="K4" s="18">
        <v>0</v>
      </c>
      <c r="L4" s="23">
        <v>5060.17</v>
      </c>
      <c r="M4" s="19">
        <v>0</v>
      </c>
      <c r="N4" s="13">
        <f t="shared" si="0"/>
        <v>149885.51700000002</v>
      </c>
    </row>
    <row r="5" spans="1:14" ht="25.5">
      <c r="A5" s="6" t="s">
        <v>34</v>
      </c>
      <c r="B5" s="1" t="s">
        <v>2</v>
      </c>
      <c r="C5" s="18">
        <v>11920</v>
      </c>
      <c r="D5" s="29">
        <v>16221.117</v>
      </c>
      <c r="E5" s="19">
        <v>10133</v>
      </c>
      <c r="F5" s="19">
        <v>2162.6689999999999</v>
      </c>
      <c r="G5" s="19">
        <v>12926.01</v>
      </c>
      <c r="H5" s="19">
        <v>23924.029000000002</v>
      </c>
      <c r="I5" s="19">
        <v>19818.373</v>
      </c>
      <c r="J5" s="19">
        <v>14223</v>
      </c>
      <c r="K5" s="18">
        <v>12535</v>
      </c>
      <c r="L5" s="23">
        <v>11556.08</v>
      </c>
      <c r="M5" s="19">
        <v>706.96299999999997</v>
      </c>
      <c r="N5" s="13">
        <f t="shared" si="0"/>
        <v>136126.24099999998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48.027999999999992</v>
      </c>
      <c r="I8" s="19">
        <v>27.765000000000001</v>
      </c>
      <c r="J8" s="19">
        <v>0</v>
      </c>
      <c r="K8" s="18">
        <v>49</v>
      </c>
      <c r="L8" s="23">
        <v>0</v>
      </c>
      <c r="M8" s="19">
        <v>0</v>
      </c>
      <c r="N8" s="13">
        <f t="shared" si="0"/>
        <v>124.79299999999999</v>
      </c>
    </row>
    <row r="9" spans="1:14" ht="25.5">
      <c r="A9" s="6" t="s">
        <v>38</v>
      </c>
      <c r="B9" s="1" t="s">
        <v>6</v>
      </c>
      <c r="C9" s="18">
        <v>802</v>
      </c>
      <c r="D9" s="19">
        <v>684.11800000000005</v>
      </c>
      <c r="E9" s="19">
        <v>1717</v>
      </c>
      <c r="F9" s="19">
        <v>0</v>
      </c>
      <c r="G9" s="19">
        <v>1283.52</v>
      </c>
      <c r="H9" s="19">
        <v>656.59200000000021</v>
      </c>
      <c r="I9" s="19">
        <v>1484.646</v>
      </c>
      <c r="J9" s="19">
        <v>634</v>
      </c>
      <c r="K9" s="18">
        <v>359</v>
      </c>
      <c r="L9" s="23">
        <v>144.52000000000001</v>
      </c>
      <c r="M9" s="19">
        <v>0</v>
      </c>
      <c r="N9" s="13">
        <f t="shared" si="0"/>
        <v>7765.3960000000006</v>
      </c>
    </row>
    <row r="10" spans="1:14" ht="25.5">
      <c r="A10" s="6" t="s">
        <v>39</v>
      </c>
      <c r="B10" s="1" t="s">
        <v>7</v>
      </c>
      <c r="C10" s="18">
        <v>8187</v>
      </c>
      <c r="D10" s="19">
        <f>D11+D12</f>
        <v>7045.8620000000001</v>
      </c>
      <c r="E10" s="19">
        <v>3911</v>
      </c>
      <c r="F10" s="27">
        <v>392.58900000000006</v>
      </c>
      <c r="G10" s="19">
        <v>21138.05</v>
      </c>
      <c r="H10" s="19">
        <v>7163.0526599999939</v>
      </c>
      <c r="I10" s="19">
        <f t="shared" ref="I10" si="1">I11+I12</f>
        <v>11294.036745532921</v>
      </c>
      <c r="J10" s="19">
        <f t="shared" ref="J10" si="2">SUM(J11:J12)</f>
        <v>8106</v>
      </c>
      <c r="K10" s="18">
        <v>9152</v>
      </c>
      <c r="L10" s="23">
        <f>SUM(L11:L12)</f>
        <v>3925.33</v>
      </c>
      <c r="M10" s="19">
        <f>M11+M12</f>
        <v>48.235999999999997</v>
      </c>
      <c r="N10" s="13">
        <f t="shared" si="0"/>
        <v>80363.156405532922</v>
      </c>
    </row>
    <row r="11" spans="1:14">
      <c r="A11" s="6" t="s">
        <v>40</v>
      </c>
      <c r="B11" s="1" t="s">
        <v>8</v>
      </c>
      <c r="C11" s="18">
        <v>3291</v>
      </c>
      <c r="D11" s="29">
        <v>1632.7809999999999</v>
      </c>
      <c r="E11" s="19">
        <v>468</v>
      </c>
      <c r="F11" s="19">
        <v>145.46700000000001</v>
      </c>
      <c r="G11" s="19">
        <v>1255.6600000000001</v>
      </c>
      <c r="H11" s="19">
        <v>2487.063110000001</v>
      </c>
      <c r="I11" s="19">
        <v>751.31199667976659</v>
      </c>
      <c r="J11" s="19">
        <v>758</v>
      </c>
      <c r="K11" s="18">
        <v>1454</v>
      </c>
      <c r="L11" s="23">
        <v>611.45000000000005</v>
      </c>
      <c r="M11" s="19">
        <v>35.045999999999999</v>
      </c>
      <c r="N11" s="13">
        <f t="shared" si="0"/>
        <v>12889.779106679767</v>
      </c>
    </row>
    <row r="12" spans="1:14">
      <c r="A12" s="6" t="s">
        <v>41</v>
      </c>
      <c r="B12" s="1" t="s">
        <v>9</v>
      </c>
      <c r="C12" s="18">
        <v>4896</v>
      </c>
      <c r="D12" s="29">
        <v>5413.0810000000001</v>
      </c>
      <c r="E12" s="19">
        <v>3443</v>
      </c>
      <c r="F12" s="19">
        <v>247.12200000000001</v>
      </c>
      <c r="G12" s="19">
        <v>19882.38</v>
      </c>
      <c r="H12" s="19">
        <v>4675.9895500000021</v>
      </c>
      <c r="I12" s="19">
        <v>10542.724748853156</v>
      </c>
      <c r="J12" s="19">
        <v>7348</v>
      </c>
      <c r="K12" s="18">
        <v>7698</v>
      </c>
      <c r="L12" s="23">
        <v>3313.88</v>
      </c>
      <c r="M12" s="19">
        <v>13.19</v>
      </c>
      <c r="N12" s="13">
        <f t="shared" si="0"/>
        <v>67473.367298853162</v>
      </c>
    </row>
    <row r="13" spans="1:14">
      <c r="A13" s="6" t="s">
        <v>42</v>
      </c>
      <c r="B13" s="1" t="s">
        <v>10</v>
      </c>
      <c r="C13" s="18">
        <v>10620</v>
      </c>
      <c r="D13" s="19">
        <f>D14+D15</f>
        <v>4345.4059999999999</v>
      </c>
      <c r="E13" s="19">
        <v>5039</v>
      </c>
      <c r="F13" s="27">
        <v>103.63</v>
      </c>
      <c r="G13" s="19">
        <v>26291.8</v>
      </c>
      <c r="H13" s="19">
        <v>11968.503509999995</v>
      </c>
      <c r="I13" s="19">
        <f t="shared" ref="I13" si="3">I14+I15</f>
        <v>31806.97525446707</v>
      </c>
      <c r="J13" s="19">
        <f t="shared" ref="J13" si="4">SUM(J14:J15)</f>
        <v>97754</v>
      </c>
      <c r="K13" s="18">
        <v>4590.6040000000003</v>
      </c>
      <c r="L13" s="23">
        <f>SUM(L14:L15)</f>
        <v>3002.89</v>
      </c>
      <c r="M13" s="19">
        <f>M14+M15</f>
        <v>12.164</v>
      </c>
      <c r="N13" s="13">
        <f t="shared" si="0"/>
        <v>195534.97276446706</v>
      </c>
    </row>
    <row r="14" spans="1:14">
      <c r="A14" s="6" t="s">
        <v>40</v>
      </c>
      <c r="B14" s="1" t="s">
        <v>11</v>
      </c>
      <c r="C14" s="18">
        <v>1797</v>
      </c>
      <c r="D14" s="19">
        <v>1776.635</v>
      </c>
      <c r="E14" s="19">
        <v>185</v>
      </c>
      <c r="F14" s="19">
        <v>47.15</v>
      </c>
      <c r="G14" s="19">
        <v>1945.31</v>
      </c>
      <c r="H14" s="19">
        <v>8671.1167200000018</v>
      </c>
      <c r="I14" s="19">
        <v>11200.782003320232</v>
      </c>
      <c r="J14" s="19">
        <v>241</v>
      </c>
      <c r="K14" s="18">
        <v>175</v>
      </c>
      <c r="L14" s="23">
        <v>689.71</v>
      </c>
      <c r="M14" s="19">
        <v>2.15</v>
      </c>
      <c r="N14" s="13">
        <f t="shared" si="0"/>
        <v>26730.853723320237</v>
      </c>
    </row>
    <row r="15" spans="1:14">
      <c r="A15" s="6" t="s">
        <v>41</v>
      </c>
      <c r="B15" s="1" t="s">
        <v>12</v>
      </c>
      <c r="C15" s="18">
        <v>8823</v>
      </c>
      <c r="D15" s="19">
        <v>2568.7710000000002</v>
      </c>
      <c r="E15" s="19">
        <v>4854</v>
      </c>
      <c r="F15" s="19">
        <v>56.48</v>
      </c>
      <c r="G15" s="19">
        <v>24346.49</v>
      </c>
      <c r="H15" s="19">
        <v>3297.3867899999968</v>
      </c>
      <c r="I15" s="19">
        <v>20606.19325114684</v>
      </c>
      <c r="J15" s="19">
        <v>97513</v>
      </c>
      <c r="K15" s="18">
        <v>4415.6040000000003</v>
      </c>
      <c r="L15" s="23">
        <v>2313.1799999999998</v>
      </c>
      <c r="M15" s="19">
        <v>10.013999999999999</v>
      </c>
      <c r="N15" s="13">
        <f t="shared" si="0"/>
        <v>168804.11904114683</v>
      </c>
    </row>
    <row r="16" spans="1:14">
      <c r="A16" s="6" t="s">
        <v>43</v>
      </c>
      <c r="B16" s="1" t="s">
        <v>13</v>
      </c>
      <c r="C16" s="18">
        <v>18807</v>
      </c>
      <c r="D16" s="19">
        <f>D17+D18</f>
        <v>11391.268</v>
      </c>
      <c r="E16" s="19">
        <v>8950</v>
      </c>
      <c r="F16" s="27">
        <v>496.21900000000005</v>
      </c>
      <c r="G16" s="19">
        <v>47429.84</v>
      </c>
      <c r="H16" s="19">
        <v>19131.556169999996</v>
      </c>
      <c r="I16" s="19">
        <f t="shared" ref="I16" si="5">I17+I18</f>
        <v>43101.011999999995</v>
      </c>
      <c r="J16" s="19">
        <f t="shared" ref="J16" si="6">SUM(J17:J18)</f>
        <v>105860</v>
      </c>
      <c r="K16" s="18">
        <v>13742.603999999999</v>
      </c>
      <c r="L16" s="23">
        <f>SUM(L17:L18)</f>
        <v>6928.2199999999993</v>
      </c>
      <c r="M16" s="19">
        <f>M10+M13</f>
        <v>60.4</v>
      </c>
      <c r="N16" s="13">
        <f t="shared" si="0"/>
        <v>275898.11916999996</v>
      </c>
    </row>
    <row r="17" spans="1:14">
      <c r="A17" s="6" t="s">
        <v>40</v>
      </c>
      <c r="B17" s="1" t="s">
        <v>14</v>
      </c>
      <c r="C17" s="18">
        <v>5088</v>
      </c>
      <c r="D17" s="29">
        <f>D11+D14</f>
        <v>3409.4160000000002</v>
      </c>
      <c r="E17" s="19">
        <v>653</v>
      </c>
      <c r="F17" s="27">
        <v>192.61700000000002</v>
      </c>
      <c r="G17" s="19">
        <v>3200.97</v>
      </c>
      <c r="H17" s="19">
        <v>11158.179830000005</v>
      </c>
      <c r="I17" s="19">
        <f t="shared" ref="I17:I18" si="7">I11+I14</f>
        <v>11952.093999999997</v>
      </c>
      <c r="J17" s="19">
        <f>J11+J14</f>
        <v>999</v>
      </c>
      <c r="K17" s="18">
        <v>1629</v>
      </c>
      <c r="L17" s="23">
        <f t="shared" ref="L17:L18" si="8">L11+L14</f>
        <v>1301.1600000000001</v>
      </c>
      <c r="M17" s="19">
        <f>M11+M14</f>
        <v>37.195999999999998</v>
      </c>
      <c r="N17" s="13">
        <f t="shared" si="0"/>
        <v>39620.63283000001</v>
      </c>
    </row>
    <row r="18" spans="1:14">
      <c r="A18" s="6" t="s">
        <v>41</v>
      </c>
      <c r="B18" s="1" t="s">
        <v>15</v>
      </c>
      <c r="C18" s="18">
        <v>13719</v>
      </c>
      <c r="D18" s="29">
        <f>D12+D15</f>
        <v>7981.8520000000008</v>
      </c>
      <c r="E18" s="19">
        <v>8297</v>
      </c>
      <c r="F18" s="27">
        <v>303.60200000000003</v>
      </c>
      <c r="G18" s="19">
        <v>44228.87</v>
      </c>
      <c r="H18" s="19">
        <v>7973.3763400000098</v>
      </c>
      <c r="I18" s="19">
        <f t="shared" si="7"/>
        <v>31148.917999999998</v>
      </c>
      <c r="J18" s="19">
        <f>J12+J15</f>
        <v>104861</v>
      </c>
      <c r="K18" s="18">
        <v>12113.603999999999</v>
      </c>
      <c r="L18" s="23">
        <f t="shared" si="8"/>
        <v>5627.0599999999995</v>
      </c>
      <c r="M18" s="19">
        <f>M12+M15</f>
        <v>23.204000000000001</v>
      </c>
      <c r="N18" s="13">
        <f t="shared" si="0"/>
        <v>236277.48634</v>
      </c>
    </row>
    <row r="19" spans="1:14">
      <c r="A19" s="6" t="s">
        <v>44</v>
      </c>
      <c r="B19" s="1" t="s">
        <v>16</v>
      </c>
      <c r="C19" s="18">
        <v>56654</v>
      </c>
      <c r="D19" s="19">
        <f>D20+D24+D25</f>
        <v>39437</v>
      </c>
      <c r="E19" s="19">
        <v>30955</v>
      </c>
      <c r="F19" s="27">
        <v>52046.723410002334</v>
      </c>
      <c r="G19" s="19">
        <v>75124.399999999994</v>
      </c>
      <c r="H19" s="22">
        <f>H20+H24+H25</f>
        <v>51022.761999999995</v>
      </c>
      <c r="I19" s="19">
        <f t="shared" ref="I19" si="9">I20+I24+I25</f>
        <v>39722.275999999998</v>
      </c>
      <c r="J19" s="19">
        <f t="shared" ref="J19" si="10">SUM(J20,J24:J25)</f>
        <v>104133</v>
      </c>
      <c r="K19" s="18">
        <v>49141</v>
      </c>
      <c r="L19" s="23">
        <f>L20+L24+L25</f>
        <v>33829.259999999995</v>
      </c>
      <c r="M19" s="30">
        <f>M20+M25</f>
        <v>4698.3500000000004</v>
      </c>
      <c r="N19" s="13">
        <f t="shared" si="0"/>
        <v>536763.77141000226</v>
      </c>
    </row>
    <row r="20" spans="1:14">
      <c r="A20" s="6" t="s">
        <v>45</v>
      </c>
      <c r="B20" s="1" t="s">
        <v>17</v>
      </c>
      <c r="C20" s="18">
        <v>43113</v>
      </c>
      <c r="D20" s="19">
        <f>SUM(D21:D23)</f>
        <v>38663</v>
      </c>
      <c r="E20" s="19">
        <v>30534</v>
      </c>
      <c r="F20" s="27">
        <v>52046.723410002334</v>
      </c>
      <c r="G20" s="19">
        <v>73715.100000000006</v>
      </c>
      <c r="H20" s="22">
        <f>H21+H22+H23</f>
        <v>48766.272999999994</v>
      </c>
      <c r="I20" s="19">
        <f t="shared" ref="I20" si="11">I21+I22+I23</f>
        <v>38065.245999999999</v>
      </c>
      <c r="J20" s="19">
        <f t="shared" ref="J20" si="12">SUM(J21:J23)</f>
        <v>103366</v>
      </c>
      <c r="K20" s="18">
        <v>48393</v>
      </c>
      <c r="L20" s="23">
        <f>SUM(L21:L23)</f>
        <v>33086.939999999995</v>
      </c>
      <c r="M20" s="31">
        <f>M21+M22+M23+M24</f>
        <v>4698.3500000000004</v>
      </c>
      <c r="N20" s="13">
        <f t="shared" si="0"/>
        <v>514447.63241000229</v>
      </c>
    </row>
    <row r="21" spans="1:14">
      <c r="A21" s="6" t="s">
        <v>46</v>
      </c>
      <c r="B21" s="1" t="s">
        <v>18</v>
      </c>
      <c r="C21" s="18">
        <v>13036</v>
      </c>
      <c r="D21" s="19">
        <v>28125</v>
      </c>
      <c r="E21" s="19">
        <v>16662</v>
      </c>
      <c r="F21" s="27">
        <v>39108.218890002296</v>
      </c>
      <c r="G21" s="19">
        <v>55631.06</v>
      </c>
      <c r="H21" s="19">
        <v>35558.417000000001</v>
      </c>
      <c r="I21" s="19">
        <v>27398.203000000001</v>
      </c>
      <c r="J21" s="19">
        <v>78258</v>
      </c>
      <c r="K21" s="18">
        <v>36826</v>
      </c>
      <c r="L21" s="23">
        <v>23542.17</v>
      </c>
      <c r="M21" s="30">
        <v>3480.84</v>
      </c>
      <c r="N21" s="13">
        <f t="shared" si="0"/>
        <v>357625.90889000229</v>
      </c>
    </row>
    <row r="22" spans="1:14">
      <c r="A22" s="6" t="s">
        <v>47</v>
      </c>
      <c r="B22" s="1" t="s">
        <v>19</v>
      </c>
      <c r="C22" s="18">
        <v>71</v>
      </c>
      <c r="D22" s="19">
        <v>10376</v>
      </c>
      <c r="E22" s="19">
        <v>4949</v>
      </c>
      <c r="F22" s="27">
        <v>11750.617</v>
      </c>
      <c r="G22" s="19">
        <v>17805.919999999998</v>
      </c>
      <c r="H22" s="19">
        <v>13113.032999999998</v>
      </c>
      <c r="I22" s="19">
        <v>10578.483</v>
      </c>
      <c r="J22" s="19">
        <v>24747</v>
      </c>
      <c r="K22" s="18">
        <v>11507</v>
      </c>
      <c r="L22" s="23">
        <v>8423.34</v>
      </c>
      <c r="M22" s="30">
        <v>1013.676</v>
      </c>
      <c r="N22" s="13">
        <f t="shared" si="0"/>
        <v>114335.06899999999</v>
      </c>
    </row>
    <row r="23" spans="1:14">
      <c r="A23" s="50" t="s">
        <v>48</v>
      </c>
      <c r="B23" s="1" t="s">
        <v>20</v>
      </c>
      <c r="C23" s="18">
        <v>0</v>
      </c>
      <c r="D23" s="19">
        <v>162</v>
      </c>
      <c r="E23" s="19">
        <v>8923</v>
      </c>
      <c r="F23" s="27">
        <v>1090.5115200000409</v>
      </c>
      <c r="G23" s="19">
        <v>278.12</v>
      </c>
      <c r="H23" s="19">
        <v>94.823000000000008</v>
      </c>
      <c r="I23" s="19">
        <v>88.56</v>
      </c>
      <c r="J23" s="19">
        <v>361</v>
      </c>
      <c r="K23" s="18">
        <v>60</v>
      </c>
      <c r="L23" s="23">
        <v>1121.43</v>
      </c>
      <c r="M23" s="30">
        <v>170.35499999999999</v>
      </c>
      <c r="N23" s="13">
        <f t="shared" si="0"/>
        <v>12349.799520000041</v>
      </c>
    </row>
    <row r="24" spans="1:14">
      <c r="A24" s="6" t="s">
        <v>49</v>
      </c>
      <c r="B24" s="1" t="s">
        <v>21</v>
      </c>
      <c r="C24" s="18">
        <v>435</v>
      </c>
      <c r="D24" s="19">
        <v>774</v>
      </c>
      <c r="E24" s="19">
        <v>421</v>
      </c>
      <c r="F24" s="27">
        <v>97.376000000000005</v>
      </c>
      <c r="G24" s="19">
        <v>1409.3</v>
      </c>
      <c r="H24" s="19">
        <v>2256.4890000000005</v>
      </c>
      <c r="I24" s="19">
        <v>1657.03</v>
      </c>
      <c r="J24" s="19">
        <v>767</v>
      </c>
      <c r="K24" s="18">
        <v>748</v>
      </c>
      <c r="L24" s="23">
        <v>742.32</v>
      </c>
      <c r="M24" s="30">
        <v>33.478999999999999</v>
      </c>
      <c r="N24" s="13">
        <f t="shared" si="0"/>
        <v>9340.9939999999988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27">
        <v>0</v>
      </c>
      <c r="G26" s="19">
        <v>13.73</v>
      </c>
      <c r="H26" s="19">
        <v>0</v>
      </c>
      <c r="I26" s="19">
        <v>84.567999999999998</v>
      </c>
      <c r="J26" s="19">
        <v>0</v>
      </c>
      <c r="K26" s="18">
        <v>148</v>
      </c>
      <c r="L26" s="23">
        <v>0</v>
      </c>
      <c r="M26" s="19">
        <v>0</v>
      </c>
      <c r="N26" s="13">
        <f t="shared" si="0"/>
        <v>246.298</v>
      </c>
    </row>
    <row r="27" spans="1:14" ht="25.5">
      <c r="A27" s="6" t="s">
        <v>52</v>
      </c>
      <c r="B27" s="1" t="s">
        <v>24</v>
      </c>
      <c r="C27" s="18">
        <v>8</v>
      </c>
      <c r="D27" s="19">
        <v>69.58</v>
      </c>
      <c r="E27" s="19">
        <v>0</v>
      </c>
      <c r="F27" s="27">
        <v>0</v>
      </c>
      <c r="G27" s="19">
        <v>36.75</v>
      </c>
      <c r="H27" s="19">
        <v>73.023999999999987</v>
      </c>
      <c r="I27" s="19">
        <v>0</v>
      </c>
      <c r="J27" s="19">
        <v>14</v>
      </c>
      <c r="K27" s="18">
        <v>23</v>
      </c>
      <c r="L27" s="23">
        <v>24.42</v>
      </c>
      <c r="M27" s="19">
        <v>0</v>
      </c>
      <c r="N27" s="13">
        <f t="shared" si="0"/>
        <v>248.774</v>
      </c>
    </row>
    <row r="28" spans="1:14" ht="25.5">
      <c r="A28" s="6" t="s">
        <v>53</v>
      </c>
      <c r="B28" s="1" t="s">
        <v>25</v>
      </c>
      <c r="C28" s="18">
        <v>1724</v>
      </c>
      <c r="D28" s="19">
        <v>97291.736000000004</v>
      </c>
      <c r="E28" s="19">
        <v>518</v>
      </c>
      <c r="F28" s="27">
        <v>76.513000000000005</v>
      </c>
      <c r="G28" s="19">
        <v>3967.61</v>
      </c>
      <c r="H28" s="19">
        <v>984.70383000000038</v>
      </c>
      <c r="I28" s="19">
        <v>2379.3330000000001</v>
      </c>
      <c r="J28" s="19">
        <v>8781</v>
      </c>
      <c r="K28" s="18">
        <v>1594</v>
      </c>
      <c r="L28" s="23">
        <v>4034.68</v>
      </c>
      <c r="M28" s="19">
        <v>1.175</v>
      </c>
      <c r="N28" s="13">
        <f t="shared" si="0"/>
        <v>121352.75083</v>
      </c>
    </row>
    <row r="29" spans="1:14">
      <c r="A29" s="6" t="s">
        <v>54</v>
      </c>
      <c r="B29" s="1" t="s">
        <v>26</v>
      </c>
      <c r="C29" s="18">
        <v>495</v>
      </c>
      <c r="D29" s="19">
        <v>0</v>
      </c>
      <c r="E29" s="19">
        <v>73</v>
      </c>
      <c r="F29" s="27">
        <v>0</v>
      </c>
      <c r="G29" s="19">
        <v>1148.94</v>
      </c>
      <c r="H29" s="19">
        <v>87.901000000000067</v>
      </c>
      <c r="I29" s="19">
        <v>8111.143</v>
      </c>
      <c r="J29" s="19">
        <v>0</v>
      </c>
      <c r="K29" s="18">
        <v>0</v>
      </c>
      <c r="L29" s="23">
        <v>6812.79</v>
      </c>
      <c r="M29" s="19">
        <v>0</v>
      </c>
      <c r="N29" s="13">
        <f t="shared" si="0"/>
        <v>16728.774000000001</v>
      </c>
    </row>
    <row r="30" spans="1:14">
      <c r="A30" s="6" t="s">
        <v>55</v>
      </c>
      <c r="B30" s="1" t="s">
        <v>27</v>
      </c>
      <c r="C30" s="18">
        <v>0</v>
      </c>
      <c r="D30" s="19">
        <v>3.6</v>
      </c>
      <c r="E30" s="19">
        <v>323</v>
      </c>
      <c r="F30" s="27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326.60000000000002</v>
      </c>
    </row>
    <row r="31" spans="1:14">
      <c r="A31" s="6" t="s">
        <v>56</v>
      </c>
      <c r="B31" s="1" t="s">
        <v>28</v>
      </c>
      <c r="C31" s="18">
        <v>165</v>
      </c>
      <c r="D31" s="19">
        <v>20</v>
      </c>
      <c r="E31" s="19">
        <v>0</v>
      </c>
      <c r="F31" s="27">
        <v>0</v>
      </c>
      <c r="G31" s="19">
        <v>876.83</v>
      </c>
      <c r="H31" s="19">
        <v>372.89799999999923</v>
      </c>
      <c r="I31" s="19">
        <v>6971.393</v>
      </c>
      <c r="J31" s="19">
        <v>4959</v>
      </c>
      <c r="K31" s="18">
        <v>0</v>
      </c>
      <c r="L31" s="23">
        <v>71.59</v>
      </c>
      <c r="M31" s="19">
        <v>0</v>
      </c>
      <c r="N31" s="13">
        <f t="shared" si="0"/>
        <v>13436.710999999999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1985</v>
      </c>
      <c r="D33" s="19">
        <v>3744.7620000000002</v>
      </c>
      <c r="E33" s="19">
        <v>642</v>
      </c>
      <c r="F33" s="27">
        <v>222.02953000000258</v>
      </c>
      <c r="G33" s="19">
        <v>1579.99</v>
      </c>
      <c r="H33" s="19">
        <v>3438.032999999999</v>
      </c>
      <c r="I33" s="19">
        <v>4102.9260000000004</v>
      </c>
      <c r="J33" s="19">
        <v>2213</v>
      </c>
      <c r="K33" s="18">
        <v>1810</v>
      </c>
      <c r="L33" s="23">
        <v>1231.3800000000001</v>
      </c>
      <c r="M33" s="19">
        <v>3.11</v>
      </c>
      <c r="N33" s="13">
        <f t="shared" si="0"/>
        <v>20972.230530000004</v>
      </c>
    </row>
    <row r="34" spans="1:14">
      <c r="A34" s="7" t="s">
        <v>59</v>
      </c>
      <c r="B34" s="8" t="s">
        <v>31</v>
      </c>
      <c r="C34" s="18">
        <v>135444</v>
      </c>
      <c r="D34" s="20">
        <f>D3+D4+D5+D6+D7+D8+D9+D16+D19+D26+D27+D28+D29+D30+D31+D32+D33</f>
        <v>224210.02599999998</v>
      </c>
      <c r="E34" s="19">
        <v>63233</v>
      </c>
      <c r="F34" s="27">
        <v>58078.612940002335</v>
      </c>
      <c r="G34" s="19">
        <v>163620.14000000001</v>
      </c>
      <c r="H34" s="19">
        <v>133757.08399999997</v>
      </c>
      <c r="I34" s="19">
        <f>I3+I5+I4+I6+I7+I8+I9+I16+I19+I26+I27+I28+I29+I30+I32+I31+I33</f>
        <v>146286.10800000001</v>
      </c>
      <c r="J34" s="21">
        <f>SUM(J3:J10,J13,J19,J26:J33)</f>
        <v>262370</v>
      </c>
      <c r="K34" s="18">
        <v>82957.603999999992</v>
      </c>
      <c r="L34" s="24">
        <f>SUM(L3:L9)+L16+L19+SUM(L26:L33)</f>
        <v>74042.399999999994</v>
      </c>
      <c r="M34" s="21">
        <f>M3+M5+M16+M20+M28+M33</f>
        <v>5593.7510000000002</v>
      </c>
      <c r="N34" s="9">
        <f t="shared" si="0"/>
        <v>1349592.7259400021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50BD1-A3F6-4B3E-89AD-1372ACBA9020}">
  <dimension ref="A1:N34"/>
  <sheetViews>
    <sheetView zoomScale="60" zoomScaleNormal="6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76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34">
        <v>9857</v>
      </c>
      <c r="D3" s="29">
        <v>5468</v>
      </c>
      <c r="E3" s="19">
        <v>834</v>
      </c>
      <c r="F3" s="19">
        <v>484.709</v>
      </c>
      <c r="G3" s="36">
        <v>6452.77</v>
      </c>
      <c r="H3" s="19">
        <v>2053.0019999999995</v>
      </c>
      <c r="I3" s="19">
        <v>4010.82</v>
      </c>
      <c r="J3" s="19">
        <v>1730</v>
      </c>
      <c r="K3" s="18">
        <v>1314</v>
      </c>
      <c r="L3" s="23">
        <v>2352.3200000000002</v>
      </c>
      <c r="M3" s="41">
        <v>0</v>
      </c>
      <c r="N3" s="13">
        <f>SUM(C3:M3)</f>
        <v>34556.620999999999</v>
      </c>
    </row>
    <row r="4" spans="1:14">
      <c r="A4" s="6" t="s">
        <v>33</v>
      </c>
      <c r="B4" s="1" t="s">
        <v>1</v>
      </c>
      <c r="C4" s="34">
        <v>12762</v>
      </c>
      <c r="D4" s="29">
        <v>11588</v>
      </c>
      <c r="E4" s="19">
        <v>1163</v>
      </c>
      <c r="F4" s="19">
        <v>0</v>
      </c>
      <c r="G4" s="36">
        <v>15035.52</v>
      </c>
      <c r="H4" s="19">
        <v>9120.4459999999999</v>
      </c>
      <c r="I4" s="19">
        <v>14738.95</v>
      </c>
      <c r="J4" s="19">
        <v>9127</v>
      </c>
      <c r="K4" s="18">
        <v>0</v>
      </c>
      <c r="L4" s="23">
        <v>7353.04</v>
      </c>
      <c r="M4" s="41">
        <v>0</v>
      </c>
      <c r="N4" s="13">
        <f t="shared" ref="N4:N34" si="0">SUM(C4:M4)</f>
        <v>80887.955999999991</v>
      </c>
    </row>
    <row r="5" spans="1:14" ht="25.5">
      <c r="A5" s="6" t="s">
        <v>34</v>
      </c>
      <c r="B5" s="1" t="s">
        <v>2</v>
      </c>
      <c r="C5" s="34">
        <v>5114</v>
      </c>
      <c r="D5" s="29">
        <v>4846</v>
      </c>
      <c r="E5" s="19">
        <v>3373</v>
      </c>
      <c r="F5" s="19">
        <v>1068.1600000000001</v>
      </c>
      <c r="G5" s="36">
        <v>10341.219999999999</v>
      </c>
      <c r="H5" s="19">
        <v>11968.989999999998</v>
      </c>
      <c r="I5" s="19">
        <v>7810.87</v>
      </c>
      <c r="J5" s="19">
        <v>5199</v>
      </c>
      <c r="K5" s="18">
        <v>10199</v>
      </c>
      <c r="L5" s="23">
        <v>6624.93</v>
      </c>
      <c r="M5" s="41">
        <v>0</v>
      </c>
      <c r="N5" s="13">
        <f t="shared" si="0"/>
        <v>66545.17</v>
      </c>
    </row>
    <row r="6" spans="1:14" ht="25.5">
      <c r="A6" s="6" t="s">
        <v>35</v>
      </c>
      <c r="B6" s="1" t="s">
        <v>3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41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101.003</v>
      </c>
      <c r="J7" s="19">
        <v>0</v>
      </c>
      <c r="K7" s="18">
        <v>433</v>
      </c>
      <c r="L7" s="23">
        <v>0</v>
      </c>
      <c r="M7" s="41">
        <v>0</v>
      </c>
      <c r="N7" s="13">
        <f t="shared" si="0"/>
        <v>534.00300000000004</v>
      </c>
    </row>
    <row r="8" spans="1:14">
      <c r="A8" s="6" t="s">
        <v>37</v>
      </c>
      <c r="B8" s="1" t="s">
        <v>5</v>
      </c>
      <c r="C8" s="34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41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34">
        <v>0</v>
      </c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53503.51</v>
      </c>
      <c r="J9" s="19">
        <v>0</v>
      </c>
      <c r="K9" s="18">
        <v>0</v>
      </c>
      <c r="L9" s="23">
        <v>0</v>
      </c>
      <c r="M9" s="41">
        <v>0</v>
      </c>
      <c r="N9" s="13">
        <f t="shared" si="0"/>
        <v>53503.51</v>
      </c>
    </row>
    <row r="10" spans="1:14" ht="25.5">
      <c r="A10" s="6" t="s">
        <v>39</v>
      </c>
      <c r="B10" s="1" t="s">
        <v>7</v>
      </c>
      <c r="C10" s="34">
        <v>534</v>
      </c>
      <c r="D10" s="19">
        <v>1257</v>
      </c>
      <c r="E10" s="19">
        <v>193</v>
      </c>
      <c r="F10" s="19">
        <v>16.399999999999999</v>
      </c>
      <c r="G10" s="37">
        <v>41.56</v>
      </c>
      <c r="H10" s="19">
        <v>272.55099999999948</v>
      </c>
      <c r="I10" s="19">
        <f t="shared" ref="I10" si="1">I11+I12</f>
        <v>682.30700000000002</v>
      </c>
      <c r="J10" s="19">
        <f t="shared" ref="J10" si="2">SUM(J11:J12)</f>
        <v>6132</v>
      </c>
      <c r="K10" s="18">
        <v>1052</v>
      </c>
      <c r="L10" s="23">
        <f>SUM(L11:L12)</f>
        <v>371.4</v>
      </c>
      <c r="M10" s="41">
        <v>0</v>
      </c>
      <c r="N10" s="13">
        <f t="shared" si="0"/>
        <v>10552.217999999999</v>
      </c>
    </row>
    <row r="11" spans="1:14">
      <c r="A11" s="6" t="s">
        <v>40</v>
      </c>
      <c r="B11" s="1" t="s">
        <v>8</v>
      </c>
      <c r="C11" s="34">
        <v>12</v>
      </c>
      <c r="D11" s="29">
        <v>1168</v>
      </c>
      <c r="E11" s="19">
        <v>40</v>
      </c>
      <c r="F11" s="19">
        <v>0</v>
      </c>
      <c r="G11" s="37">
        <v>20.309999999999999</v>
      </c>
      <c r="H11" s="19">
        <v>178.22899999999998</v>
      </c>
      <c r="I11" s="19">
        <v>0</v>
      </c>
      <c r="J11" s="19">
        <v>44</v>
      </c>
      <c r="K11" s="18">
        <v>202</v>
      </c>
      <c r="L11" s="23">
        <v>12.15</v>
      </c>
      <c r="M11" s="41">
        <v>0</v>
      </c>
      <c r="N11" s="13">
        <f t="shared" si="0"/>
        <v>1676.6890000000001</v>
      </c>
    </row>
    <row r="12" spans="1:14">
      <c r="A12" s="6" t="s">
        <v>41</v>
      </c>
      <c r="B12" s="1" t="s">
        <v>9</v>
      </c>
      <c r="C12" s="34">
        <v>522</v>
      </c>
      <c r="D12" s="29">
        <v>89</v>
      </c>
      <c r="E12" s="19">
        <v>153</v>
      </c>
      <c r="F12" s="19">
        <v>16.399999999999999</v>
      </c>
      <c r="G12" s="37">
        <v>21.25</v>
      </c>
      <c r="H12" s="19">
        <v>94.322000000000116</v>
      </c>
      <c r="I12" s="19">
        <v>682.30700000000002</v>
      </c>
      <c r="J12" s="19">
        <v>6088</v>
      </c>
      <c r="K12" s="18">
        <v>850</v>
      </c>
      <c r="L12" s="23">
        <v>359.25</v>
      </c>
      <c r="M12" s="41">
        <v>0</v>
      </c>
      <c r="N12" s="13">
        <f t="shared" si="0"/>
        <v>8875.5290000000005</v>
      </c>
    </row>
    <row r="13" spans="1:14">
      <c r="A13" s="6" t="s">
        <v>42</v>
      </c>
      <c r="B13" s="1" t="s">
        <v>10</v>
      </c>
      <c r="C13" s="34">
        <v>605</v>
      </c>
      <c r="D13" s="19">
        <v>168</v>
      </c>
      <c r="E13" s="19">
        <v>339</v>
      </c>
      <c r="F13" s="19">
        <v>2</v>
      </c>
      <c r="G13" s="36">
        <v>3458.09</v>
      </c>
      <c r="H13" s="19">
        <v>4301.9549999999981</v>
      </c>
      <c r="I13" s="19">
        <f>I14+I15</f>
        <v>4464.4220000000005</v>
      </c>
      <c r="J13" s="19">
        <f t="shared" ref="J13" si="3">SUM(J14:J15)</f>
        <v>407</v>
      </c>
      <c r="K13" s="18">
        <v>358</v>
      </c>
      <c r="L13" s="23">
        <f>SUM(L14:L15)</f>
        <v>525.11</v>
      </c>
      <c r="M13" s="41">
        <v>0</v>
      </c>
      <c r="N13" s="13">
        <f t="shared" si="0"/>
        <v>14628.576999999999</v>
      </c>
    </row>
    <row r="14" spans="1:14">
      <c r="A14" s="6" t="s">
        <v>40</v>
      </c>
      <c r="B14" s="1" t="s">
        <v>11</v>
      </c>
      <c r="C14" s="34">
        <v>458</v>
      </c>
      <c r="D14" s="19">
        <v>121</v>
      </c>
      <c r="E14" s="19">
        <v>89</v>
      </c>
      <c r="F14" s="19">
        <v>2</v>
      </c>
      <c r="G14" s="37">
        <v>225.87</v>
      </c>
      <c r="H14" s="19">
        <v>2091.7969999999996</v>
      </c>
      <c r="I14" s="19">
        <v>2705.28</v>
      </c>
      <c r="J14" s="19">
        <v>384</v>
      </c>
      <c r="K14" s="18">
        <v>0</v>
      </c>
      <c r="L14" s="23">
        <v>67.09</v>
      </c>
      <c r="M14" s="41">
        <v>0</v>
      </c>
      <c r="N14" s="13">
        <f t="shared" si="0"/>
        <v>6144.0370000000003</v>
      </c>
    </row>
    <row r="15" spans="1:14">
      <c r="A15" s="6" t="s">
        <v>41</v>
      </c>
      <c r="B15" s="1" t="s">
        <v>12</v>
      </c>
      <c r="C15" s="34">
        <v>147</v>
      </c>
      <c r="D15" s="19">
        <v>47</v>
      </c>
      <c r="E15" s="19">
        <v>250</v>
      </c>
      <c r="F15" s="19">
        <v>0</v>
      </c>
      <c r="G15" s="36">
        <v>3232.22</v>
      </c>
      <c r="H15" s="19">
        <v>2210.1580000000004</v>
      </c>
      <c r="I15" s="19">
        <v>1759.1420000000001</v>
      </c>
      <c r="J15" s="19">
        <v>23</v>
      </c>
      <c r="K15" s="18">
        <v>358</v>
      </c>
      <c r="L15" s="23">
        <v>458.02</v>
      </c>
      <c r="M15" s="41">
        <v>0</v>
      </c>
      <c r="N15" s="13">
        <f t="shared" si="0"/>
        <v>8484.5400000000009</v>
      </c>
    </row>
    <row r="16" spans="1:14">
      <c r="A16" s="6" t="s">
        <v>43</v>
      </c>
      <c r="B16" s="1" t="s">
        <v>13</v>
      </c>
      <c r="C16" s="34">
        <v>1139</v>
      </c>
      <c r="D16" s="19">
        <v>1425</v>
      </c>
      <c r="E16" s="19">
        <v>532</v>
      </c>
      <c r="F16" s="19">
        <v>18.399999999999999</v>
      </c>
      <c r="G16" s="36">
        <v>3499.65</v>
      </c>
      <c r="H16" s="19">
        <v>4574.5060000000012</v>
      </c>
      <c r="I16" s="19">
        <f t="shared" ref="I16" si="4">I17+I18</f>
        <v>5146.7290000000003</v>
      </c>
      <c r="J16" s="19">
        <f t="shared" ref="J16" si="5">SUM(J17:J18)</f>
        <v>6539</v>
      </c>
      <c r="K16" s="18">
        <v>1410</v>
      </c>
      <c r="L16" s="23">
        <f>SUM(L17:L18)</f>
        <v>896.51</v>
      </c>
      <c r="M16" s="41">
        <v>0</v>
      </c>
      <c r="N16" s="13">
        <f t="shared" si="0"/>
        <v>25180.794999999998</v>
      </c>
    </row>
    <row r="17" spans="1:14">
      <c r="A17" s="6" t="s">
        <v>40</v>
      </c>
      <c r="B17" s="1" t="s">
        <v>14</v>
      </c>
      <c r="C17" s="34">
        <v>471</v>
      </c>
      <c r="D17" s="29">
        <v>1289</v>
      </c>
      <c r="E17" s="19">
        <v>129</v>
      </c>
      <c r="F17" s="19">
        <v>2</v>
      </c>
      <c r="G17" s="37">
        <v>246.18</v>
      </c>
      <c r="H17" s="19">
        <v>2270.0259999999998</v>
      </c>
      <c r="I17" s="19">
        <f t="shared" ref="I17:J18" si="6">I11+I14</f>
        <v>2705.28</v>
      </c>
      <c r="J17" s="19">
        <f t="shared" si="6"/>
        <v>428</v>
      </c>
      <c r="K17" s="18">
        <v>202</v>
      </c>
      <c r="L17" s="23">
        <f>L11+L14</f>
        <v>79.240000000000009</v>
      </c>
      <c r="M17" s="41">
        <v>0</v>
      </c>
      <c r="N17" s="13">
        <f t="shared" si="0"/>
        <v>7821.7260000000006</v>
      </c>
    </row>
    <row r="18" spans="1:14">
      <c r="A18" s="6" t="s">
        <v>41</v>
      </c>
      <c r="B18" s="1" t="s">
        <v>15</v>
      </c>
      <c r="C18" s="34">
        <v>668</v>
      </c>
      <c r="D18" s="29">
        <v>136</v>
      </c>
      <c r="E18" s="19">
        <v>403</v>
      </c>
      <c r="F18" s="19">
        <v>16.399999999999999</v>
      </c>
      <c r="G18" s="36">
        <v>3253.47</v>
      </c>
      <c r="H18" s="19">
        <v>2304.4800000000032</v>
      </c>
      <c r="I18" s="19">
        <f t="shared" si="6"/>
        <v>2441.4490000000001</v>
      </c>
      <c r="J18" s="19">
        <f t="shared" si="6"/>
        <v>6111</v>
      </c>
      <c r="K18" s="18">
        <v>1208</v>
      </c>
      <c r="L18" s="23">
        <f>L12+L15</f>
        <v>817.27</v>
      </c>
      <c r="M18" s="41">
        <v>0</v>
      </c>
      <c r="N18" s="13">
        <f t="shared" si="0"/>
        <v>17359.069000000003</v>
      </c>
    </row>
    <row r="19" spans="1:14">
      <c r="A19" s="6" t="s">
        <v>44</v>
      </c>
      <c r="B19" s="1" t="s">
        <v>16</v>
      </c>
      <c r="C19" s="34">
        <v>25622</v>
      </c>
      <c r="D19" s="19">
        <v>18014</v>
      </c>
      <c r="E19" s="19">
        <v>18830</v>
      </c>
      <c r="F19" s="19">
        <v>24879.769129999993</v>
      </c>
      <c r="G19" s="36">
        <v>35807.49</v>
      </c>
      <c r="H19" s="22">
        <f>H20+H24+H25</f>
        <v>17660.080169999997</v>
      </c>
      <c r="I19" s="19">
        <f t="shared" ref="I19" si="7">I20+I24+I25</f>
        <v>15142.013999999999</v>
      </c>
      <c r="J19" s="19">
        <f t="shared" ref="J19" si="8">SUM(J20,J24:J25)</f>
        <v>41540</v>
      </c>
      <c r="K19" s="18">
        <v>20393</v>
      </c>
      <c r="L19" s="23">
        <f>L20+L24+L25</f>
        <v>13279.140000000001</v>
      </c>
      <c r="M19" s="46">
        <f t="shared" ref="M19" si="9">M20+M24</f>
        <v>470.75700000000001</v>
      </c>
      <c r="N19" s="13">
        <f t="shared" si="0"/>
        <v>231638.25030000001</v>
      </c>
    </row>
    <row r="20" spans="1:14">
      <c r="A20" s="6" t="s">
        <v>45</v>
      </c>
      <c r="B20" s="1" t="s">
        <v>17</v>
      </c>
      <c r="C20" s="34">
        <v>25616</v>
      </c>
      <c r="D20" s="19">
        <v>18014</v>
      </c>
      <c r="E20" s="19">
        <v>6514</v>
      </c>
      <c r="F20" s="19">
        <v>24879.769129999993</v>
      </c>
      <c r="G20" s="36">
        <v>35795.35</v>
      </c>
      <c r="H20" s="22">
        <f>H21+H22+H23</f>
        <v>17415.973169999997</v>
      </c>
      <c r="I20" s="19">
        <f>I21+I22+I23</f>
        <v>14949.725999999999</v>
      </c>
      <c r="J20" s="19">
        <f t="shared" ref="J20" si="10">SUM(J21:J23)</f>
        <v>34735</v>
      </c>
      <c r="K20" s="18">
        <v>20393</v>
      </c>
      <c r="L20" s="23">
        <f>SUM(L21:L23)</f>
        <v>13255.54</v>
      </c>
      <c r="M20" s="47">
        <f t="shared" ref="M20" si="11">M21+M22+M23</f>
        <v>470.75700000000001</v>
      </c>
      <c r="N20" s="13">
        <f t="shared" si="0"/>
        <v>212039.11530000003</v>
      </c>
    </row>
    <row r="21" spans="1:14">
      <c r="A21" s="6" t="s">
        <v>46</v>
      </c>
      <c r="B21" s="1" t="s">
        <v>18</v>
      </c>
      <c r="C21" s="34">
        <v>22564</v>
      </c>
      <c r="D21" s="19">
        <v>17438</v>
      </c>
      <c r="E21" s="19">
        <v>7545</v>
      </c>
      <c r="F21" s="19">
        <v>20211.166129999994</v>
      </c>
      <c r="G21" s="36">
        <v>30642.720000000001</v>
      </c>
      <c r="H21" s="19">
        <v>16411.854249999997</v>
      </c>
      <c r="I21" s="19">
        <v>9474.0059999999994</v>
      </c>
      <c r="J21" s="19">
        <v>31972</v>
      </c>
      <c r="K21" s="18">
        <v>17154</v>
      </c>
      <c r="L21" s="23">
        <v>10030.76</v>
      </c>
      <c r="M21" s="41">
        <v>396</v>
      </c>
      <c r="N21" s="13">
        <f t="shared" si="0"/>
        <v>183839.50638000001</v>
      </c>
    </row>
    <row r="22" spans="1:14">
      <c r="A22" s="6" t="s">
        <v>47</v>
      </c>
      <c r="B22" s="1" t="s">
        <v>19</v>
      </c>
      <c r="C22" s="34">
        <v>3052</v>
      </c>
      <c r="D22" s="19">
        <v>576</v>
      </c>
      <c r="E22" s="19">
        <v>4771</v>
      </c>
      <c r="F22" s="19">
        <v>4668.6030000000001</v>
      </c>
      <c r="G22" s="36">
        <v>5150.6899999999996</v>
      </c>
      <c r="H22" s="19">
        <v>1004.118919999999</v>
      </c>
      <c r="I22" s="19">
        <v>5475.72</v>
      </c>
      <c r="J22" s="19">
        <v>2763</v>
      </c>
      <c r="K22" s="18">
        <v>3239</v>
      </c>
      <c r="L22" s="23">
        <v>3224.78</v>
      </c>
      <c r="M22" s="41">
        <v>74.757000000000005</v>
      </c>
      <c r="N22" s="13">
        <f t="shared" si="0"/>
        <v>33999.668919999996</v>
      </c>
    </row>
    <row r="23" spans="1:14">
      <c r="A23" s="50" t="s">
        <v>48</v>
      </c>
      <c r="B23" s="1" t="s">
        <v>20</v>
      </c>
      <c r="C23" s="34"/>
      <c r="D23" s="19">
        <v>0</v>
      </c>
      <c r="E23" s="19">
        <v>0</v>
      </c>
      <c r="F23" s="19">
        <v>0</v>
      </c>
      <c r="G23" s="37">
        <v>1.96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46">
        <v>0</v>
      </c>
      <c r="N23" s="13">
        <f t="shared" si="0"/>
        <v>1.96</v>
      </c>
    </row>
    <row r="24" spans="1:14">
      <c r="A24" s="6" t="s">
        <v>49</v>
      </c>
      <c r="B24" s="1" t="s">
        <v>21</v>
      </c>
      <c r="C24" s="34">
        <v>6</v>
      </c>
      <c r="D24" s="19">
        <v>0</v>
      </c>
      <c r="E24" s="19">
        <v>0</v>
      </c>
      <c r="F24" s="19">
        <v>0</v>
      </c>
      <c r="G24" s="37">
        <v>12.14</v>
      </c>
      <c r="H24" s="19">
        <v>244.10699999999997</v>
      </c>
      <c r="I24" s="19">
        <v>192.28800000000001</v>
      </c>
      <c r="J24" s="19">
        <v>6805</v>
      </c>
      <c r="K24" s="18">
        <v>0</v>
      </c>
      <c r="L24" s="23">
        <v>23.6</v>
      </c>
      <c r="M24" s="46">
        <v>0</v>
      </c>
      <c r="N24" s="13">
        <f t="shared" si="0"/>
        <v>7283.1350000000002</v>
      </c>
    </row>
    <row r="25" spans="1:14">
      <c r="A25" s="6" t="s">
        <v>50</v>
      </c>
      <c r="B25" s="1" t="s">
        <v>22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41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4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41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34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41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34">
        <v>92</v>
      </c>
      <c r="D28" s="19">
        <v>524</v>
      </c>
      <c r="E28" s="19">
        <v>90</v>
      </c>
      <c r="F28" s="19">
        <v>0</v>
      </c>
      <c r="G28" s="37">
        <v>413.67</v>
      </c>
      <c r="H28" s="19">
        <v>40.344000000000051</v>
      </c>
      <c r="I28" s="19">
        <v>0</v>
      </c>
      <c r="J28" s="19">
        <v>2185</v>
      </c>
      <c r="K28" s="18">
        <v>23</v>
      </c>
      <c r="L28" s="23">
        <v>0</v>
      </c>
      <c r="M28" s="41">
        <v>0</v>
      </c>
      <c r="N28" s="13">
        <f t="shared" si="0"/>
        <v>3368.0140000000001</v>
      </c>
    </row>
    <row r="29" spans="1:14">
      <c r="A29" s="6" t="s">
        <v>54</v>
      </c>
      <c r="B29" s="1" t="s">
        <v>26</v>
      </c>
      <c r="C29" s="34">
        <v>0</v>
      </c>
      <c r="D29" s="19">
        <v>0</v>
      </c>
      <c r="E29" s="19">
        <v>0</v>
      </c>
      <c r="F29" s="19">
        <v>0</v>
      </c>
      <c r="G29" s="37">
        <v>7.38</v>
      </c>
      <c r="H29" s="19">
        <v>0</v>
      </c>
      <c r="I29" s="19">
        <v>61.279000000000003</v>
      </c>
      <c r="J29" s="19">
        <v>0</v>
      </c>
      <c r="K29" s="18">
        <v>0</v>
      </c>
      <c r="L29" s="23">
        <v>100.56</v>
      </c>
      <c r="M29" s="41">
        <v>0</v>
      </c>
      <c r="N29" s="13">
        <f t="shared" si="0"/>
        <v>169.21899999999999</v>
      </c>
    </row>
    <row r="30" spans="1:14">
      <c r="A30" s="6" t="s">
        <v>55</v>
      </c>
      <c r="B30" s="1" t="s">
        <v>27</v>
      </c>
      <c r="C30" s="34"/>
      <c r="D30" s="19">
        <v>0</v>
      </c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41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34">
        <v>0</v>
      </c>
      <c r="D31" s="19">
        <v>0</v>
      </c>
      <c r="E31" s="19">
        <v>0</v>
      </c>
      <c r="F31" s="19">
        <v>0</v>
      </c>
      <c r="G31" s="37">
        <v>0.8</v>
      </c>
      <c r="H31" s="19">
        <v>528.36700000000019</v>
      </c>
      <c r="I31" s="19">
        <v>0</v>
      </c>
      <c r="J31" s="19">
        <v>0</v>
      </c>
      <c r="K31" s="18">
        <v>0</v>
      </c>
      <c r="L31" s="23">
        <v>0</v>
      </c>
      <c r="M31" s="41">
        <v>0</v>
      </c>
      <c r="N31" s="13">
        <f t="shared" si="0"/>
        <v>529.16700000000014</v>
      </c>
    </row>
    <row r="32" spans="1:14">
      <c r="A32" s="6" t="s">
        <v>57</v>
      </c>
      <c r="B32" s="1" t="s">
        <v>29</v>
      </c>
      <c r="C32" s="34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41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4">
        <v>523</v>
      </c>
      <c r="D33" s="19">
        <v>498</v>
      </c>
      <c r="E33" s="19">
        <v>531</v>
      </c>
      <c r="F33" s="19">
        <v>36.21575</v>
      </c>
      <c r="G33" s="37">
        <v>802.77</v>
      </c>
      <c r="H33" s="19">
        <v>1248.6350399999992</v>
      </c>
      <c r="I33" s="19">
        <v>949.08680000000004</v>
      </c>
      <c r="J33" s="19">
        <v>75</v>
      </c>
      <c r="K33" s="18">
        <v>447</v>
      </c>
      <c r="L33" s="23">
        <v>375.36</v>
      </c>
      <c r="M33" s="41">
        <v>0</v>
      </c>
      <c r="N33" s="13">
        <f t="shared" si="0"/>
        <v>5486.0675899999987</v>
      </c>
    </row>
    <row r="34" spans="1:14">
      <c r="A34" s="7" t="s">
        <v>59</v>
      </c>
      <c r="B34" s="8" t="s">
        <v>31</v>
      </c>
      <c r="C34" s="28">
        <v>55109</v>
      </c>
      <c r="D34" s="21">
        <v>42363</v>
      </c>
      <c r="E34" s="21">
        <v>25353</v>
      </c>
      <c r="F34" s="21">
        <v>26487.253879999993</v>
      </c>
      <c r="G34" s="38">
        <v>72361.279999999999</v>
      </c>
      <c r="H34" s="21">
        <v>47194.370209999965</v>
      </c>
      <c r="I34" s="21">
        <f>I3+I5+I4+I6+I7+I8+I9+I16+I19+I26+I27+I28+I29+I30+I32+I31+I33</f>
        <v>101464.26180000001</v>
      </c>
      <c r="J34" s="21">
        <f t="shared" ref="J34" si="12">SUM(J3:J10,J13,J19,J26:J33)</f>
        <v>66395</v>
      </c>
      <c r="K34" s="32">
        <v>34219</v>
      </c>
      <c r="L34" s="24">
        <f>SUM(L3:L9)+L16+L19+SUM(L26:L33)</f>
        <v>30981.86</v>
      </c>
      <c r="M34" s="48">
        <f>M3+M5+M10+M13+M19+M28+M33</f>
        <v>470.75700000000001</v>
      </c>
      <c r="N34" s="9">
        <f t="shared" si="0"/>
        <v>502398.78288999991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2E5F55-6E69-493D-B15D-1F327E7DFDD8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75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18">
        <v>9245</v>
      </c>
      <c r="D3" s="29">
        <v>3011</v>
      </c>
      <c r="E3" s="19">
        <v>374</v>
      </c>
      <c r="F3" s="19">
        <v>490</v>
      </c>
      <c r="G3" s="19">
        <v>7024.22</v>
      </c>
      <c r="H3" s="19">
        <v>1836.451</v>
      </c>
      <c r="I3" s="19">
        <v>3875.3270000000002</v>
      </c>
      <c r="J3" s="19">
        <v>1661</v>
      </c>
      <c r="K3" s="18">
        <v>1561</v>
      </c>
      <c r="L3" s="23">
        <v>2131.15</v>
      </c>
      <c r="M3" s="19">
        <v>0</v>
      </c>
      <c r="N3" s="13">
        <f>SUM(C3:M3)</f>
        <v>31209.148000000005</v>
      </c>
    </row>
    <row r="4" spans="1:14">
      <c r="A4" s="6" t="s">
        <v>33</v>
      </c>
      <c r="B4" s="1" t="s">
        <v>1</v>
      </c>
      <c r="C4" s="18">
        <v>15167</v>
      </c>
      <c r="D4" s="29">
        <v>18758</v>
      </c>
      <c r="E4" s="19">
        <v>1487</v>
      </c>
      <c r="F4" s="19">
        <v>0</v>
      </c>
      <c r="G4" s="19">
        <v>18130.400000000001</v>
      </c>
      <c r="H4" s="19">
        <v>8055.7859999999982</v>
      </c>
      <c r="I4" s="19">
        <v>14357.316999999999</v>
      </c>
      <c r="J4" s="19">
        <v>6098</v>
      </c>
      <c r="K4" s="18">
        <v>0</v>
      </c>
      <c r="L4" s="23">
        <v>6074.27</v>
      </c>
      <c r="M4" s="19">
        <v>0</v>
      </c>
      <c r="N4" s="13">
        <f t="shared" ref="N4:N34" si="0">SUM(C4:M4)</f>
        <v>88127.773000000001</v>
      </c>
    </row>
    <row r="5" spans="1:14" ht="25.5">
      <c r="A5" s="6" t="s">
        <v>34</v>
      </c>
      <c r="B5" s="1" t="s">
        <v>2</v>
      </c>
      <c r="C5" s="18">
        <v>3256</v>
      </c>
      <c r="D5" s="29">
        <v>3462</v>
      </c>
      <c r="E5" s="19">
        <v>1241</v>
      </c>
      <c r="F5" s="19">
        <v>2083.7150000000001</v>
      </c>
      <c r="G5" s="19">
        <v>6008.72</v>
      </c>
      <c r="H5" s="19">
        <v>13333.182999999999</v>
      </c>
      <c r="I5" s="19">
        <v>6208.39509</v>
      </c>
      <c r="J5" s="19">
        <v>2939</v>
      </c>
      <c r="K5" s="18">
        <v>5327</v>
      </c>
      <c r="L5" s="23">
        <v>8165.4</v>
      </c>
      <c r="M5" s="19">
        <v>59.082999999999998</v>
      </c>
      <c r="N5" s="13">
        <f t="shared" si="0"/>
        <v>52083.496090000001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3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33.134</v>
      </c>
      <c r="J7" s="19">
        <v>0</v>
      </c>
      <c r="K7" s="18">
        <v>0</v>
      </c>
      <c r="L7" s="23">
        <v>0</v>
      </c>
      <c r="M7" s="19">
        <v>0</v>
      </c>
      <c r="N7" s="13">
        <f t="shared" si="0"/>
        <v>33.134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3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0.01</v>
      </c>
      <c r="H9" s="19">
        <v>0</v>
      </c>
      <c r="I9" s="19">
        <v>50761.36</v>
      </c>
      <c r="J9" s="19">
        <v>14</v>
      </c>
      <c r="K9" s="18">
        <v>0</v>
      </c>
      <c r="L9" s="23">
        <v>0</v>
      </c>
      <c r="M9" s="19">
        <v>0</v>
      </c>
      <c r="N9" s="13">
        <f t="shared" si="0"/>
        <v>50775.37</v>
      </c>
    </row>
    <row r="10" spans="1:14" ht="25.5">
      <c r="A10" s="6" t="s">
        <v>39</v>
      </c>
      <c r="B10" s="1" t="s">
        <v>7</v>
      </c>
      <c r="C10" s="18">
        <v>298</v>
      </c>
      <c r="D10" s="19">
        <f>D11+D12</f>
        <v>1611</v>
      </c>
      <c r="E10" s="19">
        <v>14</v>
      </c>
      <c r="F10" s="19">
        <v>0</v>
      </c>
      <c r="G10" s="19">
        <v>519.51</v>
      </c>
      <c r="H10" s="19">
        <v>104352.21399999999</v>
      </c>
      <c r="I10" s="19">
        <f t="shared" ref="I10" si="1">I11+I12</f>
        <v>334.49800000000005</v>
      </c>
      <c r="J10" s="19">
        <f t="shared" ref="J10" si="2">SUM(J11:J12)</f>
        <v>3119</v>
      </c>
      <c r="K10" s="18">
        <v>2906</v>
      </c>
      <c r="L10" s="23">
        <f>SUM(L11:L12)</f>
        <v>32.36</v>
      </c>
      <c r="M10" s="19">
        <v>0</v>
      </c>
      <c r="N10" s="13">
        <f t="shared" si="0"/>
        <v>113186.58199999999</v>
      </c>
    </row>
    <row r="11" spans="1:14">
      <c r="A11" s="6" t="s">
        <v>40</v>
      </c>
      <c r="B11" s="1" t="s">
        <v>8</v>
      </c>
      <c r="C11" s="18">
        <v>6</v>
      </c>
      <c r="D11" s="29">
        <v>971</v>
      </c>
      <c r="E11" s="19">
        <v>14</v>
      </c>
      <c r="F11" s="19">
        <v>0</v>
      </c>
      <c r="G11" s="19">
        <v>0.06</v>
      </c>
      <c r="H11" s="19">
        <v>49.240000000000009</v>
      </c>
      <c r="I11" s="19">
        <v>200.09700000000001</v>
      </c>
      <c r="J11" s="19">
        <v>0</v>
      </c>
      <c r="K11" s="18">
        <v>179</v>
      </c>
      <c r="L11" s="23">
        <v>0</v>
      </c>
      <c r="M11" s="19">
        <v>0</v>
      </c>
      <c r="N11" s="13">
        <f t="shared" si="0"/>
        <v>1419.3969999999999</v>
      </c>
    </row>
    <row r="12" spans="1:14">
      <c r="A12" s="6" t="s">
        <v>41</v>
      </c>
      <c r="B12" s="1" t="s">
        <v>9</v>
      </c>
      <c r="C12" s="18">
        <v>292</v>
      </c>
      <c r="D12" s="29">
        <v>640</v>
      </c>
      <c r="E12" s="19">
        <v>0</v>
      </c>
      <c r="F12" s="19">
        <v>0</v>
      </c>
      <c r="G12" s="19">
        <v>519.45000000000005</v>
      </c>
      <c r="H12" s="19">
        <v>104302.97400000002</v>
      </c>
      <c r="I12" s="19">
        <v>134.40100000000001</v>
      </c>
      <c r="J12" s="19">
        <v>3119</v>
      </c>
      <c r="K12" s="18">
        <v>2727</v>
      </c>
      <c r="L12" s="23">
        <v>32.36</v>
      </c>
      <c r="M12" s="19">
        <v>0</v>
      </c>
      <c r="N12" s="13">
        <f t="shared" si="0"/>
        <v>111767.18500000001</v>
      </c>
    </row>
    <row r="13" spans="1:14">
      <c r="A13" s="6" t="s">
        <v>42</v>
      </c>
      <c r="B13" s="1" t="s">
        <v>10</v>
      </c>
      <c r="C13" s="18">
        <v>298</v>
      </c>
      <c r="D13" s="19">
        <f>D14+D15</f>
        <v>387</v>
      </c>
      <c r="E13" s="19">
        <v>472</v>
      </c>
      <c r="F13" s="19">
        <v>0</v>
      </c>
      <c r="G13" s="19">
        <v>3544.37</v>
      </c>
      <c r="H13" s="19">
        <v>7230.6209999999992</v>
      </c>
      <c r="I13" s="19">
        <f t="shared" ref="I13" si="3">I14+I15</f>
        <v>2546.9610000000002</v>
      </c>
      <c r="J13" s="19">
        <f t="shared" ref="J13" si="4">SUM(J14:J15)</f>
        <v>155</v>
      </c>
      <c r="K13" s="18">
        <v>273</v>
      </c>
      <c r="L13" s="23">
        <f>SUM(L14:L15)</f>
        <v>1460.23</v>
      </c>
      <c r="M13" s="19">
        <f>M14+M15</f>
        <v>15.45</v>
      </c>
      <c r="N13" s="13">
        <f t="shared" si="0"/>
        <v>16382.631999999998</v>
      </c>
    </row>
    <row r="14" spans="1:14">
      <c r="A14" s="6" t="s">
        <v>40</v>
      </c>
      <c r="B14" s="1" t="s">
        <v>11</v>
      </c>
      <c r="C14" s="18">
        <v>154</v>
      </c>
      <c r="D14" s="19">
        <v>36</v>
      </c>
      <c r="E14" s="19">
        <v>81</v>
      </c>
      <c r="F14" s="19">
        <v>0</v>
      </c>
      <c r="G14" s="19">
        <v>342</v>
      </c>
      <c r="H14" s="19">
        <v>3943.0220000000018</v>
      </c>
      <c r="I14" s="19">
        <v>1286.44</v>
      </c>
      <c r="J14" s="19">
        <v>33</v>
      </c>
      <c r="K14" s="18">
        <v>0</v>
      </c>
      <c r="L14" s="23">
        <v>113.09</v>
      </c>
      <c r="M14" s="19">
        <v>0</v>
      </c>
      <c r="N14" s="13">
        <f t="shared" si="0"/>
        <v>5988.5520000000015</v>
      </c>
    </row>
    <row r="15" spans="1:14">
      <c r="A15" s="6" t="s">
        <v>41</v>
      </c>
      <c r="B15" s="1" t="s">
        <v>12</v>
      </c>
      <c r="C15" s="18">
        <v>144</v>
      </c>
      <c r="D15" s="19">
        <v>351</v>
      </c>
      <c r="E15" s="19">
        <v>391</v>
      </c>
      <c r="F15" s="19">
        <v>0</v>
      </c>
      <c r="G15" s="19">
        <v>3202.37</v>
      </c>
      <c r="H15" s="19">
        <v>3287.5990000000002</v>
      </c>
      <c r="I15" s="19">
        <v>1260.521</v>
      </c>
      <c r="J15" s="19">
        <v>122</v>
      </c>
      <c r="K15" s="18">
        <v>273</v>
      </c>
      <c r="L15" s="23">
        <v>1347.14</v>
      </c>
      <c r="M15" s="19">
        <v>15.45</v>
      </c>
      <c r="N15" s="13">
        <f t="shared" si="0"/>
        <v>10394.08</v>
      </c>
    </row>
    <row r="16" spans="1:14">
      <c r="A16" s="6" t="s">
        <v>43</v>
      </c>
      <c r="B16" s="1" t="s">
        <v>13</v>
      </c>
      <c r="C16" s="18">
        <v>596</v>
      </c>
      <c r="D16" s="19">
        <f t="shared" ref="D16:D18" si="5">D10+D13</f>
        <v>1998</v>
      </c>
      <c r="E16" s="19">
        <v>486</v>
      </c>
      <c r="F16" s="19">
        <v>0</v>
      </c>
      <c r="G16" s="19">
        <v>4063.88</v>
      </c>
      <c r="H16" s="19">
        <v>111582.83500000001</v>
      </c>
      <c r="I16" s="19">
        <f t="shared" ref="I16" si="6">I17+I18</f>
        <v>2881.4589999999998</v>
      </c>
      <c r="J16" s="19">
        <f t="shared" ref="J16" si="7">SUM(J17:J18)</f>
        <v>3274</v>
      </c>
      <c r="K16" s="18">
        <v>3179</v>
      </c>
      <c r="L16" s="23">
        <f>SUM(L17:L18)</f>
        <v>1492.59</v>
      </c>
      <c r="M16" s="19">
        <f>M17+M18</f>
        <v>15.45</v>
      </c>
      <c r="N16" s="13">
        <f t="shared" si="0"/>
        <v>129569.21400000001</v>
      </c>
    </row>
    <row r="17" spans="1:14">
      <c r="A17" s="6" t="s">
        <v>40</v>
      </c>
      <c r="B17" s="1" t="s">
        <v>14</v>
      </c>
      <c r="C17" s="18">
        <v>160</v>
      </c>
      <c r="D17" s="29">
        <f t="shared" si="5"/>
        <v>1007</v>
      </c>
      <c r="E17" s="19">
        <v>95</v>
      </c>
      <c r="F17" s="19">
        <v>0</v>
      </c>
      <c r="G17" s="19">
        <v>342.06</v>
      </c>
      <c r="H17" s="19">
        <v>3992.2619999999984</v>
      </c>
      <c r="I17" s="19">
        <f t="shared" ref="I17:J18" si="8">I11+I14</f>
        <v>1486.537</v>
      </c>
      <c r="J17" s="19">
        <f t="shared" si="8"/>
        <v>33</v>
      </c>
      <c r="K17" s="18">
        <v>179</v>
      </c>
      <c r="L17" s="23">
        <f>L11+L14</f>
        <v>113.09</v>
      </c>
      <c r="M17" s="19">
        <v>0</v>
      </c>
      <c r="N17" s="13">
        <f t="shared" si="0"/>
        <v>7407.9489999999987</v>
      </c>
    </row>
    <row r="18" spans="1:14">
      <c r="A18" s="6" t="s">
        <v>41</v>
      </c>
      <c r="B18" s="1" t="s">
        <v>15</v>
      </c>
      <c r="C18" s="18">
        <v>436</v>
      </c>
      <c r="D18" s="29">
        <f t="shared" si="5"/>
        <v>991</v>
      </c>
      <c r="E18" s="19">
        <v>391</v>
      </c>
      <c r="F18" s="19">
        <v>0</v>
      </c>
      <c r="G18" s="19">
        <v>3721.82</v>
      </c>
      <c r="H18" s="19">
        <v>107590.573</v>
      </c>
      <c r="I18" s="19">
        <f t="shared" si="8"/>
        <v>1394.922</v>
      </c>
      <c r="J18" s="19">
        <f t="shared" si="8"/>
        <v>3241</v>
      </c>
      <c r="K18" s="18">
        <v>3000</v>
      </c>
      <c r="L18" s="23">
        <f>L12+L15</f>
        <v>1379.5</v>
      </c>
      <c r="M18" s="19">
        <f>M15+M12</f>
        <v>15.45</v>
      </c>
      <c r="N18" s="13">
        <f t="shared" si="0"/>
        <v>122161.26500000001</v>
      </c>
    </row>
    <row r="19" spans="1:14">
      <c r="A19" s="6" t="s">
        <v>44</v>
      </c>
      <c r="B19" s="1" t="s">
        <v>16</v>
      </c>
      <c r="C19" s="18">
        <v>14676</v>
      </c>
      <c r="D19" s="19">
        <f>D20+D24+D25</f>
        <v>22501</v>
      </c>
      <c r="E19" s="19">
        <v>16444</v>
      </c>
      <c r="F19" s="19">
        <v>19489.016150000003</v>
      </c>
      <c r="G19" s="19">
        <v>40755.54</v>
      </c>
      <c r="H19" s="22">
        <f>H20+H24+H25</f>
        <v>16258.742119999994</v>
      </c>
      <c r="I19" s="19">
        <f t="shared" ref="I19" si="9">I20+I24+I25</f>
        <v>18131.107439999996</v>
      </c>
      <c r="J19" s="19">
        <f t="shared" ref="J19" si="10">SUM(J20,J24:J25)</f>
        <v>38110</v>
      </c>
      <c r="K19" s="18">
        <v>20921</v>
      </c>
      <c r="L19" s="23">
        <f>L20+L24+L25</f>
        <v>18481.2</v>
      </c>
      <c r="M19" s="19">
        <f>M20+M25</f>
        <v>1050.309</v>
      </c>
      <c r="N19" s="13">
        <f t="shared" si="0"/>
        <v>226817.91471000004</v>
      </c>
    </row>
    <row r="20" spans="1:14">
      <c r="A20" s="6" t="s">
        <v>45</v>
      </c>
      <c r="B20" s="1" t="s">
        <v>17</v>
      </c>
      <c r="C20" s="18">
        <v>13714</v>
      </c>
      <c r="D20" s="19">
        <f>SUM(D21:D23)</f>
        <v>22501</v>
      </c>
      <c r="E20" s="19">
        <v>16444</v>
      </c>
      <c r="F20" s="19">
        <v>19489.016150000003</v>
      </c>
      <c r="G20" s="19">
        <v>40755.39</v>
      </c>
      <c r="H20" s="22">
        <f>H21+H22+H23</f>
        <v>15656.323119999994</v>
      </c>
      <c r="I20" s="19">
        <f t="shared" ref="I20" si="11">I21+I22+I23</f>
        <v>18088.214439999996</v>
      </c>
      <c r="J20" s="19">
        <f t="shared" ref="J20" si="12">SUM(J21:J23)</f>
        <v>37230</v>
      </c>
      <c r="K20" s="18">
        <v>19829</v>
      </c>
      <c r="L20" s="23">
        <f>SUM(L21:L23)</f>
        <v>18475.18</v>
      </c>
      <c r="M20" s="19">
        <f>M21+M22+M23+M24</f>
        <v>1050.309</v>
      </c>
      <c r="N20" s="13">
        <f t="shared" si="0"/>
        <v>223232.43271000002</v>
      </c>
    </row>
    <row r="21" spans="1:14">
      <c r="A21" s="6" t="s">
        <v>46</v>
      </c>
      <c r="B21" s="1" t="s">
        <v>18</v>
      </c>
      <c r="C21" s="18">
        <v>962</v>
      </c>
      <c r="D21" s="19">
        <v>20665</v>
      </c>
      <c r="E21" s="19">
        <v>13285</v>
      </c>
      <c r="F21" s="19">
        <v>16401.258000000002</v>
      </c>
      <c r="G21" s="19">
        <v>34234.31</v>
      </c>
      <c r="H21" s="19">
        <v>14375.296049999994</v>
      </c>
      <c r="I21" s="19">
        <v>12678.947679999999</v>
      </c>
      <c r="J21" s="19">
        <v>36469</v>
      </c>
      <c r="K21" s="18">
        <v>15740</v>
      </c>
      <c r="L21" s="23">
        <v>12894.1</v>
      </c>
      <c r="M21" s="19">
        <v>1050.309</v>
      </c>
      <c r="N21" s="13">
        <f t="shared" si="0"/>
        <v>178755.22073</v>
      </c>
    </row>
    <row r="22" spans="1:14">
      <c r="A22" s="6" t="s">
        <v>47</v>
      </c>
      <c r="B22" s="1" t="s">
        <v>19</v>
      </c>
      <c r="C22" s="18">
        <v>0</v>
      </c>
      <c r="D22" s="19">
        <v>1836</v>
      </c>
      <c r="E22" s="19">
        <v>3157</v>
      </c>
      <c r="F22" s="19">
        <v>3087.7581500000033</v>
      </c>
      <c r="G22" s="19">
        <v>6521.03</v>
      </c>
      <c r="H22" s="19">
        <v>1281.0270700000001</v>
      </c>
      <c r="I22" s="19">
        <v>5409.2667599999986</v>
      </c>
      <c r="J22" s="19">
        <v>761</v>
      </c>
      <c r="K22" s="18">
        <v>4089</v>
      </c>
      <c r="L22" s="23">
        <v>5581.08</v>
      </c>
      <c r="M22" s="19">
        <v>0</v>
      </c>
      <c r="N22" s="13">
        <f t="shared" si="0"/>
        <v>31723.161980000004</v>
      </c>
    </row>
    <row r="23" spans="1:14">
      <c r="A23" s="50" t="s">
        <v>48</v>
      </c>
      <c r="B23" s="1" t="s">
        <v>20</v>
      </c>
      <c r="C23" s="18">
        <v>0</v>
      </c>
      <c r="D23" s="19">
        <v>0</v>
      </c>
      <c r="E23" s="19">
        <v>2</v>
      </c>
      <c r="F23" s="19">
        <v>0</v>
      </c>
      <c r="G23" s="19">
        <v>0.05</v>
      </c>
      <c r="H23" s="19">
        <v>0</v>
      </c>
      <c r="I23" s="19">
        <v>0</v>
      </c>
      <c r="J23" s="19">
        <v>0</v>
      </c>
      <c r="K23" s="18">
        <v>0</v>
      </c>
      <c r="L23" s="23">
        <v>0</v>
      </c>
      <c r="M23" s="19">
        <v>0</v>
      </c>
      <c r="N23" s="13">
        <f t="shared" si="0"/>
        <v>2.0499999999999998</v>
      </c>
    </row>
    <row r="24" spans="1:14">
      <c r="A24" s="6" t="s">
        <v>49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19">
        <v>0.15</v>
      </c>
      <c r="H24" s="19">
        <v>602.41899999999987</v>
      </c>
      <c r="I24" s="19">
        <v>42.893000000000001</v>
      </c>
      <c r="J24" s="19">
        <v>880</v>
      </c>
      <c r="K24" s="18">
        <v>1092</v>
      </c>
      <c r="L24" s="23">
        <v>6.02</v>
      </c>
      <c r="M24" s="19">
        <v>0</v>
      </c>
      <c r="N24" s="13">
        <f t="shared" si="0"/>
        <v>2623.482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3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3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3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8</v>
      </c>
      <c r="D28" s="19">
        <v>23</v>
      </c>
      <c r="E28" s="19">
        <v>14</v>
      </c>
      <c r="F28" s="19">
        <v>61.68</v>
      </c>
      <c r="G28" s="19">
        <v>520.04999999999995</v>
      </c>
      <c r="H28" s="19">
        <v>65.22</v>
      </c>
      <c r="I28" s="19">
        <v>0</v>
      </c>
      <c r="J28" s="19">
        <v>12</v>
      </c>
      <c r="K28" s="18">
        <v>19</v>
      </c>
      <c r="L28" s="23">
        <v>76.900000000000006</v>
      </c>
      <c r="M28" s="19">
        <v>0</v>
      </c>
      <c r="N28" s="13">
        <f t="shared" si="0"/>
        <v>799.85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287.74</v>
      </c>
      <c r="H29" s="19">
        <v>0</v>
      </c>
      <c r="I29" s="19">
        <v>247.95599999999999</v>
      </c>
      <c r="J29" s="19">
        <v>0</v>
      </c>
      <c r="K29" s="18">
        <v>0</v>
      </c>
      <c r="L29" s="23">
        <v>0</v>
      </c>
      <c r="M29" s="19">
        <v>0</v>
      </c>
      <c r="N29" s="13">
        <f t="shared" si="0"/>
        <v>535.69600000000003</v>
      </c>
    </row>
    <row r="30" spans="1:14">
      <c r="A30" s="6" t="s">
        <v>55</v>
      </c>
      <c r="B30" s="1" t="s">
        <v>27</v>
      </c>
      <c r="C30" s="18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3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>
        <v>0</v>
      </c>
      <c r="E31" s="19">
        <v>0</v>
      </c>
      <c r="F31" s="19">
        <v>0</v>
      </c>
      <c r="G31" s="19">
        <v>4.59</v>
      </c>
      <c r="H31" s="19">
        <v>0</v>
      </c>
      <c r="I31" s="19">
        <v>0</v>
      </c>
      <c r="J31" s="19">
        <v>0</v>
      </c>
      <c r="K31" s="18">
        <v>0</v>
      </c>
      <c r="L31" s="23">
        <v>0</v>
      </c>
      <c r="M31" s="19">
        <v>0</v>
      </c>
      <c r="N31" s="13">
        <f t="shared" si="0"/>
        <v>4.59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3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274</v>
      </c>
      <c r="D33" s="19">
        <v>1514</v>
      </c>
      <c r="E33" s="19">
        <v>128</v>
      </c>
      <c r="F33" s="19">
        <v>0.54700000000000004</v>
      </c>
      <c r="G33" s="19">
        <v>586.58000000000004</v>
      </c>
      <c r="H33" s="19">
        <v>1238.9734700000004</v>
      </c>
      <c r="I33" s="19">
        <v>1826.5966499999995</v>
      </c>
      <c r="J33" s="19">
        <v>695</v>
      </c>
      <c r="K33" s="18">
        <v>551</v>
      </c>
      <c r="L33" s="23">
        <v>67.16</v>
      </c>
      <c r="M33" s="19">
        <v>0</v>
      </c>
      <c r="N33" s="13">
        <f t="shared" si="0"/>
        <v>6881.8571199999997</v>
      </c>
    </row>
    <row r="34" spans="1:14">
      <c r="A34" s="7" t="s">
        <v>59</v>
      </c>
      <c r="B34" s="8" t="s">
        <v>31</v>
      </c>
      <c r="C34" s="18">
        <v>43222</v>
      </c>
      <c r="D34" s="20">
        <f>D3+D4+D5+D6+D7+D8+D9+D16+D19+D26+D27+D28+D29+D30+D31+D32+D33</f>
        <v>51267</v>
      </c>
      <c r="E34" s="19">
        <v>20174</v>
      </c>
      <c r="F34" s="19">
        <v>22124.958150000006</v>
      </c>
      <c r="G34" s="19">
        <v>77381.73</v>
      </c>
      <c r="H34" s="19">
        <v>152371.19059000001</v>
      </c>
      <c r="I34" s="19">
        <f>I3+I5+I4+I6+I7+I8+I9+I16+I19+I26+I27+I28+I29+I30+I32+I31+I33</f>
        <v>98322.652180000005</v>
      </c>
      <c r="J34" s="21">
        <f t="shared" ref="J34" si="13">SUM(J3:J10,J13,J19,J26:J33)</f>
        <v>52803</v>
      </c>
      <c r="K34" s="18">
        <v>31558</v>
      </c>
      <c r="L34" s="24">
        <f>SUM(L3:L9)+L16+L19+SUM(L26:L33)</f>
        <v>36488.67</v>
      </c>
      <c r="M34" s="21">
        <f>M5+M15+M19</f>
        <v>1124.8419999999999</v>
      </c>
      <c r="N34" s="9">
        <f t="shared" si="0"/>
        <v>586838.04292000004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65A6CC-AD56-4AEF-A16E-9D8501F5D100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77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34">
        <v>12330</v>
      </c>
      <c r="D3" s="29">
        <v>4916</v>
      </c>
      <c r="E3" s="19">
        <v>2666</v>
      </c>
      <c r="F3" s="19">
        <v>7437</v>
      </c>
      <c r="G3" s="39">
        <v>9157</v>
      </c>
      <c r="H3" s="19">
        <v>13419</v>
      </c>
      <c r="I3" s="19">
        <v>10941</v>
      </c>
      <c r="J3" s="19">
        <v>10940</v>
      </c>
      <c r="K3" s="18">
        <v>6725</v>
      </c>
      <c r="L3" s="25">
        <v>5669</v>
      </c>
      <c r="M3" s="41">
        <v>0</v>
      </c>
      <c r="N3" s="13">
        <f>SUM(C3:M3)</f>
        <v>84200</v>
      </c>
    </row>
    <row r="4" spans="1:14">
      <c r="A4" s="6" t="s">
        <v>33</v>
      </c>
      <c r="B4" s="1" t="s">
        <v>1</v>
      </c>
      <c r="C4" s="34">
        <v>388</v>
      </c>
      <c r="D4" s="29">
        <v>168</v>
      </c>
      <c r="E4" s="19">
        <v>9</v>
      </c>
      <c r="F4" s="19">
        <v>0</v>
      </c>
      <c r="G4" s="37">
        <v>35</v>
      </c>
      <c r="H4" s="19">
        <v>3216</v>
      </c>
      <c r="I4" s="19">
        <v>1583</v>
      </c>
      <c r="J4" s="19">
        <v>71</v>
      </c>
      <c r="K4" s="18">
        <v>0</v>
      </c>
      <c r="L4" s="25">
        <v>372</v>
      </c>
      <c r="M4" s="41">
        <v>0</v>
      </c>
      <c r="N4" s="13">
        <f t="shared" ref="N4:N34" si="0">SUM(C4:M4)</f>
        <v>5842</v>
      </c>
    </row>
    <row r="5" spans="1:14" ht="25.5">
      <c r="A5" s="6" t="s">
        <v>34</v>
      </c>
      <c r="B5" s="1" t="s">
        <v>2</v>
      </c>
      <c r="C5" s="34">
        <v>463</v>
      </c>
      <c r="D5" s="29">
        <v>498</v>
      </c>
      <c r="E5" s="19">
        <v>1192</v>
      </c>
      <c r="F5" s="19">
        <v>118</v>
      </c>
      <c r="G5" s="37">
        <v>644</v>
      </c>
      <c r="H5" s="19">
        <v>815</v>
      </c>
      <c r="I5" s="19">
        <v>738</v>
      </c>
      <c r="J5" s="19">
        <v>396</v>
      </c>
      <c r="K5" s="18">
        <v>601</v>
      </c>
      <c r="L5" s="25">
        <v>449</v>
      </c>
      <c r="M5" s="41">
        <v>0</v>
      </c>
      <c r="N5" s="13">
        <f t="shared" si="0"/>
        <v>5914</v>
      </c>
    </row>
    <row r="6" spans="1:14" ht="25.5">
      <c r="A6" s="6" t="s">
        <v>35</v>
      </c>
      <c r="B6" s="1" t="s">
        <v>3</v>
      </c>
      <c r="C6" s="34"/>
      <c r="D6" s="19"/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1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5</v>
      </c>
      <c r="L7" s="25">
        <v>0</v>
      </c>
      <c r="M7" s="41">
        <v>0</v>
      </c>
      <c r="N7" s="13">
        <f t="shared" si="0"/>
        <v>5</v>
      </c>
    </row>
    <row r="8" spans="1:14">
      <c r="A8" s="6" t="s">
        <v>37</v>
      </c>
      <c r="B8" s="1" t="s">
        <v>5</v>
      </c>
      <c r="C8" s="34">
        <v>1</v>
      </c>
      <c r="D8" s="19">
        <v>0</v>
      </c>
      <c r="E8" s="19">
        <v>1</v>
      </c>
      <c r="F8" s="19">
        <v>0</v>
      </c>
      <c r="G8" s="37">
        <v>0</v>
      </c>
      <c r="H8" s="19">
        <v>3</v>
      </c>
      <c r="I8" s="19">
        <v>1</v>
      </c>
      <c r="J8" s="19">
        <v>0</v>
      </c>
      <c r="K8" s="18">
        <v>1</v>
      </c>
      <c r="L8" s="25">
        <v>0</v>
      </c>
      <c r="M8" s="41">
        <v>0</v>
      </c>
      <c r="N8" s="13">
        <f t="shared" si="0"/>
        <v>7</v>
      </c>
    </row>
    <row r="9" spans="1:14" ht="25.5">
      <c r="A9" s="6" t="s">
        <v>38</v>
      </c>
      <c r="B9" s="1" t="s">
        <v>6</v>
      </c>
      <c r="C9" s="34">
        <v>4</v>
      </c>
      <c r="D9" s="19">
        <v>68</v>
      </c>
      <c r="E9" s="19">
        <v>35</v>
      </c>
      <c r="F9" s="19">
        <v>0</v>
      </c>
      <c r="G9" s="37">
        <v>15</v>
      </c>
      <c r="H9" s="19">
        <v>19</v>
      </c>
      <c r="I9" s="19">
        <v>71</v>
      </c>
      <c r="J9" s="19">
        <v>16</v>
      </c>
      <c r="K9" s="18">
        <v>12</v>
      </c>
      <c r="L9" s="25">
        <v>23</v>
      </c>
      <c r="M9" s="41">
        <v>0</v>
      </c>
      <c r="N9" s="13">
        <f t="shared" si="0"/>
        <v>263</v>
      </c>
    </row>
    <row r="10" spans="1:14" ht="25.5">
      <c r="A10" s="6" t="s">
        <v>39</v>
      </c>
      <c r="B10" s="1" t="s">
        <v>7</v>
      </c>
      <c r="C10" s="34">
        <v>1924</v>
      </c>
      <c r="D10" s="19">
        <v>1080</v>
      </c>
      <c r="E10" s="19">
        <v>419</v>
      </c>
      <c r="F10" s="19">
        <v>165</v>
      </c>
      <c r="G10" s="39">
        <v>1149</v>
      </c>
      <c r="H10" s="19">
        <v>2507</v>
      </c>
      <c r="I10" s="19">
        <f>I11+I12</f>
        <v>1702</v>
      </c>
      <c r="J10" s="19">
        <f>SUM(J11:J12)</f>
        <v>643</v>
      </c>
      <c r="K10" s="18">
        <v>686</v>
      </c>
      <c r="L10" s="25">
        <f>SUM(L11:L12)</f>
        <v>1537</v>
      </c>
      <c r="M10" s="41">
        <v>0</v>
      </c>
      <c r="N10" s="13">
        <f t="shared" si="0"/>
        <v>11812</v>
      </c>
    </row>
    <row r="11" spans="1:14">
      <c r="A11" s="6" t="s">
        <v>40</v>
      </c>
      <c r="B11" s="1" t="s">
        <v>8</v>
      </c>
      <c r="C11" s="34">
        <v>1762</v>
      </c>
      <c r="D11" s="29">
        <v>833</v>
      </c>
      <c r="E11" s="19">
        <v>268</v>
      </c>
      <c r="F11" s="19">
        <v>146</v>
      </c>
      <c r="G11" s="37">
        <v>888</v>
      </c>
      <c r="H11" s="19">
        <v>1949</v>
      </c>
      <c r="I11" s="19">
        <v>1517</v>
      </c>
      <c r="J11" s="19">
        <v>358</v>
      </c>
      <c r="K11" s="18">
        <v>473</v>
      </c>
      <c r="L11" s="25">
        <v>503</v>
      </c>
      <c r="M11" s="41">
        <v>0</v>
      </c>
      <c r="N11" s="13">
        <f t="shared" si="0"/>
        <v>8697</v>
      </c>
    </row>
    <row r="12" spans="1:14">
      <c r="A12" s="6" t="s">
        <v>41</v>
      </c>
      <c r="B12" s="1" t="s">
        <v>9</v>
      </c>
      <c r="C12" s="34">
        <v>162</v>
      </c>
      <c r="D12" s="29">
        <v>247</v>
      </c>
      <c r="E12" s="19">
        <v>151</v>
      </c>
      <c r="F12" s="19">
        <v>19</v>
      </c>
      <c r="G12" s="37">
        <v>261</v>
      </c>
      <c r="H12" s="19">
        <v>558</v>
      </c>
      <c r="I12" s="19">
        <v>185</v>
      </c>
      <c r="J12" s="19">
        <v>285</v>
      </c>
      <c r="K12" s="18">
        <v>213</v>
      </c>
      <c r="L12" s="25">
        <v>1034</v>
      </c>
      <c r="M12" s="41">
        <v>0</v>
      </c>
      <c r="N12" s="13">
        <f t="shared" si="0"/>
        <v>3115</v>
      </c>
    </row>
    <row r="13" spans="1:14">
      <c r="A13" s="6" t="s">
        <v>42</v>
      </c>
      <c r="B13" s="1" t="s">
        <v>10</v>
      </c>
      <c r="C13" s="34">
        <v>1781</v>
      </c>
      <c r="D13" s="19">
        <v>949</v>
      </c>
      <c r="E13" s="19">
        <v>149</v>
      </c>
      <c r="F13" s="19">
        <v>33</v>
      </c>
      <c r="G13" s="39">
        <v>1252</v>
      </c>
      <c r="H13" s="19">
        <v>4279</v>
      </c>
      <c r="I13" s="19">
        <f>I14+I15</f>
        <v>1967</v>
      </c>
      <c r="J13" s="19">
        <f>SUM(J14:J15)</f>
        <v>322</v>
      </c>
      <c r="K13" s="18">
        <v>332</v>
      </c>
      <c r="L13" s="25">
        <f>SUM(L14:L15)</f>
        <v>1548</v>
      </c>
      <c r="M13" s="41">
        <v>0</v>
      </c>
      <c r="N13" s="13">
        <f t="shared" si="0"/>
        <v>12612</v>
      </c>
    </row>
    <row r="14" spans="1:14">
      <c r="A14" s="6" t="s">
        <v>40</v>
      </c>
      <c r="B14" s="1" t="s">
        <v>11</v>
      </c>
      <c r="C14" s="34">
        <v>1665</v>
      </c>
      <c r="D14" s="19">
        <v>782</v>
      </c>
      <c r="E14" s="19">
        <v>112</v>
      </c>
      <c r="F14" s="19">
        <v>19</v>
      </c>
      <c r="G14" s="37">
        <v>896</v>
      </c>
      <c r="H14" s="19">
        <v>3705</v>
      </c>
      <c r="I14" s="19">
        <v>1594</v>
      </c>
      <c r="J14" s="19">
        <v>172</v>
      </c>
      <c r="K14" s="18">
        <v>217</v>
      </c>
      <c r="L14" s="25">
        <v>506</v>
      </c>
      <c r="M14" s="41">
        <v>0</v>
      </c>
      <c r="N14" s="13">
        <f t="shared" si="0"/>
        <v>9668</v>
      </c>
    </row>
    <row r="15" spans="1:14">
      <c r="A15" s="6" t="s">
        <v>41</v>
      </c>
      <c r="B15" s="1" t="s">
        <v>12</v>
      </c>
      <c r="C15" s="34">
        <v>116</v>
      </c>
      <c r="D15" s="19">
        <v>167</v>
      </c>
      <c r="E15" s="19">
        <v>37</v>
      </c>
      <c r="F15" s="19">
        <v>14</v>
      </c>
      <c r="G15" s="37">
        <v>356</v>
      </c>
      <c r="H15" s="19">
        <v>574</v>
      </c>
      <c r="I15" s="19">
        <v>373</v>
      </c>
      <c r="J15" s="19">
        <v>150</v>
      </c>
      <c r="K15" s="18">
        <v>115</v>
      </c>
      <c r="L15" s="25">
        <v>1042</v>
      </c>
      <c r="M15" s="41">
        <v>0</v>
      </c>
      <c r="N15" s="13">
        <f t="shared" si="0"/>
        <v>2944</v>
      </c>
    </row>
    <row r="16" spans="1:14">
      <c r="A16" s="6" t="s">
        <v>43</v>
      </c>
      <c r="B16" s="1" t="s">
        <v>13</v>
      </c>
      <c r="C16" s="34">
        <v>2045</v>
      </c>
      <c r="D16" s="19">
        <v>2029</v>
      </c>
      <c r="E16" s="19">
        <v>451</v>
      </c>
      <c r="F16" s="19">
        <v>198</v>
      </c>
      <c r="G16" s="39">
        <v>1252</v>
      </c>
      <c r="H16" s="19">
        <v>4298</v>
      </c>
      <c r="I16" s="19">
        <f>I17+I18</f>
        <v>1967</v>
      </c>
      <c r="J16" s="19">
        <f>SUM(J17:J18)</f>
        <v>783</v>
      </c>
      <c r="K16" s="18">
        <v>775</v>
      </c>
      <c r="L16" s="25">
        <f>SUM(L17:L18)</f>
        <v>1581</v>
      </c>
      <c r="M16" s="41">
        <v>0</v>
      </c>
      <c r="N16" s="13">
        <f t="shared" si="0"/>
        <v>15379</v>
      </c>
    </row>
    <row r="17" spans="1:14">
      <c r="A17" s="6" t="s">
        <v>40</v>
      </c>
      <c r="B17" s="1" t="s">
        <v>14</v>
      </c>
      <c r="C17" s="34">
        <v>1779</v>
      </c>
      <c r="D17" s="29">
        <v>1615</v>
      </c>
      <c r="E17" s="19">
        <v>268</v>
      </c>
      <c r="F17" s="19">
        <v>165</v>
      </c>
      <c r="G17" s="37">
        <v>896</v>
      </c>
      <c r="H17" s="19">
        <v>3713</v>
      </c>
      <c r="I17" s="19">
        <f>I14</f>
        <v>1594</v>
      </c>
      <c r="J17" s="19">
        <v>361</v>
      </c>
      <c r="K17" s="18">
        <v>479</v>
      </c>
      <c r="L17" s="25">
        <v>506</v>
      </c>
      <c r="M17" s="41">
        <v>0</v>
      </c>
      <c r="N17" s="13">
        <f t="shared" si="0"/>
        <v>11376</v>
      </c>
    </row>
    <row r="18" spans="1:14">
      <c r="A18" s="6" t="s">
        <v>41</v>
      </c>
      <c r="B18" s="1" t="s">
        <v>15</v>
      </c>
      <c r="C18" s="34">
        <v>266</v>
      </c>
      <c r="D18" s="29">
        <v>414</v>
      </c>
      <c r="E18" s="19">
        <v>183</v>
      </c>
      <c r="F18" s="19">
        <v>33</v>
      </c>
      <c r="G18" s="37">
        <v>356</v>
      </c>
      <c r="H18" s="19">
        <v>585</v>
      </c>
      <c r="I18" s="19">
        <f>I15</f>
        <v>373</v>
      </c>
      <c r="J18" s="19">
        <v>422</v>
      </c>
      <c r="K18" s="18">
        <v>296</v>
      </c>
      <c r="L18" s="25">
        <v>1075</v>
      </c>
      <c r="M18" s="41">
        <v>0</v>
      </c>
      <c r="N18" s="13">
        <f t="shared" si="0"/>
        <v>4003</v>
      </c>
    </row>
    <row r="19" spans="1:14">
      <c r="A19" s="6" t="s">
        <v>44</v>
      </c>
      <c r="B19" s="1" t="s">
        <v>16</v>
      </c>
      <c r="C19" s="34">
        <v>12279</v>
      </c>
      <c r="D19" s="19">
        <v>7780</v>
      </c>
      <c r="E19" s="19">
        <v>6396</v>
      </c>
      <c r="F19" s="19">
        <v>12119</v>
      </c>
      <c r="G19" s="39">
        <v>13454</v>
      </c>
      <c r="H19" s="22">
        <f>H20+H24+H25</f>
        <v>8789</v>
      </c>
      <c r="I19" s="19">
        <f>I20+I24+I25</f>
        <v>7674</v>
      </c>
      <c r="J19" s="19">
        <f>SUM(J20,J24:J25)</f>
        <v>18809</v>
      </c>
      <c r="K19" s="18">
        <v>9977</v>
      </c>
      <c r="L19" s="25">
        <f>L20+L24+L25</f>
        <v>6142</v>
      </c>
      <c r="M19" s="46">
        <f>M20+M25</f>
        <v>6</v>
      </c>
      <c r="N19" s="13">
        <f t="shared" si="0"/>
        <v>103425</v>
      </c>
    </row>
    <row r="20" spans="1:14">
      <c r="A20" s="6" t="s">
        <v>45</v>
      </c>
      <c r="B20" s="1" t="s">
        <v>17</v>
      </c>
      <c r="C20" s="34">
        <v>12251</v>
      </c>
      <c r="D20" s="19">
        <v>7750</v>
      </c>
      <c r="E20" s="19">
        <v>6373</v>
      </c>
      <c r="F20" s="19">
        <v>12119</v>
      </c>
      <c r="G20" s="39">
        <v>13396</v>
      </c>
      <c r="H20" s="22">
        <f>H21+H22+H23</f>
        <v>8737</v>
      </c>
      <c r="I20" s="19">
        <f>I21+I22+I23</f>
        <v>7621</v>
      </c>
      <c r="J20" s="19">
        <f>SUM(J21:J23)</f>
        <v>18754</v>
      </c>
      <c r="K20" s="18">
        <v>9919</v>
      </c>
      <c r="L20" s="25">
        <f>SUM(L21:L23)</f>
        <v>6112</v>
      </c>
      <c r="M20" s="47">
        <f>M21+M22+M23+M24</f>
        <v>6</v>
      </c>
      <c r="N20" s="13">
        <f t="shared" si="0"/>
        <v>103038</v>
      </c>
    </row>
    <row r="21" spans="1:14">
      <c r="A21" s="6" t="s">
        <v>46</v>
      </c>
      <c r="B21" s="1" t="s">
        <v>18</v>
      </c>
      <c r="C21" s="34">
        <v>9419</v>
      </c>
      <c r="D21" s="19">
        <v>5709</v>
      </c>
      <c r="E21" s="19">
        <v>3479</v>
      </c>
      <c r="F21" s="19">
        <v>8671</v>
      </c>
      <c r="G21" s="39">
        <v>10262</v>
      </c>
      <c r="H21" s="19">
        <v>6176</v>
      </c>
      <c r="I21" s="19">
        <v>5694</v>
      </c>
      <c r="J21" s="19">
        <v>13720</v>
      </c>
      <c r="K21" s="18">
        <v>7521</v>
      </c>
      <c r="L21" s="25">
        <v>4324</v>
      </c>
      <c r="M21" s="46">
        <v>0</v>
      </c>
      <c r="N21" s="13">
        <f t="shared" si="0"/>
        <v>74975</v>
      </c>
    </row>
    <row r="22" spans="1:14">
      <c r="A22" s="6" t="s">
        <v>47</v>
      </c>
      <c r="B22" s="1" t="s">
        <v>19</v>
      </c>
      <c r="C22" s="34">
        <v>2818</v>
      </c>
      <c r="D22" s="19">
        <v>2016</v>
      </c>
      <c r="E22" s="19">
        <v>1209</v>
      </c>
      <c r="F22" s="19">
        <v>2648</v>
      </c>
      <c r="G22" s="39">
        <v>3098</v>
      </c>
      <c r="H22" s="19">
        <v>2551</v>
      </c>
      <c r="I22" s="19">
        <v>1920</v>
      </c>
      <c r="J22" s="19">
        <v>4984</v>
      </c>
      <c r="K22" s="18">
        <v>2388</v>
      </c>
      <c r="L22" s="25">
        <v>1470</v>
      </c>
      <c r="M22" s="46">
        <v>6</v>
      </c>
      <c r="N22" s="13">
        <f t="shared" si="0"/>
        <v>25108</v>
      </c>
    </row>
    <row r="23" spans="1:14">
      <c r="A23" s="50" t="s">
        <v>48</v>
      </c>
      <c r="B23" s="1" t="s">
        <v>20</v>
      </c>
      <c r="C23" s="34">
        <v>14</v>
      </c>
      <c r="D23" s="19">
        <v>25</v>
      </c>
      <c r="E23" s="19">
        <v>1685</v>
      </c>
      <c r="F23" s="19">
        <v>794</v>
      </c>
      <c r="G23" s="37">
        <v>36</v>
      </c>
      <c r="H23" s="19">
        <v>10</v>
      </c>
      <c r="I23" s="19">
        <v>7</v>
      </c>
      <c r="J23" s="19">
        <v>50</v>
      </c>
      <c r="K23" s="18">
        <v>10</v>
      </c>
      <c r="L23" s="25">
        <v>318</v>
      </c>
      <c r="M23" s="42">
        <v>0</v>
      </c>
      <c r="N23" s="13">
        <f t="shared" si="0"/>
        <v>2949</v>
      </c>
    </row>
    <row r="24" spans="1:14">
      <c r="A24" s="6" t="s">
        <v>49</v>
      </c>
      <c r="B24" s="1" t="s">
        <v>21</v>
      </c>
      <c r="C24" s="34">
        <v>28</v>
      </c>
      <c r="D24" s="19">
        <v>30</v>
      </c>
      <c r="E24" s="19">
        <v>23</v>
      </c>
      <c r="F24" s="19">
        <v>6</v>
      </c>
      <c r="G24" s="37">
        <v>58</v>
      </c>
      <c r="H24" s="19">
        <v>52</v>
      </c>
      <c r="I24" s="19">
        <v>53</v>
      </c>
      <c r="J24" s="19">
        <v>55</v>
      </c>
      <c r="K24" s="18">
        <v>58</v>
      </c>
      <c r="L24" s="25">
        <v>30</v>
      </c>
      <c r="M24" s="42">
        <v>0</v>
      </c>
      <c r="N24" s="13">
        <f t="shared" si="0"/>
        <v>393</v>
      </c>
    </row>
    <row r="25" spans="1:14">
      <c r="A25" s="6" t="s">
        <v>50</v>
      </c>
      <c r="B25" s="1" t="s">
        <v>22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4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34"/>
      <c r="D26" s="19">
        <v>1</v>
      </c>
      <c r="E26" s="19">
        <v>0</v>
      </c>
      <c r="F26" s="19">
        <v>0</v>
      </c>
      <c r="G26" s="37">
        <v>5</v>
      </c>
      <c r="H26" s="19">
        <v>0</v>
      </c>
      <c r="I26" s="19">
        <v>23</v>
      </c>
      <c r="J26" s="19">
        <v>0</v>
      </c>
      <c r="K26" s="18">
        <v>7</v>
      </c>
      <c r="L26" s="25">
        <v>0</v>
      </c>
      <c r="M26" s="44">
        <v>0</v>
      </c>
      <c r="N26" s="13">
        <f t="shared" si="0"/>
        <v>36</v>
      </c>
    </row>
    <row r="27" spans="1:14" ht="25.5">
      <c r="A27" s="6" t="s">
        <v>52</v>
      </c>
      <c r="B27" s="1" t="s">
        <v>24</v>
      </c>
      <c r="C27" s="34">
        <v>3</v>
      </c>
      <c r="D27" s="19">
        <v>14</v>
      </c>
      <c r="E27" s="19">
        <v>2</v>
      </c>
      <c r="F27" s="19">
        <v>0</v>
      </c>
      <c r="G27" s="37">
        <v>7</v>
      </c>
      <c r="H27" s="19">
        <v>20</v>
      </c>
      <c r="I27" s="19">
        <v>2</v>
      </c>
      <c r="J27" s="19">
        <v>11</v>
      </c>
      <c r="K27" s="18">
        <v>18</v>
      </c>
      <c r="L27" s="25">
        <v>10</v>
      </c>
      <c r="M27" s="44">
        <v>0</v>
      </c>
      <c r="N27" s="13">
        <f t="shared" si="0"/>
        <v>87</v>
      </c>
    </row>
    <row r="28" spans="1:14" ht="25.5">
      <c r="A28" s="6" t="s">
        <v>53</v>
      </c>
      <c r="B28" s="1" t="s">
        <v>25</v>
      </c>
      <c r="C28" s="34">
        <v>1789</v>
      </c>
      <c r="D28" s="19">
        <v>1075</v>
      </c>
      <c r="E28" s="19">
        <v>106</v>
      </c>
      <c r="F28" s="19">
        <v>45</v>
      </c>
      <c r="G28" s="37">
        <v>433</v>
      </c>
      <c r="H28" s="19">
        <v>1605</v>
      </c>
      <c r="I28" s="19">
        <v>716</v>
      </c>
      <c r="J28" s="19">
        <v>232</v>
      </c>
      <c r="K28" s="18">
        <v>343</v>
      </c>
      <c r="L28" s="25">
        <v>505</v>
      </c>
      <c r="M28" s="44">
        <v>0</v>
      </c>
      <c r="N28" s="13">
        <f t="shared" si="0"/>
        <v>6849</v>
      </c>
    </row>
    <row r="29" spans="1:14">
      <c r="A29" s="6" t="s">
        <v>54</v>
      </c>
      <c r="B29" s="1" t="s">
        <v>26</v>
      </c>
      <c r="C29" s="34">
        <v>241</v>
      </c>
      <c r="D29" s="19">
        <v>0</v>
      </c>
      <c r="E29" s="19">
        <v>2</v>
      </c>
      <c r="F29" s="19">
        <v>0</v>
      </c>
      <c r="G29" s="37">
        <v>123</v>
      </c>
      <c r="H29" s="19">
        <v>7</v>
      </c>
      <c r="I29" s="19">
        <v>342</v>
      </c>
      <c r="J29" s="19">
        <v>0</v>
      </c>
      <c r="K29" s="18">
        <v>0</v>
      </c>
      <c r="L29" s="25">
        <v>517</v>
      </c>
      <c r="M29" s="44">
        <v>0</v>
      </c>
      <c r="N29" s="13">
        <f t="shared" si="0"/>
        <v>1232</v>
      </c>
    </row>
    <row r="30" spans="1:14">
      <c r="A30" s="6" t="s">
        <v>55</v>
      </c>
      <c r="B30" s="1" t="s">
        <v>27</v>
      </c>
      <c r="C30" s="34"/>
      <c r="D30" s="19">
        <v>3</v>
      </c>
      <c r="E30" s="19">
        <v>4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4">
        <v>0</v>
      </c>
      <c r="N30" s="13">
        <f t="shared" si="0"/>
        <v>7</v>
      </c>
    </row>
    <row r="31" spans="1:14">
      <c r="A31" s="6" t="s">
        <v>56</v>
      </c>
      <c r="B31" s="1" t="s">
        <v>28</v>
      </c>
      <c r="C31" s="34">
        <v>11</v>
      </c>
      <c r="D31" s="19">
        <v>92</v>
      </c>
      <c r="E31" s="19">
        <v>0</v>
      </c>
      <c r="F31" s="19">
        <v>0</v>
      </c>
      <c r="G31" s="37">
        <v>4</v>
      </c>
      <c r="H31" s="19">
        <v>15</v>
      </c>
      <c r="I31" s="19">
        <v>3</v>
      </c>
      <c r="J31" s="19">
        <v>4</v>
      </c>
      <c r="K31" s="18">
        <v>0</v>
      </c>
      <c r="L31" s="25">
        <v>14</v>
      </c>
      <c r="M31" s="44">
        <v>0</v>
      </c>
      <c r="N31" s="13">
        <f t="shared" si="0"/>
        <v>143</v>
      </c>
    </row>
    <row r="32" spans="1:14">
      <c r="A32" s="6" t="s">
        <v>57</v>
      </c>
      <c r="B32" s="1" t="s">
        <v>29</v>
      </c>
      <c r="C32" s="34"/>
      <c r="D32" s="19">
        <v>0</v>
      </c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4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34">
        <v>2515</v>
      </c>
      <c r="D33" s="19">
        <v>6575</v>
      </c>
      <c r="E33" s="19">
        <v>1110</v>
      </c>
      <c r="F33" s="19">
        <v>668</v>
      </c>
      <c r="G33" s="39">
        <v>2469</v>
      </c>
      <c r="H33" s="19">
        <v>7781</v>
      </c>
      <c r="I33" s="19">
        <v>6152</v>
      </c>
      <c r="J33" s="19">
        <v>3536</v>
      </c>
      <c r="K33" s="18">
        <v>2206</v>
      </c>
      <c r="L33" s="25">
        <v>1914</v>
      </c>
      <c r="M33" s="44">
        <v>0</v>
      </c>
      <c r="N33" s="13">
        <f t="shared" si="0"/>
        <v>34926</v>
      </c>
    </row>
    <row r="34" spans="1:14">
      <c r="A34" s="7" t="s">
        <v>59</v>
      </c>
      <c r="B34" s="8" t="s">
        <v>31</v>
      </c>
      <c r="C34" s="28">
        <v>22454</v>
      </c>
      <c r="D34" s="21">
        <v>17233</v>
      </c>
      <c r="E34" s="21">
        <v>8432</v>
      </c>
      <c r="F34" s="21">
        <v>12995</v>
      </c>
      <c r="G34" s="40">
        <v>18338</v>
      </c>
      <c r="H34" s="21">
        <v>24189</v>
      </c>
      <c r="I34" s="21">
        <v>18557</v>
      </c>
      <c r="J34" s="21">
        <v>23505</v>
      </c>
      <c r="K34" s="32">
        <v>13831</v>
      </c>
      <c r="L34" s="26">
        <v>12691</v>
      </c>
      <c r="M34" s="48">
        <f>M3+M5+M10+M13+M19+M28+M33</f>
        <v>6</v>
      </c>
      <c r="N34" s="9">
        <f t="shared" si="0"/>
        <v>172231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DB301-349C-427A-A742-3B028172B83B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78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18">
        <v>11797</v>
      </c>
      <c r="D3" s="29">
        <v>4486</v>
      </c>
      <c r="E3" s="19">
        <v>2319</v>
      </c>
      <c r="F3" s="19">
        <v>6011</v>
      </c>
      <c r="G3" s="19">
        <v>9063</v>
      </c>
      <c r="H3" s="19">
        <v>12394</v>
      </c>
      <c r="I3" s="19">
        <v>4475</v>
      </c>
      <c r="J3" s="19">
        <v>10222</v>
      </c>
      <c r="K3" s="18">
        <v>5946</v>
      </c>
      <c r="L3" s="25">
        <v>6219</v>
      </c>
      <c r="M3" s="19">
        <v>536</v>
      </c>
      <c r="N3" s="13">
        <f>SUM(C3:M3)</f>
        <v>73468</v>
      </c>
    </row>
    <row r="4" spans="1:14">
      <c r="A4" s="6" t="s">
        <v>33</v>
      </c>
      <c r="B4" s="1" t="s">
        <v>1</v>
      </c>
      <c r="C4" s="18">
        <v>164</v>
      </c>
      <c r="D4" s="29">
        <v>203</v>
      </c>
      <c r="E4" s="19">
        <v>16</v>
      </c>
      <c r="F4" s="19">
        <v>0</v>
      </c>
      <c r="G4" s="19">
        <v>41</v>
      </c>
      <c r="H4" s="19">
        <v>3257</v>
      </c>
      <c r="I4" s="19">
        <v>1039</v>
      </c>
      <c r="J4" s="19">
        <v>64</v>
      </c>
      <c r="K4" s="18">
        <v>0</v>
      </c>
      <c r="L4" s="25">
        <v>367</v>
      </c>
      <c r="M4" s="19">
        <v>0</v>
      </c>
      <c r="N4" s="13">
        <f t="shared" ref="N4:N34" si="0">SUM(C4:M4)</f>
        <v>5151</v>
      </c>
    </row>
    <row r="5" spans="1:14" ht="25.5">
      <c r="A5" s="6" t="s">
        <v>34</v>
      </c>
      <c r="B5" s="1" t="s">
        <v>2</v>
      </c>
      <c r="C5" s="18">
        <v>410</v>
      </c>
      <c r="D5" s="29">
        <v>540</v>
      </c>
      <c r="E5" s="19">
        <v>1086</v>
      </c>
      <c r="F5" s="19">
        <v>119</v>
      </c>
      <c r="G5" s="19">
        <v>602</v>
      </c>
      <c r="H5" s="19">
        <v>817</v>
      </c>
      <c r="I5" s="19">
        <v>747</v>
      </c>
      <c r="J5" s="19">
        <v>338</v>
      </c>
      <c r="K5" s="18">
        <v>571</v>
      </c>
      <c r="L5" s="25">
        <v>394</v>
      </c>
      <c r="M5" s="19">
        <v>18</v>
      </c>
      <c r="N5" s="13">
        <f t="shared" si="0"/>
        <v>5642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2</v>
      </c>
      <c r="I8" s="19">
        <v>1</v>
      </c>
      <c r="J8" s="19">
        <v>0</v>
      </c>
      <c r="K8" s="18">
        <v>1</v>
      </c>
      <c r="L8" s="25">
        <v>0</v>
      </c>
      <c r="M8" s="19">
        <v>0</v>
      </c>
      <c r="N8" s="13">
        <f t="shared" si="0"/>
        <v>4</v>
      </c>
    </row>
    <row r="9" spans="1:14" ht="25.5">
      <c r="A9" s="6" t="s">
        <v>38</v>
      </c>
      <c r="B9" s="1" t="s">
        <v>6</v>
      </c>
      <c r="C9" s="18">
        <v>2</v>
      </c>
      <c r="D9" s="19">
        <v>46</v>
      </c>
      <c r="E9" s="19">
        <v>31</v>
      </c>
      <c r="F9" s="19">
        <v>0</v>
      </c>
      <c r="G9" s="19">
        <v>21</v>
      </c>
      <c r="H9" s="19">
        <v>26</v>
      </c>
      <c r="I9" s="19">
        <v>53</v>
      </c>
      <c r="J9" s="19">
        <v>14</v>
      </c>
      <c r="K9" s="18">
        <v>23</v>
      </c>
      <c r="L9" s="25">
        <v>19</v>
      </c>
      <c r="M9" s="19">
        <v>0</v>
      </c>
      <c r="N9" s="13">
        <f t="shared" si="0"/>
        <v>235</v>
      </c>
    </row>
    <row r="10" spans="1:14" ht="25.5">
      <c r="A10" s="6" t="s">
        <v>39</v>
      </c>
      <c r="B10" s="1" t="s">
        <v>7</v>
      </c>
      <c r="C10" s="18">
        <v>1826</v>
      </c>
      <c r="D10" s="19">
        <f>D11+D12</f>
        <v>1090</v>
      </c>
      <c r="E10" s="19">
        <v>367</v>
      </c>
      <c r="F10" s="27">
        <v>166</v>
      </c>
      <c r="G10" s="19">
        <v>1189</v>
      </c>
      <c r="H10" s="19">
        <v>2426</v>
      </c>
      <c r="I10" s="19">
        <f>I11+I12</f>
        <v>1781</v>
      </c>
      <c r="J10" s="19">
        <f>SUM(J11:J12)</f>
        <v>547</v>
      </c>
      <c r="K10" s="18">
        <v>826</v>
      </c>
      <c r="L10" s="25">
        <f>SUM(L11:L12)</f>
        <v>699</v>
      </c>
      <c r="M10" s="19">
        <f>M11+M12</f>
        <v>11</v>
      </c>
      <c r="N10" s="13">
        <f t="shared" si="0"/>
        <v>10928</v>
      </c>
    </row>
    <row r="11" spans="1:14">
      <c r="A11" s="6" t="s">
        <v>40</v>
      </c>
      <c r="B11" s="1" t="s">
        <v>8</v>
      </c>
      <c r="C11" s="18">
        <v>1657</v>
      </c>
      <c r="D11" s="29">
        <v>878</v>
      </c>
      <c r="E11" s="19">
        <v>240</v>
      </c>
      <c r="F11" s="19">
        <v>149</v>
      </c>
      <c r="G11" s="19">
        <v>897</v>
      </c>
      <c r="H11" s="19">
        <v>1837</v>
      </c>
      <c r="I11" s="19">
        <v>1582</v>
      </c>
      <c r="J11" s="19">
        <v>282</v>
      </c>
      <c r="K11" s="18">
        <v>600</v>
      </c>
      <c r="L11" s="25">
        <v>309</v>
      </c>
      <c r="M11" s="19">
        <v>10</v>
      </c>
      <c r="N11" s="13">
        <f t="shared" si="0"/>
        <v>8441</v>
      </c>
    </row>
    <row r="12" spans="1:14">
      <c r="A12" s="6" t="s">
        <v>41</v>
      </c>
      <c r="B12" s="1" t="s">
        <v>9</v>
      </c>
      <c r="C12" s="18">
        <v>169</v>
      </c>
      <c r="D12" s="29">
        <v>212</v>
      </c>
      <c r="E12" s="19">
        <v>127</v>
      </c>
      <c r="F12" s="19">
        <v>17</v>
      </c>
      <c r="G12" s="19">
        <v>292</v>
      </c>
      <c r="H12" s="19">
        <v>589</v>
      </c>
      <c r="I12" s="19">
        <v>199</v>
      </c>
      <c r="J12" s="19">
        <v>265</v>
      </c>
      <c r="K12" s="18">
        <v>226</v>
      </c>
      <c r="L12" s="25">
        <v>390</v>
      </c>
      <c r="M12" s="19">
        <v>1</v>
      </c>
      <c r="N12" s="13">
        <f t="shared" si="0"/>
        <v>2487</v>
      </c>
    </row>
    <row r="13" spans="1:14">
      <c r="A13" s="6" t="s">
        <v>42</v>
      </c>
      <c r="B13" s="1" t="s">
        <v>10</v>
      </c>
      <c r="C13" s="18">
        <v>1660</v>
      </c>
      <c r="D13" s="19">
        <f>D14+D15</f>
        <v>954</v>
      </c>
      <c r="E13" s="19">
        <v>151</v>
      </c>
      <c r="F13" s="27">
        <v>31</v>
      </c>
      <c r="G13" s="19">
        <v>1308</v>
      </c>
      <c r="H13" s="19">
        <v>4028</v>
      </c>
      <c r="I13" s="19">
        <f>I14+I15</f>
        <v>2137</v>
      </c>
      <c r="J13" s="19">
        <f>SUM(J14:J15)</f>
        <v>309</v>
      </c>
      <c r="K13" s="18">
        <v>322</v>
      </c>
      <c r="L13" s="25">
        <f>SUM(L14:L15)</f>
        <v>714</v>
      </c>
      <c r="M13" s="19">
        <f>M14+M15</f>
        <v>8</v>
      </c>
      <c r="N13" s="13">
        <f t="shared" si="0"/>
        <v>11622</v>
      </c>
    </row>
    <row r="14" spans="1:14">
      <c r="A14" s="6" t="s">
        <v>40</v>
      </c>
      <c r="B14" s="1" t="s">
        <v>11</v>
      </c>
      <c r="C14" s="18">
        <v>1545</v>
      </c>
      <c r="D14" s="19">
        <v>814</v>
      </c>
      <c r="E14" s="19">
        <v>103</v>
      </c>
      <c r="F14" s="19">
        <v>20</v>
      </c>
      <c r="G14" s="19">
        <v>905</v>
      </c>
      <c r="H14" s="19">
        <v>3433</v>
      </c>
      <c r="I14" s="19">
        <v>1666</v>
      </c>
      <c r="J14" s="19">
        <v>146</v>
      </c>
      <c r="K14" s="18">
        <v>224</v>
      </c>
      <c r="L14" s="25">
        <v>309</v>
      </c>
      <c r="M14" s="19">
        <v>7</v>
      </c>
      <c r="N14" s="13">
        <f t="shared" si="0"/>
        <v>9172</v>
      </c>
    </row>
    <row r="15" spans="1:14">
      <c r="A15" s="6" t="s">
        <v>41</v>
      </c>
      <c r="B15" s="1" t="s">
        <v>12</v>
      </c>
      <c r="C15" s="18">
        <v>115</v>
      </c>
      <c r="D15" s="19">
        <v>140</v>
      </c>
      <c r="E15" s="19">
        <v>48</v>
      </c>
      <c r="F15" s="19">
        <v>11</v>
      </c>
      <c r="G15" s="19">
        <v>403</v>
      </c>
      <c r="H15" s="19">
        <v>595</v>
      </c>
      <c r="I15" s="19">
        <v>471</v>
      </c>
      <c r="J15" s="19">
        <v>163</v>
      </c>
      <c r="K15" s="18">
        <v>98</v>
      </c>
      <c r="L15" s="25">
        <v>405</v>
      </c>
      <c r="M15" s="19">
        <v>1</v>
      </c>
      <c r="N15" s="13">
        <f t="shared" si="0"/>
        <v>2450</v>
      </c>
    </row>
    <row r="16" spans="1:14">
      <c r="A16" s="6" t="s">
        <v>43</v>
      </c>
      <c r="B16" s="1" t="s">
        <v>13</v>
      </c>
      <c r="C16" s="18">
        <v>1951</v>
      </c>
      <c r="D16" s="19">
        <f>D17+D18</f>
        <v>2044</v>
      </c>
      <c r="E16" s="19">
        <v>416</v>
      </c>
      <c r="F16" s="27">
        <v>197</v>
      </c>
      <c r="G16" s="19">
        <v>1308</v>
      </c>
      <c r="H16" s="19">
        <v>4055</v>
      </c>
      <c r="I16" s="19">
        <f>I17+I18</f>
        <v>2137</v>
      </c>
      <c r="J16" s="19">
        <f>SUM(J17:J18)</f>
        <v>635</v>
      </c>
      <c r="K16" s="18">
        <v>906</v>
      </c>
      <c r="L16" s="25">
        <f>SUM(L17:L18)</f>
        <v>725</v>
      </c>
      <c r="M16" s="19">
        <f>M17+M18</f>
        <v>12</v>
      </c>
      <c r="N16" s="13">
        <f t="shared" si="0"/>
        <v>14386</v>
      </c>
    </row>
    <row r="17" spans="1:14">
      <c r="A17" s="6" t="s">
        <v>40</v>
      </c>
      <c r="B17" s="1" t="s">
        <v>14</v>
      </c>
      <c r="C17" s="18">
        <v>1675</v>
      </c>
      <c r="D17" s="29">
        <f>D11+D14</f>
        <v>1692</v>
      </c>
      <c r="E17" s="19">
        <v>241</v>
      </c>
      <c r="F17" s="27">
        <v>169</v>
      </c>
      <c r="G17" s="19">
        <v>905</v>
      </c>
      <c r="H17" s="19">
        <v>3439</v>
      </c>
      <c r="I17" s="19">
        <v>1666</v>
      </c>
      <c r="J17" s="19">
        <v>289</v>
      </c>
      <c r="K17" s="18">
        <v>605</v>
      </c>
      <c r="L17" s="25">
        <v>312</v>
      </c>
      <c r="M17" s="19">
        <v>10</v>
      </c>
      <c r="N17" s="13">
        <f t="shared" si="0"/>
        <v>11003</v>
      </c>
    </row>
    <row r="18" spans="1:14">
      <c r="A18" s="6" t="s">
        <v>41</v>
      </c>
      <c r="B18" s="1" t="s">
        <v>15</v>
      </c>
      <c r="C18" s="18">
        <v>276</v>
      </c>
      <c r="D18" s="29">
        <f>D12+D15</f>
        <v>352</v>
      </c>
      <c r="E18" s="19">
        <v>175</v>
      </c>
      <c r="F18" s="27">
        <v>28</v>
      </c>
      <c r="G18" s="19">
        <v>403</v>
      </c>
      <c r="H18" s="19">
        <v>616</v>
      </c>
      <c r="I18" s="19">
        <v>471</v>
      </c>
      <c r="J18" s="19">
        <v>346</v>
      </c>
      <c r="K18" s="18">
        <v>301</v>
      </c>
      <c r="L18" s="25">
        <v>413</v>
      </c>
      <c r="M18" s="19">
        <f>M12+M15</f>
        <v>2</v>
      </c>
      <c r="N18" s="13">
        <f t="shared" si="0"/>
        <v>3383</v>
      </c>
    </row>
    <row r="19" spans="1:14">
      <c r="A19" s="6" t="s">
        <v>44</v>
      </c>
      <c r="B19" s="1" t="s">
        <v>16</v>
      </c>
      <c r="C19" s="18">
        <v>10908</v>
      </c>
      <c r="D19" s="19">
        <f>D20+D24+D25</f>
        <v>7159</v>
      </c>
      <c r="E19" s="19">
        <v>6524</v>
      </c>
      <c r="F19" s="27">
        <v>9815</v>
      </c>
      <c r="G19" s="19">
        <v>13191</v>
      </c>
      <c r="H19" s="22">
        <f>H20+H24+H25</f>
        <v>8363</v>
      </c>
      <c r="I19" s="19">
        <f>I20+I24+I25</f>
        <v>7023</v>
      </c>
      <c r="J19" s="19">
        <f>SUM(J20,J24:J25)</f>
        <v>18323</v>
      </c>
      <c r="K19" s="18">
        <v>8867</v>
      </c>
      <c r="L19" s="25">
        <f>L20+L24+L25</f>
        <v>5836</v>
      </c>
      <c r="M19" s="30">
        <f>M20+M25</f>
        <v>847</v>
      </c>
      <c r="N19" s="13">
        <f t="shared" si="0"/>
        <v>96856</v>
      </c>
    </row>
    <row r="20" spans="1:14">
      <c r="A20" s="6" t="s">
        <v>45</v>
      </c>
      <c r="B20" s="1" t="s">
        <v>17</v>
      </c>
      <c r="C20" s="18">
        <v>8231</v>
      </c>
      <c r="D20" s="19">
        <f>SUM(D21:D23)</f>
        <v>7125</v>
      </c>
      <c r="E20" s="19">
        <v>6505</v>
      </c>
      <c r="F20" s="27">
        <v>9815</v>
      </c>
      <c r="G20" s="19">
        <v>13141</v>
      </c>
      <c r="H20" s="22">
        <f>H21+H22+H23</f>
        <v>8288</v>
      </c>
      <c r="I20" s="19">
        <f>I21+I22+I23</f>
        <v>6954</v>
      </c>
      <c r="J20" s="19">
        <f>SUM(J21:J23)</f>
        <v>18299</v>
      </c>
      <c r="K20" s="18">
        <v>8831</v>
      </c>
      <c r="L20" s="25">
        <f>SUM(L21:L23)</f>
        <v>5806</v>
      </c>
      <c r="M20" s="31">
        <f>M21+M22+M23+M24</f>
        <v>847</v>
      </c>
      <c r="N20" s="13">
        <f t="shared" si="0"/>
        <v>93842</v>
      </c>
    </row>
    <row r="21" spans="1:14">
      <c r="A21" s="6" t="s">
        <v>46</v>
      </c>
      <c r="B21" s="1" t="s">
        <v>18</v>
      </c>
      <c r="C21" s="18">
        <v>2650</v>
      </c>
      <c r="D21" s="19">
        <v>5099</v>
      </c>
      <c r="E21" s="19">
        <v>2853</v>
      </c>
      <c r="F21" s="27">
        <v>7077</v>
      </c>
      <c r="G21" s="19">
        <v>9850</v>
      </c>
      <c r="H21" s="19">
        <v>5771</v>
      </c>
      <c r="I21" s="19">
        <v>4986</v>
      </c>
      <c r="J21" s="19">
        <v>13280</v>
      </c>
      <c r="K21" s="18">
        <v>6618</v>
      </c>
      <c r="L21" s="25">
        <v>3971</v>
      </c>
      <c r="M21" s="30">
        <v>605</v>
      </c>
      <c r="N21" s="13">
        <f t="shared" si="0"/>
        <v>62760</v>
      </c>
    </row>
    <row r="22" spans="1:14">
      <c r="A22" s="6" t="s">
        <v>47</v>
      </c>
      <c r="B22" s="1" t="s">
        <v>19</v>
      </c>
      <c r="C22" s="18">
        <v>9</v>
      </c>
      <c r="D22" s="19">
        <v>2007</v>
      </c>
      <c r="E22" s="19">
        <v>905</v>
      </c>
      <c r="F22" s="27">
        <v>2445</v>
      </c>
      <c r="G22" s="19">
        <v>3257</v>
      </c>
      <c r="H22" s="19">
        <v>2502</v>
      </c>
      <c r="I22" s="19">
        <v>1957</v>
      </c>
      <c r="J22" s="19">
        <v>4952</v>
      </c>
      <c r="K22" s="18">
        <v>2206</v>
      </c>
      <c r="L22" s="25">
        <v>1507</v>
      </c>
      <c r="M22" s="30">
        <v>183</v>
      </c>
      <c r="N22" s="13">
        <f t="shared" si="0"/>
        <v>21930</v>
      </c>
    </row>
    <row r="23" spans="1:14">
      <c r="A23" s="50" t="s">
        <v>48</v>
      </c>
      <c r="B23" s="1" t="s">
        <v>20</v>
      </c>
      <c r="C23" s="18">
        <v>0</v>
      </c>
      <c r="D23" s="19">
        <v>19</v>
      </c>
      <c r="E23" s="19">
        <v>2747</v>
      </c>
      <c r="F23" s="27">
        <v>288</v>
      </c>
      <c r="G23" s="19">
        <v>34</v>
      </c>
      <c r="H23" s="19">
        <v>15</v>
      </c>
      <c r="I23" s="19">
        <v>11</v>
      </c>
      <c r="J23" s="19">
        <v>67</v>
      </c>
      <c r="K23" s="18">
        <v>7</v>
      </c>
      <c r="L23" s="25">
        <v>328</v>
      </c>
      <c r="M23" s="30">
        <v>57</v>
      </c>
      <c r="N23" s="13">
        <f t="shared" si="0"/>
        <v>3573</v>
      </c>
    </row>
    <row r="24" spans="1:14">
      <c r="A24" s="6" t="s">
        <v>49</v>
      </c>
      <c r="B24" s="1" t="s">
        <v>21</v>
      </c>
      <c r="C24" s="18">
        <v>18</v>
      </c>
      <c r="D24" s="19">
        <v>34</v>
      </c>
      <c r="E24" s="19">
        <v>19</v>
      </c>
      <c r="F24" s="27">
        <v>5</v>
      </c>
      <c r="G24" s="19">
        <v>50</v>
      </c>
      <c r="H24" s="19">
        <v>75</v>
      </c>
      <c r="I24" s="19">
        <v>69</v>
      </c>
      <c r="J24" s="19">
        <v>24</v>
      </c>
      <c r="K24" s="18">
        <v>36</v>
      </c>
      <c r="L24" s="25">
        <v>30</v>
      </c>
      <c r="M24" s="30">
        <v>2</v>
      </c>
      <c r="N24" s="13">
        <f t="shared" si="0"/>
        <v>362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27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27">
        <v>0</v>
      </c>
      <c r="G26" s="19">
        <v>3</v>
      </c>
      <c r="H26" s="19">
        <v>0</v>
      </c>
      <c r="I26" s="19">
        <v>15</v>
      </c>
      <c r="J26" s="19">
        <v>0</v>
      </c>
      <c r="K26" s="18">
        <v>3</v>
      </c>
      <c r="L26" s="25">
        <v>0</v>
      </c>
      <c r="M26" s="19">
        <v>0</v>
      </c>
      <c r="N26" s="13">
        <f t="shared" si="0"/>
        <v>21</v>
      </c>
    </row>
    <row r="27" spans="1:14" ht="25.5">
      <c r="A27" s="6" t="s">
        <v>52</v>
      </c>
      <c r="B27" s="1" t="s">
        <v>24</v>
      </c>
      <c r="C27" s="18">
        <v>3</v>
      </c>
      <c r="D27" s="19">
        <v>22</v>
      </c>
      <c r="E27" s="19">
        <v>0</v>
      </c>
      <c r="F27" s="27">
        <v>0</v>
      </c>
      <c r="G27" s="19">
        <v>8</v>
      </c>
      <c r="H27" s="19">
        <v>25</v>
      </c>
      <c r="I27" s="19">
        <v>0</v>
      </c>
      <c r="J27" s="19">
        <v>5</v>
      </c>
      <c r="K27" s="18">
        <v>8</v>
      </c>
      <c r="L27" s="25">
        <v>6</v>
      </c>
      <c r="M27" s="19">
        <v>0</v>
      </c>
      <c r="N27" s="13">
        <f t="shared" si="0"/>
        <v>77</v>
      </c>
    </row>
    <row r="28" spans="1:14" ht="25.5">
      <c r="A28" s="6" t="s">
        <v>53</v>
      </c>
      <c r="B28" s="1" t="s">
        <v>25</v>
      </c>
      <c r="C28" s="18">
        <v>1633</v>
      </c>
      <c r="D28" s="19">
        <f>1129-D24</f>
        <v>1095</v>
      </c>
      <c r="E28" s="19">
        <v>107</v>
      </c>
      <c r="F28" s="27">
        <v>43</v>
      </c>
      <c r="G28" s="19">
        <v>373</v>
      </c>
      <c r="H28" s="19">
        <v>1489</v>
      </c>
      <c r="I28" s="19">
        <v>732</v>
      </c>
      <c r="J28" s="19">
        <v>199</v>
      </c>
      <c r="K28" s="18">
        <v>363</v>
      </c>
      <c r="L28" s="25">
        <v>318</v>
      </c>
      <c r="M28" s="19">
        <v>7</v>
      </c>
      <c r="N28" s="13">
        <f t="shared" si="0"/>
        <v>6359</v>
      </c>
    </row>
    <row r="29" spans="1:14">
      <c r="A29" s="6" t="s">
        <v>54</v>
      </c>
      <c r="B29" s="1" t="s">
        <v>26</v>
      </c>
      <c r="C29" s="18">
        <v>73</v>
      </c>
      <c r="D29" s="19">
        <v>0</v>
      </c>
      <c r="E29" s="19">
        <v>7</v>
      </c>
      <c r="F29" s="27">
        <v>0</v>
      </c>
      <c r="G29" s="19">
        <v>128</v>
      </c>
      <c r="H29" s="19">
        <v>2</v>
      </c>
      <c r="I29" s="19">
        <v>1725</v>
      </c>
      <c r="J29" s="19">
        <v>0</v>
      </c>
      <c r="K29" s="18">
        <v>0</v>
      </c>
      <c r="L29" s="25">
        <v>335</v>
      </c>
      <c r="M29" s="19">
        <v>0</v>
      </c>
      <c r="N29" s="13">
        <f t="shared" si="0"/>
        <v>2270</v>
      </c>
    </row>
    <row r="30" spans="1:14">
      <c r="A30" s="6" t="s">
        <v>55</v>
      </c>
      <c r="B30" s="1" t="s">
        <v>27</v>
      </c>
      <c r="C30" s="18">
        <v>0</v>
      </c>
      <c r="D30" s="19">
        <v>2</v>
      </c>
      <c r="E30" s="19">
        <v>6</v>
      </c>
      <c r="F30" s="27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8</v>
      </c>
    </row>
    <row r="31" spans="1:14">
      <c r="A31" s="6" t="s">
        <v>56</v>
      </c>
      <c r="B31" s="1" t="s">
        <v>28</v>
      </c>
      <c r="C31" s="18">
        <v>6</v>
      </c>
      <c r="D31" s="19">
        <v>82</v>
      </c>
      <c r="E31" s="19">
        <v>0</v>
      </c>
      <c r="F31" s="27">
        <v>0</v>
      </c>
      <c r="G31" s="19">
        <v>8</v>
      </c>
      <c r="H31" s="19">
        <v>21</v>
      </c>
      <c r="I31" s="19">
        <v>4</v>
      </c>
      <c r="J31" s="19">
        <v>5</v>
      </c>
      <c r="K31" s="18">
        <v>0</v>
      </c>
      <c r="L31" s="25">
        <v>2</v>
      </c>
      <c r="M31" s="19">
        <v>0</v>
      </c>
      <c r="N31" s="13">
        <f t="shared" si="0"/>
        <v>128</v>
      </c>
    </row>
    <row r="32" spans="1:14">
      <c r="A32" s="6" t="s">
        <v>57</v>
      </c>
      <c r="B32" s="1" t="s">
        <v>29</v>
      </c>
      <c r="C32" s="18">
        <v>0</v>
      </c>
      <c r="D32" s="19">
        <v>0</v>
      </c>
      <c r="E32" s="19">
        <v>0</v>
      </c>
      <c r="F32" s="27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2167</v>
      </c>
      <c r="D33" s="19">
        <v>6523</v>
      </c>
      <c r="E33" s="19">
        <v>936</v>
      </c>
      <c r="F33" s="27">
        <v>385</v>
      </c>
      <c r="G33" s="19">
        <v>2374</v>
      </c>
      <c r="H33" s="19">
        <v>6022</v>
      </c>
      <c r="I33" s="19">
        <v>6265</v>
      </c>
      <c r="J33" s="19">
        <v>3540</v>
      </c>
      <c r="K33" s="18">
        <v>2296</v>
      </c>
      <c r="L33" s="25">
        <v>1558</v>
      </c>
      <c r="M33" s="19">
        <v>10</v>
      </c>
      <c r="N33" s="13">
        <f t="shared" si="0"/>
        <v>32076</v>
      </c>
    </row>
    <row r="34" spans="1:14">
      <c r="A34" s="7" t="s">
        <v>59</v>
      </c>
      <c r="B34" s="8" t="s">
        <v>31</v>
      </c>
      <c r="C34" s="32">
        <v>20397</v>
      </c>
      <c r="D34" s="20">
        <v>16726</v>
      </c>
      <c r="E34" s="21">
        <v>9154</v>
      </c>
      <c r="F34" s="21">
        <v>10401</v>
      </c>
      <c r="G34" s="21">
        <v>18326</v>
      </c>
      <c r="H34" s="21">
        <v>22512</v>
      </c>
      <c r="I34" s="21">
        <v>19070</v>
      </c>
      <c r="J34" s="21">
        <v>22898</v>
      </c>
      <c r="K34" s="32">
        <v>12848</v>
      </c>
      <c r="L34" s="49">
        <v>11693</v>
      </c>
      <c r="M34" s="21">
        <v>889</v>
      </c>
      <c r="N34" s="9">
        <f t="shared" si="0"/>
        <v>164914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AC5D8-A5F7-404B-8C6C-139F3B98304D}">
  <dimension ref="A1:N34"/>
  <sheetViews>
    <sheetView zoomScale="80" zoomScaleNormal="8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79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66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34">
        <v>64</v>
      </c>
      <c r="D3" s="29">
        <v>146</v>
      </c>
      <c r="E3" s="19">
        <v>26</v>
      </c>
      <c r="F3" s="19">
        <v>19</v>
      </c>
      <c r="G3" s="37">
        <v>92</v>
      </c>
      <c r="H3" s="19">
        <v>109</v>
      </c>
      <c r="I3" s="19">
        <v>74</v>
      </c>
      <c r="J3" s="19">
        <v>56</v>
      </c>
      <c r="K3" s="18">
        <v>45</v>
      </c>
      <c r="L3" s="25">
        <v>65</v>
      </c>
      <c r="M3" s="41">
        <v>0</v>
      </c>
      <c r="N3" s="14">
        <f>SUM(C3:M3)</f>
        <v>696</v>
      </c>
    </row>
    <row r="4" spans="1:14">
      <c r="A4" s="6" t="s">
        <v>33</v>
      </c>
      <c r="B4" s="1" t="s">
        <v>1</v>
      </c>
      <c r="C4" s="34">
        <v>1331</v>
      </c>
      <c r="D4" s="29">
        <v>986</v>
      </c>
      <c r="E4" s="19">
        <v>95</v>
      </c>
      <c r="F4" s="19">
        <v>0</v>
      </c>
      <c r="G4" s="39">
        <v>1440</v>
      </c>
      <c r="H4" s="19">
        <v>599</v>
      </c>
      <c r="I4" s="19">
        <v>1284</v>
      </c>
      <c r="J4" s="19">
        <v>722</v>
      </c>
      <c r="K4" s="18">
        <v>0</v>
      </c>
      <c r="L4" s="25">
        <v>752</v>
      </c>
      <c r="M4" s="41">
        <v>0</v>
      </c>
      <c r="N4" s="14">
        <f t="shared" ref="N4:N34" si="0">SUM(C4:M4)</f>
        <v>7209</v>
      </c>
    </row>
    <row r="5" spans="1:14" ht="25.5">
      <c r="A5" s="6" t="s">
        <v>34</v>
      </c>
      <c r="B5" s="1" t="s">
        <v>2</v>
      </c>
      <c r="C5" s="34">
        <v>60</v>
      </c>
      <c r="D5" s="29">
        <v>47</v>
      </c>
      <c r="E5" s="19">
        <v>51</v>
      </c>
      <c r="F5" s="19">
        <v>19</v>
      </c>
      <c r="G5" s="37">
        <v>103</v>
      </c>
      <c r="H5" s="19">
        <v>83</v>
      </c>
      <c r="I5" s="19">
        <v>84</v>
      </c>
      <c r="J5" s="19">
        <v>57</v>
      </c>
      <c r="K5" s="18">
        <v>81</v>
      </c>
      <c r="L5" s="25">
        <v>63</v>
      </c>
      <c r="M5" s="41">
        <v>0</v>
      </c>
      <c r="N5" s="14">
        <f t="shared" si="0"/>
        <v>648</v>
      </c>
    </row>
    <row r="6" spans="1:14" ht="25.5">
      <c r="A6" s="6" t="s">
        <v>35</v>
      </c>
      <c r="B6" s="1" t="s">
        <v>3</v>
      </c>
      <c r="C6" s="34"/>
      <c r="D6" s="19">
        <v>0</v>
      </c>
      <c r="E6" s="19">
        <v>0</v>
      </c>
      <c r="F6" s="19">
        <v>0</v>
      </c>
      <c r="G6" s="37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41">
        <v>0</v>
      </c>
      <c r="N6" s="14">
        <f t="shared" si="0"/>
        <v>0</v>
      </c>
    </row>
    <row r="7" spans="1:14">
      <c r="A7" s="6" t="s">
        <v>36</v>
      </c>
      <c r="B7" s="1" t="s">
        <v>4</v>
      </c>
      <c r="C7" s="34"/>
      <c r="D7" s="19">
        <v>0</v>
      </c>
      <c r="E7" s="19">
        <v>0</v>
      </c>
      <c r="F7" s="19">
        <v>0</v>
      </c>
      <c r="G7" s="37">
        <v>0</v>
      </c>
      <c r="H7" s="19">
        <v>0</v>
      </c>
      <c r="I7" s="19">
        <v>0</v>
      </c>
      <c r="J7" s="19">
        <v>0</v>
      </c>
      <c r="K7" s="18">
        <v>1</v>
      </c>
      <c r="L7" s="25">
        <v>0</v>
      </c>
      <c r="M7" s="41">
        <v>0</v>
      </c>
      <c r="N7" s="14">
        <f t="shared" si="0"/>
        <v>1</v>
      </c>
    </row>
    <row r="8" spans="1:14">
      <c r="A8" s="6" t="s">
        <v>37</v>
      </c>
      <c r="B8" s="1" t="s">
        <v>5</v>
      </c>
      <c r="C8" s="34"/>
      <c r="D8" s="19">
        <v>0</v>
      </c>
      <c r="E8" s="19">
        <v>0</v>
      </c>
      <c r="F8" s="19">
        <v>0</v>
      </c>
      <c r="G8" s="37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41">
        <v>0</v>
      </c>
      <c r="N8" s="14">
        <f t="shared" si="0"/>
        <v>0</v>
      </c>
    </row>
    <row r="9" spans="1:14" ht="25.5">
      <c r="A9" s="6" t="s">
        <v>38</v>
      </c>
      <c r="B9" s="1" t="s">
        <v>6</v>
      </c>
      <c r="C9" s="34"/>
      <c r="D9" s="19">
        <v>0</v>
      </c>
      <c r="E9" s="19">
        <v>0</v>
      </c>
      <c r="F9" s="19">
        <v>0</v>
      </c>
      <c r="G9" s="37">
        <v>0</v>
      </c>
      <c r="H9" s="19">
        <v>0</v>
      </c>
      <c r="I9" s="19">
        <v>1</v>
      </c>
      <c r="J9" s="19">
        <v>0</v>
      </c>
      <c r="K9" s="18">
        <v>0</v>
      </c>
      <c r="L9" s="25">
        <v>0</v>
      </c>
      <c r="M9" s="41">
        <v>0</v>
      </c>
      <c r="N9" s="14">
        <f t="shared" si="0"/>
        <v>1</v>
      </c>
    </row>
    <row r="10" spans="1:14" ht="25.5">
      <c r="A10" s="6" t="s">
        <v>39</v>
      </c>
      <c r="B10" s="1" t="s">
        <v>7</v>
      </c>
      <c r="C10" s="34">
        <v>5</v>
      </c>
      <c r="D10" s="19">
        <v>24</v>
      </c>
      <c r="E10" s="19">
        <v>4</v>
      </c>
      <c r="F10" s="19">
        <v>2</v>
      </c>
      <c r="G10" s="37">
        <v>1</v>
      </c>
      <c r="H10" s="19">
        <v>6</v>
      </c>
      <c r="I10" s="19">
        <f t="shared" ref="I10" si="1">I11+I12</f>
        <v>2</v>
      </c>
      <c r="J10" s="19">
        <f t="shared" ref="J10" si="2">SUM(J11:J12)</f>
        <v>3</v>
      </c>
      <c r="K10" s="18">
        <v>11</v>
      </c>
      <c r="L10" s="25">
        <f>SUM(L11:L12)</f>
        <v>7</v>
      </c>
      <c r="M10" s="41">
        <v>0</v>
      </c>
      <c r="N10" s="14">
        <f t="shared" si="0"/>
        <v>65</v>
      </c>
    </row>
    <row r="11" spans="1:14">
      <c r="A11" s="6" t="s">
        <v>40</v>
      </c>
      <c r="B11" s="1" t="s">
        <v>8</v>
      </c>
      <c r="C11" s="34">
        <v>1</v>
      </c>
      <c r="D11" s="29">
        <v>20</v>
      </c>
      <c r="E11" s="19">
        <v>3</v>
      </c>
      <c r="F11" s="19">
        <v>2</v>
      </c>
      <c r="G11" s="37">
        <v>0</v>
      </c>
      <c r="H11" s="19">
        <v>5</v>
      </c>
      <c r="I11" s="19">
        <v>0</v>
      </c>
      <c r="J11" s="19">
        <v>1</v>
      </c>
      <c r="K11" s="18">
        <v>6</v>
      </c>
      <c r="L11" s="25">
        <v>1</v>
      </c>
      <c r="M11" s="41">
        <v>0</v>
      </c>
      <c r="N11" s="14">
        <f t="shared" si="0"/>
        <v>39</v>
      </c>
    </row>
    <row r="12" spans="1:14">
      <c r="A12" s="6" t="s">
        <v>41</v>
      </c>
      <c r="B12" s="1" t="s">
        <v>9</v>
      </c>
      <c r="C12" s="34">
        <v>4</v>
      </c>
      <c r="D12" s="29">
        <v>4</v>
      </c>
      <c r="E12" s="19">
        <v>1</v>
      </c>
      <c r="F12" s="19">
        <v>0</v>
      </c>
      <c r="G12" s="37">
        <v>1</v>
      </c>
      <c r="H12" s="19">
        <v>1</v>
      </c>
      <c r="I12" s="19">
        <v>2</v>
      </c>
      <c r="J12" s="19">
        <v>2</v>
      </c>
      <c r="K12" s="18">
        <v>5</v>
      </c>
      <c r="L12" s="25">
        <v>6</v>
      </c>
      <c r="M12" s="41">
        <v>0</v>
      </c>
      <c r="N12" s="14">
        <f t="shared" si="0"/>
        <v>26</v>
      </c>
    </row>
    <row r="13" spans="1:14">
      <c r="A13" s="6" t="s">
        <v>42</v>
      </c>
      <c r="B13" s="1" t="s">
        <v>10</v>
      </c>
      <c r="C13" s="34">
        <v>29</v>
      </c>
      <c r="D13" s="19">
        <v>7</v>
      </c>
      <c r="E13" s="19">
        <v>4</v>
      </c>
      <c r="F13" s="19">
        <v>1</v>
      </c>
      <c r="G13" s="37">
        <v>87</v>
      </c>
      <c r="H13" s="19">
        <v>69</v>
      </c>
      <c r="I13" s="19">
        <f>I14+I15</f>
        <v>94</v>
      </c>
      <c r="J13" s="19">
        <f t="shared" ref="J13" si="3">SUM(J14:J15)</f>
        <v>11</v>
      </c>
      <c r="K13" s="18">
        <v>36</v>
      </c>
      <c r="L13" s="25">
        <f>SUM(L14:L15)</f>
        <v>9</v>
      </c>
      <c r="M13" s="41">
        <v>0</v>
      </c>
      <c r="N13" s="14">
        <f t="shared" si="0"/>
        <v>347</v>
      </c>
    </row>
    <row r="14" spans="1:14">
      <c r="A14" s="6" t="s">
        <v>40</v>
      </c>
      <c r="B14" s="1" t="s">
        <v>11</v>
      </c>
      <c r="C14" s="34">
        <v>24</v>
      </c>
      <c r="D14" s="19">
        <v>5</v>
      </c>
      <c r="E14" s="19">
        <v>2</v>
      </c>
      <c r="F14" s="19">
        <v>0</v>
      </c>
      <c r="G14" s="37">
        <v>13</v>
      </c>
      <c r="H14" s="19">
        <v>54</v>
      </c>
      <c r="I14" s="19">
        <v>49</v>
      </c>
      <c r="J14" s="19">
        <v>8</v>
      </c>
      <c r="K14" s="18">
        <v>0</v>
      </c>
      <c r="L14" s="25">
        <v>3</v>
      </c>
      <c r="M14" s="41">
        <v>0</v>
      </c>
      <c r="N14" s="14">
        <f t="shared" si="0"/>
        <v>158</v>
      </c>
    </row>
    <row r="15" spans="1:14">
      <c r="A15" s="6" t="s">
        <v>41</v>
      </c>
      <c r="B15" s="1" t="s">
        <v>12</v>
      </c>
      <c r="C15" s="34">
        <v>5</v>
      </c>
      <c r="D15" s="19">
        <v>2</v>
      </c>
      <c r="E15" s="19">
        <v>2</v>
      </c>
      <c r="F15" s="19">
        <v>1</v>
      </c>
      <c r="G15" s="37">
        <v>74</v>
      </c>
      <c r="H15" s="19">
        <v>15</v>
      </c>
      <c r="I15" s="19">
        <v>45</v>
      </c>
      <c r="J15" s="19">
        <v>3</v>
      </c>
      <c r="K15" s="18">
        <v>36</v>
      </c>
      <c r="L15" s="25">
        <v>6</v>
      </c>
      <c r="M15" s="41">
        <v>0</v>
      </c>
      <c r="N15" s="14">
        <f t="shared" si="0"/>
        <v>189</v>
      </c>
    </row>
    <row r="16" spans="1:14">
      <c r="A16" s="6" t="s">
        <v>43</v>
      </c>
      <c r="B16" s="1" t="s">
        <v>13</v>
      </c>
      <c r="C16" s="34">
        <v>34</v>
      </c>
      <c r="D16" s="19">
        <v>31</v>
      </c>
      <c r="E16" s="19">
        <v>8</v>
      </c>
      <c r="F16" s="19">
        <v>3</v>
      </c>
      <c r="G16" s="37">
        <v>88</v>
      </c>
      <c r="H16" s="19">
        <v>75</v>
      </c>
      <c r="I16" s="19">
        <f>I17+I18</f>
        <v>96</v>
      </c>
      <c r="J16" s="19">
        <f t="shared" ref="J16" si="4">SUM(J17:J18)</f>
        <v>14</v>
      </c>
      <c r="K16" s="18">
        <v>47</v>
      </c>
      <c r="L16" s="25">
        <f>SUM(L17:L18)</f>
        <v>16</v>
      </c>
      <c r="M16" s="41">
        <v>0</v>
      </c>
      <c r="N16" s="14">
        <f t="shared" si="0"/>
        <v>412</v>
      </c>
    </row>
    <row r="17" spans="1:14">
      <c r="A17" s="6" t="s">
        <v>40</v>
      </c>
      <c r="B17" s="1" t="s">
        <v>14</v>
      </c>
      <c r="C17" s="34">
        <v>25</v>
      </c>
      <c r="D17" s="29">
        <v>25</v>
      </c>
      <c r="E17" s="19">
        <v>5</v>
      </c>
      <c r="F17" s="19">
        <v>2</v>
      </c>
      <c r="G17" s="37">
        <v>13</v>
      </c>
      <c r="H17" s="19">
        <v>59</v>
      </c>
      <c r="I17" s="19">
        <f t="shared" ref="I17:J18" si="5">I11+I14</f>
        <v>49</v>
      </c>
      <c r="J17" s="19">
        <f t="shared" si="5"/>
        <v>9</v>
      </c>
      <c r="K17" s="18">
        <v>6</v>
      </c>
      <c r="L17" s="25">
        <f t="shared" ref="L17:L18" si="6">L11+L14</f>
        <v>4</v>
      </c>
      <c r="M17" s="41">
        <v>0</v>
      </c>
      <c r="N17" s="14">
        <f t="shared" si="0"/>
        <v>197</v>
      </c>
    </row>
    <row r="18" spans="1:14">
      <c r="A18" s="6" t="s">
        <v>41</v>
      </c>
      <c r="B18" s="1" t="s">
        <v>15</v>
      </c>
      <c r="C18" s="34">
        <v>9</v>
      </c>
      <c r="D18" s="29">
        <v>6</v>
      </c>
      <c r="E18" s="19">
        <v>3</v>
      </c>
      <c r="F18" s="19">
        <v>1</v>
      </c>
      <c r="G18" s="37">
        <v>75</v>
      </c>
      <c r="H18" s="19">
        <v>16</v>
      </c>
      <c r="I18" s="19">
        <f t="shared" si="5"/>
        <v>47</v>
      </c>
      <c r="J18" s="19">
        <f t="shared" si="5"/>
        <v>5</v>
      </c>
      <c r="K18" s="18">
        <v>41</v>
      </c>
      <c r="L18" s="25">
        <f t="shared" si="6"/>
        <v>12</v>
      </c>
      <c r="M18" s="41">
        <v>0</v>
      </c>
      <c r="N18" s="14">
        <f t="shared" si="0"/>
        <v>215</v>
      </c>
    </row>
    <row r="19" spans="1:14">
      <c r="A19" s="6" t="s">
        <v>44</v>
      </c>
      <c r="B19" s="1" t="s">
        <v>16</v>
      </c>
      <c r="C19" s="34">
        <v>283</v>
      </c>
      <c r="D19" s="19">
        <v>217</v>
      </c>
      <c r="E19" s="19">
        <v>131</v>
      </c>
      <c r="F19" s="19">
        <v>324</v>
      </c>
      <c r="G19" s="37">
        <v>514</v>
      </c>
      <c r="H19" s="22">
        <f>H20+H24+H25</f>
        <v>243</v>
      </c>
      <c r="I19" s="19">
        <f t="shared" ref="I19" si="7">I20+I24+I25</f>
        <v>199</v>
      </c>
      <c r="J19" s="19">
        <f t="shared" ref="J19" si="8">SUM(J20,J24:J25)</f>
        <v>563</v>
      </c>
      <c r="K19" s="18">
        <v>280</v>
      </c>
      <c r="L19" s="25">
        <f>L20+L24+L25</f>
        <v>141</v>
      </c>
      <c r="M19" s="46">
        <f t="shared" ref="M19" si="9">M20+M24</f>
        <v>2</v>
      </c>
      <c r="N19" s="14">
        <f t="shared" si="0"/>
        <v>2897</v>
      </c>
    </row>
    <row r="20" spans="1:14">
      <c r="A20" s="6" t="s">
        <v>45</v>
      </c>
      <c r="B20" s="1" t="s">
        <v>17</v>
      </c>
      <c r="C20" s="34">
        <v>282</v>
      </c>
      <c r="D20" s="19">
        <v>217</v>
      </c>
      <c r="E20" s="19">
        <v>126</v>
      </c>
      <c r="F20" s="19">
        <v>324</v>
      </c>
      <c r="G20" s="37">
        <v>513</v>
      </c>
      <c r="H20" s="22">
        <f t="shared" ref="H20:I20" si="10">H21+H22+H23</f>
        <v>238</v>
      </c>
      <c r="I20" s="19">
        <f t="shared" si="10"/>
        <v>198</v>
      </c>
      <c r="J20" s="19">
        <f t="shared" ref="J20" si="11">SUM(J21:J23)</f>
        <v>561</v>
      </c>
      <c r="K20" s="18">
        <v>280</v>
      </c>
      <c r="L20" s="25">
        <f>SUM(L21:L23)</f>
        <v>141</v>
      </c>
      <c r="M20" s="47">
        <f t="shared" ref="M20" si="12">M21+M22+M23</f>
        <v>2</v>
      </c>
      <c r="N20" s="14">
        <f t="shared" si="0"/>
        <v>2882</v>
      </c>
    </row>
    <row r="21" spans="1:14">
      <c r="A21" s="6" t="s">
        <v>46</v>
      </c>
      <c r="B21" s="1" t="s">
        <v>18</v>
      </c>
      <c r="C21" s="34">
        <v>273</v>
      </c>
      <c r="D21" s="19">
        <v>212</v>
      </c>
      <c r="E21" s="19">
        <v>4</v>
      </c>
      <c r="F21" s="19">
        <v>318</v>
      </c>
      <c r="G21" s="37">
        <v>478</v>
      </c>
      <c r="H21" s="19">
        <v>229</v>
      </c>
      <c r="I21" s="19">
        <v>176</v>
      </c>
      <c r="J21" s="19">
        <v>543</v>
      </c>
      <c r="K21" s="18">
        <v>265</v>
      </c>
      <c r="L21" s="25">
        <v>129</v>
      </c>
      <c r="M21" s="41">
        <v>1</v>
      </c>
      <c r="N21" s="14">
        <f t="shared" si="0"/>
        <v>2628</v>
      </c>
    </row>
    <row r="22" spans="1:14">
      <c r="A22" s="6" t="s">
        <v>47</v>
      </c>
      <c r="B22" s="1" t="s">
        <v>19</v>
      </c>
      <c r="C22" s="34">
        <v>9</v>
      </c>
      <c r="D22" s="19">
        <v>5</v>
      </c>
      <c r="E22" s="19">
        <v>1</v>
      </c>
      <c r="F22" s="19">
        <v>6</v>
      </c>
      <c r="G22" s="37">
        <v>35</v>
      </c>
      <c r="H22" s="19">
        <v>9</v>
      </c>
      <c r="I22" s="19">
        <v>22</v>
      </c>
      <c r="J22" s="19">
        <v>18</v>
      </c>
      <c r="K22" s="18">
        <v>15</v>
      </c>
      <c r="L22" s="25">
        <v>12</v>
      </c>
      <c r="M22" s="41">
        <v>1</v>
      </c>
      <c r="N22" s="14">
        <f t="shared" si="0"/>
        <v>133</v>
      </c>
    </row>
    <row r="23" spans="1:14">
      <c r="A23" s="50" t="s">
        <v>48</v>
      </c>
      <c r="B23" s="1" t="s">
        <v>20</v>
      </c>
      <c r="C23" s="34"/>
      <c r="D23" s="19">
        <v>0</v>
      </c>
      <c r="E23" s="19">
        <v>0</v>
      </c>
      <c r="F23" s="19">
        <v>0</v>
      </c>
      <c r="G23" s="37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46">
        <v>0</v>
      </c>
      <c r="N23" s="14">
        <f t="shared" si="0"/>
        <v>0</v>
      </c>
    </row>
    <row r="24" spans="1:14">
      <c r="A24" s="6" t="s">
        <v>49</v>
      </c>
      <c r="B24" s="1" t="s">
        <v>21</v>
      </c>
      <c r="C24" s="34">
        <v>1</v>
      </c>
      <c r="D24" s="19">
        <v>0</v>
      </c>
      <c r="E24" s="19">
        <v>0</v>
      </c>
      <c r="F24" s="19">
        <v>0</v>
      </c>
      <c r="G24" s="37">
        <v>1</v>
      </c>
      <c r="H24" s="19">
        <v>5</v>
      </c>
      <c r="I24" s="19">
        <v>1</v>
      </c>
      <c r="J24" s="19">
        <v>2</v>
      </c>
      <c r="K24" s="18">
        <v>0</v>
      </c>
      <c r="L24" s="25">
        <v>0</v>
      </c>
      <c r="M24" s="46">
        <v>0</v>
      </c>
      <c r="N24" s="14">
        <f t="shared" si="0"/>
        <v>10</v>
      </c>
    </row>
    <row r="25" spans="1:14">
      <c r="A25" s="6" t="s">
        <v>50</v>
      </c>
      <c r="B25" s="1" t="s">
        <v>22</v>
      </c>
      <c r="C25" s="34"/>
      <c r="D25" s="19">
        <v>0</v>
      </c>
      <c r="E25" s="19">
        <v>0</v>
      </c>
      <c r="F25" s="19">
        <v>0</v>
      </c>
      <c r="G25" s="37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41">
        <v>0</v>
      </c>
      <c r="N25" s="14">
        <f t="shared" si="0"/>
        <v>0</v>
      </c>
    </row>
    <row r="26" spans="1:14" ht="25.5">
      <c r="A26" s="6" t="s">
        <v>51</v>
      </c>
      <c r="B26" s="1" t="s">
        <v>23</v>
      </c>
      <c r="C26" s="34"/>
      <c r="D26" s="19">
        <v>0</v>
      </c>
      <c r="E26" s="19">
        <v>0</v>
      </c>
      <c r="F26" s="19">
        <v>0</v>
      </c>
      <c r="G26" s="37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41">
        <v>0</v>
      </c>
      <c r="N26" s="14">
        <f t="shared" si="0"/>
        <v>0</v>
      </c>
    </row>
    <row r="27" spans="1:14" ht="25.5">
      <c r="A27" s="6" t="s">
        <v>52</v>
      </c>
      <c r="B27" s="1" t="s">
        <v>24</v>
      </c>
      <c r="C27" s="34"/>
      <c r="D27" s="19">
        <v>0</v>
      </c>
      <c r="E27" s="19">
        <v>0</v>
      </c>
      <c r="F27" s="19">
        <v>0</v>
      </c>
      <c r="G27" s="37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41">
        <v>0</v>
      </c>
      <c r="N27" s="14">
        <f t="shared" si="0"/>
        <v>0</v>
      </c>
    </row>
    <row r="28" spans="1:14" ht="25.5">
      <c r="A28" s="6" t="s">
        <v>53</v>
      </c>
      <c r="B28" s="1" t="s">
        <v>25</v>
      </c>
      <c r="C28" s="34">
        <v>3</v>
      </c>
      <c r="D28" s="19">
        <v>3</v>
      </c>
      <c r="E28" s="19">
        <v>4</v>
      </c>
      <c r="F28" s="19">
        <v>0</v>
      </c>
      <c r="G28" s="37">
        <v>5</v>
      </c>
      <c r="H28" s="19">
        <v>6</v>
      </c>
      <c r="I28" s="19">
        <v>0</v>
      </c>
      <c r="J28" s="19">
        <v>2</v>
      </c>
      <c r="K28" s="18">
        <v>3</v>
      </c>
      <c r="L28" s="25">
        <v>0</v>
      </c>
      <c r="M28" s="41">
        <v>0</v>
      </c>
      <c r="N28" s="14">
        <f t="shared" si="0"/>
        <v>26</v>
      </c>
    </row>
    <row r="29" spans="1:14">
      <c r="A29" s="6" t="s">
        <v>54</v>
      </c>
      <c r="B29" s="1" t="s">
        <v>26</v>
      </c>
      <c r="C29" s="34"/>
      <c r="D29" s="19">
        <v>0</v>
      </c>
      <c r="E29" s="19">
        <v>0</v>
      </c>
      <c r="F29" s="19">
        <v>0</v>
      </c>
      <c r="G29" s="37">
        <v>1</v>
      </c>
      <c r="H29" s="19">
        <v>0</v>
      </c>
      <c r="I29" s="19">
        <v>3</v>
      </c>
      <c r="J29" s="19">
        <v>0</v>
      </c>
      <c r="K29" s="18">
        <v>0</v>
      </c>
      <c r="L29" s="25">
        <v>5</v>
      </c>
      <c r="M29" s="41">
        <v>0</v>
      </c>
      <c r="N29" s="14">
        <f t="shared" si="0"/>
        <v>9</v>
      </c>
    </row>
    <row r="30" spans="1:14">
      <c r="A30" s="6" t="s">
        <v>55</v>
      </c>
      <c r="B30" s="1" t="s">
        <v>27</v>
      </c>
      <c r="C30" s="34"/>
      <c r="D30" s="19"/>
      <c r="E30" s="19">
        <v>0</v>
      </c>
      <c r="F30" s="19">
        <v>0</v>
      </c>
      <c r="G30" s="37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41">
        <v>0</v>
      </c>
      <c r="N30" s="14">
        <f t="shared" si="0"/>
        <v>0</v>
      </c>
    </row>
    <row r="31" spans="1:14">
      <c r="A31" s="6" t="s">
        <v>56</v>
      </c>
      <c r="B31" s="1" t="s">
        <v>28</v>
      </c>
      <c r="C31" s="34"/>
      <c r="D31" s="19"/>
      <c r="E31" s="19">
        <v>0</v>
      </c>
      <c r="F31" s="19">
        <v>0</v>
      </c>
      <c r="G31" s="37">
        <v>4</v>
      </c>
      <c r="H31" s="19">
        <v>2</v>
      </c>
      <c r="I31" s="19">
        <v>0</v>
      </c>
      <c r="J31" s="19">
        <v>0</v>
      </c>
      <c r="K31" s="18">
        <v>0</v>
      </c>
      <c r="L31" s="25">
        <v>0</v>
      </c>
      <c r="M31" s="41">
        <v>0</v>
      </c>
      <c r="N31" s="14">
        <f t="shared" si="0"/>
        <v>6</v>
      </c>
    </row>
    <row r="32" spans="1:14">
      <c r="A32" s="6" t="s">
        <v>57</v>
      </c>
      <c r="B32" s="1" t="s">
        <v>29</v>
      </c>
      <c r="C32" s="34"/>
      <c r="D32" s="19"/>
      <c r="E32" s="19">
        <v>0</v>
      </c>
      <c r="F32" s="19">
        <v>0</v>
      </c>
      <c r="G32" s="37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41">
        <v>0</v>
      </c>
      <c r="N32" s="14">
        <f t="shared" si="0"/>
        <v>0</v>
      </c>
    </row>
    <row r="33" spans="1:14">
      <c r="A33" s="6" t="s">
        <v>58</v>
      </c>
      <c r="B33" s="1" t="s">
        <v>30</v>
      </c>
      <c r="C33" s="34">
        <v>42</v>
      </c>
      <c r="D33" s="19">
        <v>26</v>
      </c>
      <c r="E33" s="19">
        <v>3</v>
      </c>
      <c r="F33" s="19">
        <v>1</v>
      </c>
      <c r="G33" s="37">
        <v>33</v>
      </c>
      <c r="H33" s="19">
        <v>58</v>
      </c>
      <c r="I33" s="19">
        <v>41</v>
      </c>
      <c r="J33" s="19">
        <v>6</v>
      </c>
      <c r="K33" s="18">
        <v>21</v>
      </c>
      <c r="L33" s="25">
        <v>13</v>
      </c>
      <c r="M33" s="41">
        <v>0</v>
      </c>
      <c r="N33" s="14">
        <f t="shared" si="0"/>
        <v>244</v>
      </c>
    </row>
    <row r="34" spans="1:14">
      <c r="A34" s="7" t="s">
        <v>59</v>
      </c>
      <c r="B34" s="8" t="s">
        <v>31</v>
      </c>
      <c r="C34" s="28">
        <v>1817</v>
      </c>
      <c r="D34" s="20">
        <v>1456</v>
      </c>
      <c r="E34" s="21">
        <v>318</v>
      </c>
      <c r="F34" s="21">
        <v>366</v>
      </c>
      <c r="G34" s="40">
        <v>2280</v>
      </c>
      <c r="H34" s="21">
        <v>1175</v>
      </c>
      <c r="I34" s="21">
        <f>I3+I5+I4+I6+I7+I8+I9+I16+I19+I26+I27+I28+I29+I30+I32+I31+I33</f>
        <v>1782</v>
      </c>
      <c r="J34" s="21">
        <f t="shared" ref="J34" si="13">SUM(J3:J10,J13,J19,J26:J33)</f>
        <v>1420</v>
      </c>
      <c r="K34" s="32">
        <v>478</v>
      </c>
      <c r="L34" s="26">
        <f>SUM(L3:L9)+L16+L19+SUM(L26:L33)</f>
        <v>1055</v>
      </c>
      <c r="M34" s="48">
        <f>M3+M5+M10+M13+M19+M28+M33</f>
        <v>2</v>
      </c>
      <c r="N34" s="17">
        <f t="shared" si="0"/>
        <v>12149</v>
      </c>
    </row>
  </sheetData>
  <pageMargins left="0.70866141732283472" right="0.70866141732283472" top="0.74803149606299213" bottom="0.74803149606299213" header="0.31496062992125984" footer="0.31496062992125984"/>
  <pageSetup paperSize="9" scale="55" orientation="landscape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540E3-B800-47F3-931A-AD4A89893249}">
  <dimension ref="A1:N34"/>
  <sheetViews>
    <sheetView tabSelected="1" zoomScale="70" zoomScaleNormal="70" workbookViewId="0"/>
  </sheetViews>
  <sheetFormatPr defaultRowHeight="15"/>
  <cols>
    <col min="1" max="1" width="32.140625" customWidth="1"/>
    <col min="2" max="2" width="6.140625" customWidth="1"/>
    <col min="3" max="14" width="15.140625" style="2" customWidth="1"/>
  </cols>
  <sheetData>
    <row r="1" spans="1:14">
      <c r="A1" s="10" t="s">
        <v>80</v>
      </c>
    </row>
    <row r="2" spans="1:14" s="3" customFormat="1" ht="30">
      <c r="A2" s="4"/>
      <c r="B2" s="5"/>
      <c r="C2" s="11" t="s">
        <v>62</v>
      </c>
      <c r="D2" s="11" t="s">
        <v>63</v>
      </c>
      <c r="E2" s="11" t="s">
        <v>64</v>
      </c>
      <c r="F2" s="11" t="s">
        <v>65</v>
      </c>
      <c r="G2" s="11" t="s">
        <v>74</v>
      </c>
      <c r="H2" s="11" t="s">
        <v>67</v>
      </c>
      <c r="I2" s="11" t="s">
        <v>68</v>
      </c>
      <c r="J2" s="11" t="s">
        <v>69</v>
      </c>
      <c r="K2" s="11" t="s">
        <v>70</v>
      </c>
      <c r="L2" s="11" t="s">
        <v>71</v>
      </c>
      <c r="M2" s="16" t="s">
        <v>72</v>
      </c>
      <c r="N2" s="12" t="s">
        <v>73</v>
      </c>
    </row>
    <row r="3" spans="1:14">
      <c r="A3" s="6" t="s">
        <v>32</v>
      </c>
      <c r="B3" s="1" t="s">
        <v>0</v>
      </c>
      <c r="C3" s="18">
        <v>28</v>
      </c>
      <c r="D3" s="29">
        <v>114</v>
      </c>
      <c r="E3" s="19">
        <v>12</v>
      </c>
      <c r="F3" s="19">
        <v>25</v>
      </c>
      <c r="G3" s="19">
        <v>113</v>
      </c>
      <c r="H3" s="19">
        <v>89</v>
      </c>
      <c r="I3" s="19">
        <v>89</v>
      </c>
      <c r="J3" s="19">
        <v>60</v>
      </c>
      <c r="K3" s="18">
        <v>30</v>
      </c>
      <c r="L3" s="25">
        <v>71</v>
      </c>
      <c r="M3" s="19">
        <v>0</v>
      </c>
      <c r="N3" s="13">
        <f t="shared" ref="N3:N34" si="0">SUM(C3:M3)</f>
        <v>631</v>
      </c>
    </row>
    <row r="4" spans="1:14">
      <c r="A4" s="6" t="s">
        <v>33</v>
      </c>
      <c r="B4" s="1" t="s">
        <v>1</v>
      </c>
      <c r="C4" s="18">
        <v>1713</v>
      </c>
      <c r="D4" s="29">
        <v>1197</v>
      </c>
      <c r="E4" s="19">
        <v>168</v>
      </c>
      <c r="F4" s="19">
        <v>0</v>
      </c>
      <c r="G4" s="19">
        <v>1948</v>
      </c>
      <c r="H4" s="19">
        <v>582</v>
      </c>
      <c r="I4" s="19">
        <v>1506</v>
      </c>
      <c r="J4" s="19">
        <v>486</v>
      </c>
      <c r="K4" s="18">
        <v>0</v>
      </c>
      <c r="L4" s="25">
        <v>691</v>
      </c>
      <c r="M4" s="19">
        <v>0</v>
      </c>
      <c r="N4" s="13">
        <f t="shared" si="0"/>
        <v>8291</v>
      </c>
    </row>
    <row r="5" spans="1:14" ht="25.5">
      <c r="A5" s="6" t="s">
        <v>34</v>
      </c>
      <c r="B5" s="1" t="s">
        <v>2</v>
      </c>
      <c r="C5" s="18">
        <v>52</v>
      </c>
      <c r="D5" s="29">
        <v>52</v>
      </c>
      <c r="E5" s="19">
        <v>51</v>
      </c>
      <c r="F5" s="19">
        <v>14</v>
      </c>
      <c r="G5" s="19">
        <v>91</v>
      </c>
      <c r="H5" s="19">
        <v>110</v>
      </c>
      <c r="I5" s="19">
        <v>91</v>
      </c>
      <c r="J5" s="19">
        <v>46</v>
      </c>
      <c r="K5" s="18">
        <v>55</v>
      </c>
      <c r="L5" s="25">
        <v>79</v>
      </c>
      <c r="M5" s="19">
        <v>2</v>
      </c>
      <c r="N5" s="13">
        <f t="shared" si="0"/>
        <v>643</v>
      </c>
    </row>
    <row r="6" spans="1:14" ht="25.5">
      <c r="A6" s="6" t="s">
        <v>35</v>
      </c>
      <c r="B6" s="1" t="s">
        <v>3</v>
      </c>
      <c r="C6" s="18">
        <v>0</v>
      </c>
      <c r="D6" s="19">
        <v>0</v>
      </c>
      <c r="E6" s="19">
        <v>0</v>
      </c>
      <c r="F6" s="19">
        <v>0</v>
      </c>
      <c r="G6" s="19">
        <v>0</v>
      </c>
      <c r="H6" s="19">
        <v>0</v>
      </c>
      <c r="I6" s="19">
        <v>0</v>
      </c>
      <c r="J6" s="19">
        <v>0</v>
      </c>
      <c r="K6" s="18">
        <v>0</v>
      </c>
      <c r="L6" s="25">
        <v>0</v>
      </c>
      <c r="M6" s="19">
        <v>0</v>
      </c>
      <c r="N6" s="13">
        <f t="shared" si="0"/>
        <v>0</v>
      </c>
    </row>
    <row r="7" spans="1:14">
      <c r="A7" s="6" t="s">
        <v>36</v>
      </c>
      <c r="B7" s="1" t="s">
        <v>4</v>
      </c>
      <c r="C7" s="18">
        <v>0</v>
      </c>
      <c r="D7" s="19">
        <v>0</v>
      </c>
      <c r="E7" s="19">
        <v>0</v>
      </c>
      <c r="F7" s="19">
        <v>0</v>
      </c>
      <c r="G7" s="19">
        <v>0</v>
      </c>
      <c r="H7" s="19">
        <v>0</v>
      </c>
      <c r="I7" s="19">
        <v>0</v>
      </c>
      <c r="J7" s="19">
        <v>0</v>
      </c>
      <c r="K7" s="18">
        <v>0</v>
      </c>
      <c r="L7" s="25">
        <v>0</v>
      </c>
      <c r="M7" s="19">
        <v>0</v>
      </c>
      <c r="N7" s="13">
        <f t="shared" si="0"/>
        <v>0</v>
      </c>
    </row>
    <row r="8" spans="1:14">
      <c r="A8" s="6" t="s">
        <v>37</v>
      </c>
      <c r="B8" s="1" t="s">
        <v>5</v>
      </c>
      <c r="C8" s="18">
        <v>0</v>
      </c>
      <c r="D8" s="19">
        <v>0</v>
      </c>
      <c r="E8" s="19">
        <v>0</v>
      </c>
      <c r="F8" s="19">
        <v>0</v>
      </c>
      <c r="G8" s="19">
        <v>0</v>
      </c>
      <c r="H8" s="19">
        <v>0</v>
      </c>
      <c r="I8" s="19">
        <v>0</v>
      </c>
      <c r="J8" s="19">
        <v>0</v>
      </c>
      <c r="K8" s="18">
        <v>0</v>
      </c>
      <c r="L8" s="25">
        <v>0</v>
      </c>
      <c r="M8" s="19">
        <v>0</v>
      </c>
      <c r="N8" s="13">
        <f t="shared" si="0"/>
        <v>0</v>
      </c>
    </row>
    <row r="9" spans="1:14" ht="25.5">
      <c r="A9" s="6" t="s">
        <v>38</v>
      </c>
      <c r="B9" s="1" t="s">
        <v>6</v>
      </c>
      <c r="C9" s="18">
        <v>0</v>
      </c>
      <c r="D9" s="19">
        <v>0</v>
      </c>
      <c r="E9" s="19">
        <v>0</v>
      </c>
      <c r="F9" s="19">
        <v>0</v>
      </c>
      <c r="G9" s="19">
        <v>0</v>
      </c>
      <c r="H9" s="19">
        <v>0</v>
      </c>
      <c r="I9" s="19">
        <v>1</v>
      </c>
      <c r="J9" s="19">
        <v>1</v>
      </c>
      <c r="K9" s="18">
        <v>0</v>
      </c>
      <c r="L9" s="25">
        <v>0</v>
      </c>
      <c r="M9" s="19">
        <v>0</v>
      </c>
      <c r="N9" s="13">
        <f t="shared" si="0"/>
        <v>2</v>
      </c>
    </row>
    <row r="10" spans="1:14" ht="25.5">
      <c r="A10" s="6" t="s">
        <v>39</v>
      </c>
      <c r="B10" s="1" t="s">
        <v>7</v>
      </c>
      <c r="C10" s="18">
        <v>5</v>
      </c>
      <c r="D10" s="19">
        <f>D11+D12</f>
        <v>31</v>
      </c>
      <c r="E10" s="19">
        <v>1</v>
      </c>
      <c r="F10" s="19">
        <v>0</v>
      </c>
      <c r="G10" s="19">
        <v>11</v>
      </c>
      <c r="H10" s="19">
        <v>11</v>
      </c>
      <c r="I10" s="19">
        <f t="shared" ref="I10" si="1">I11+I12</f>
        <v>4</v>
      </c>
      <c r="J10" s="19">
        <f t="shared" ref="J10" si="2">SUM(J11:J12)</f>
        <v>1</v>
      </c>
      <c r="K10" s="18">
        <v>12</v>
      </c>
      <c r="L10" s="25">
        <f>SUM(L11:L12)</f>
        <v>4</v>
      </c>
      <c r="M10" s="19">
        <v>0</v>
      </c>
      <c r="N10" s="13">
        <f t="shared" si="0"/>
        <v>80</v>
      </c>
    </row>
    <row r="11" spans="1:14">
      <c r="A11" s="6" t="s">
        <v>40</v>
      </c>
      <c r="B11" s="1" t="s">
        <v>8</v>
      </c>
      <c r="C11" s="18">
        <v>1</v>
      </c>
      <c r="D11" s="29">
        <v>26</v>
      </c>
      <c r="E11" s="19">
        <v>1</v>
      </c>
      <c r="F11" s="19">
        <v>0</v>
      </c>
      <c r="G11" s="19">
        <v>0</v>
      </c>
      <c r="H11" s="19">
        <v>5</v>
      </c>
      <c r="I11" s="19">
        <v>3</v>
      </c>
      <c r="J11" s="19">
        <v>0</v>
      </c>
      <c r="K11" s="18">
        <v>10</v>
      </c>
      <c r="L11" s="25">
        <v>0</v>
      </c>
      <c r="M11" s="19">
        <v>0</v>
      </c>
      <c r="N11" s="13">
        <f t="shared" si="0"/>
        <v>46</v>
      </c>
    </row>
    <row r="12" spans="1:14">
      <c r="A12" s="6" t="s">
        <v>41</v>
      </c>
      <c r="B12" s="1" t="s">
        <v>9</v>
      </c>
      <c r="C12" s="18">
        <v>4</v>
      </c>
      <c r="D12" s="29">
        <v>5</v>
      </c>
      <c r="E12" s="19">
        <v>0</v>
      </c>
      <c r="F12" s="19">
        <v>0</v>
      </c>
      <c r="G12" s="19">
        <v>11</v>
      </c>
      <c r="H12" s="19">
        <v>6</v>
      </c>
      <c r="I12" s="19">
        <v>1</v>
      </c>
      <c r="J12" s="19">
        <v>1</v>
      </c>
      <c r="K12" s="18">
        <v>2</v>
      </c>
      <c r="L12" s="25">
        <v>4</v>
      </c>
      <c r="M12" s="19">
        <v>0</v>
      </c>
      <c r="N12" s="13">
        <f t="shared" si="0"/>
        <v>34</v>
      </c>
    </row>
    <row r="13" spans="1:14">
      <c r="A13" s="6" t="s">
        <v>42</v>
      </c>
      <c r="B13" s="1" t="s">
        <v>10</v>
      </c>
      <c r="C13" s="18">
        <v>29</v>
      </c>
      <c r="D13" s="19">
        <f>D14+D15</f>
        <v>8</v>
      </c>
      <c r="E13" s="19">
        <v>30</v>
      </c>
      <c r="F13" s="19">
        <v>0</v>
      </c>
      <c r="G13" s="19">
        <v>112</v>
      </c>
      <c r="H13" s="19">
        <v>101</v>
      </c>
      <c r="I13" s="19">
        <f t="shared" ref="I13" si="3">I14+I15</f>
        <v>78</v>
      </c>
      <c r="J13" s="19">
        <f t="shared" ref="J13" si="4">SUM(J14:J15)</f>
        <v>10</v>
      </c>
      <c r="K13" s="18">
        <v>3</v>
      </c>
      <c r="L13" s="25">
        <f>SUM(L14:L15)</f>
        <v>21</v>
      </c>
      <c r="M13" s="19">
        <f>M14+M15</f>
        <v>1</v>
      </c>
      <c r="N13" s="13">
        <f t="shared" si="0"/>
        <v>393</v>
      </c>
    </row>
    <row r="14" spans="1:14">
      <c r="A14" s="6" t="s">
        <v>40</v>
      </c>
      <c r="B14" s="1" t="s">
        <v>11</v>
      </c>
      <c r="C14" s="18">
        <v>17</v>
      </c>
      <c r="D14" s="19">
        <v>1</v>
      </c>
      <c r="E14" s="19">
        <v>5</v>
      </c>
      <c r="F14" s="19">
        <v>0</v>
      </c>
      <c r="G14" s="19">
        <v>20</v>
      </c>
      <c r="H14" s="19">
        <v>81</v>
      </c>
      <c r="I14" s="19">
        <v>46</v>
      </c>
      <c r="J14" s="19">
        <v>2</v>
      </c>
      <c r="K14" s="18">
        <v>0</v>
      </c>
      <c r="L14" s="25">
        <v>9</v>
      </c>
      <c r="M14" s="19">
        <v>0</v>
      </c>
      <c r="N14" s="13">
        <f t="shared" si="0"/>
        <v>181</v>
      </c>
    </row>
    <row r="15" spans="1:14">
      <c r="A15" s="6" t="s">
        <v>41</v>
      </c>
      <c r="B15" s="1" t="s">
        <v>12</v>
      </c>
      <c r="C15" s="18">
        <v>12</v>
      </c>
      <c r="D15" s="19">
        <v>7</v>
      </c>
      <c r="E15" s="19">
        <v>25</v>
      </c>
      <c r="F15" s="19">
        <v>0</v>
      </c>
      <c r="G15" s="19">
        <v>92</v>
      </c>
      <c r="H15" s="19">
        <v>20</v>
      </c>
      <c r="I15" s="19">
        <v>32</v>
      </c>
      <c r="J15" s="19">
        <v>8</v>
      </c>
      <c r="K15" s="18">
        <v>3</v>
      </c>
      <c r="L15" s="25">
        <v>12</v>
      </c>
      <c r="M15" s="19">
        <v>1</v>
      </c>
      <c r="N15" s="13">
        <f t="shared" si="0"/>
        <v>212</v>
      </c>
    </row>
    <row r="16" spans="1:14">
      <c r="A16" s="6" t="s">
        <v>43</v>
      </c>
      <c r="B16" s="1" t="s">
        <v>13</v>
      </c>
      <c r="C16" s="18">
        <v>34</v>
      </c>
      <c r="D16" s="19">
        <f t="shared" ref="D16:D18" si="5">D10+D13</f>
        <v>39</v>
      </c>
      <c r="E16" s="19">
        <v>31</v>
      </c>
      <c r="F16" s="19">
        <v>0</v>
      </c>
      <c r="G16" s="19">
        <v>123</v>
      </c>
      <c r="H16" s="19">
        <v>112</v>
      </c>
      <c r="I16" s="19">
        <f t="shared" ref="I16" si="6">I17+I18</f>
        <v>82</v>
      </c>
      <c r="J16" s="19">
        <f t="shared" ref="J16" si="7">SUM(J17:J18)</f>
        <v>11</v>
      </c>
      <c r="K16" s="18">
        <v>15</v>
      </c>
      <c r="L16" s="25">
        <f>SUM(L17:L18)</f>
        <v>25</v>
      </c>
      <c r="M16" s="19">
        <f>M17+M18</f>
        <v>1</v>
      </c>
      <c r="N16" s="13">
        <f t="shared" si="0"/>
        <v>473</v>
      </c>
    </row>
    <row r="17" spans="1:14">
      <c r="A17" s="6" t="s">
        <v>40</v>
      </c>
      <c r="B17" s="1" t="s">
        <v>14</v>
      </c>
      <c r="C17" s="18">
        <v>18</v>
      </c>
      <c r="D17" s="29">
        <f t="shared" si="5"/>
        <v>27</v>
      </c>
      <c r="E17" s="19">
        <v>6</v>
      </c>
      <c r="F17" s="19">
        <v>0</v>
      </c>
      <c r="G17" s="19">
        <v>20</v>
      </c>
      <c r="H17" s="19">
        <v>86</v>
      </c>
      <c r="I17" s="19">
        <f t="shared" ref="I17:J18" si="8">I11+I14</f>
        <v>49</v>
      </c>
      <c r="J17" s="19">
        <f t="shared" si="8"/>
        <v>2</v>
      </c>
      <c r="K17" s="18">
        <v>10</v>
      </c>
      <c r="L17" s="25">
        <f t="shared" ref="L17:L18" si="9">L11+L14</f>
        <v>9</v>
      </c>
      <c r="M17" s="19">
        <v>0</v>
      </c>
      <c r="N17" s="13">
        <f t="shared" si="0"/>
        <v>227</v>
      </c>
    </row>
    <row r="18" spans="1:14">
      <c r="A18" s="6" t="s">
        <v>41</v>
      </c>
      <c r="B18" s="1" t="s">
        <v>15</v>
      </c>
      <c r="C18" s="18">
        <v>16</v>
      </c>
      <c r="D18" s="29">
        <f t="shared" si="5"/>
        <v>12</v>
      </c>
      <c r="E18" s="19">
        <v>25</v>
      </c>
      <c r="F18" s="19">
        <v>0</v>
      </c>
      <c r="G18" s="19">
        <v>103</v>
      </c>
      <c r="H18" s="19">
        <v>26</v>
      </c>
      <c r="I18" s="19">
        <f t="shared" si="8"/>
        <v>33</v>
      </c>
      <c r="J18" s="19">
        <f t="shared" si="8"/>
        <v>9</v>
      </c>
      <c r="K18" s="18">
        <v>5</v>
      </c>
      <c r="L18" s="25">
        <f t="shared" si="9"/>
        <v>16</v>
      </c>
      <c r="M18" s="19">
        <f>M15+M12</f>
        <v>1</v>
      </c>
      <c r="N18" s="13">
        <f t="shared" si="0"/>
        <v>246</v>
      </c>
    </row>
    <row r="19" spans="1:14">
      <c r="A19" s="6" t="s">
        <v>44</v>
      </c>
      <c r="B19" s="1" t="s">
        <v>16</v>
      </c>
      <c r="C19" s="18">
        <v>224</v>
      </c>
      <c r="D19" s="19">
        <f>D20+D24+D25</f>
        <v>206</v>
      </c>
      <c r="E19" s="19">
        <v>177</v>
      </c>
      <c r="F19" s="19">
        <v>242</v>
      </c>
      <c r="G19" s="19">
        <v>494</v>
      </c>
      <c r="H19" s="22">
        <f>H20+H24+H25</f>
        <v>226</v>
      </c>
      <c r="I19" s="19">
        <f t="shared" ref="I19" si="10">I20+I24+I25</f>
        <v>234</v>
      </c>
      <c r="J19" s="19">
        <f t="shared" ref="J19" si="11">SUM(J20,J24:J25)</f>
        <v>451</v>
      </c>
      <c r="K19" s="18">
        <v>216</v>
      </c>
      <c r="L19" s="25">
        <f>L20+L24+L25</f>
        <v>210</v>
      </c>
      <c r="M19" s="19">
        <f>M20+M25</f>
        <v>21</v>
      </c>
      <c r="N19" s="13">
        <f t="shared" si="0"/>
        <v>2701</v>
      </c>
    </row>
    <row r="20" spans="1:14">
      <c r="A20" s="6" t="s">
        <v>45</v>
      </c>
      <c r="B20" s="1" t="s">
        <v>17</v>
      </c>
      <c r="C20" s="18">
        <v>220</v>
      </c>
      <c r="D20" s="19">
        <f>SUM(D21:D23)</f>
        <v>206</v>
      </c>
      <c r="E20" s="19">
        <v>177</v>
      </c>
      <c r="F20" s="19">
        <v>242</v>
      </c>
      <c r="G20" s="19">
        <v>494</v>
      </c>
      <c r="H20" s="22">
        <f t="shared" ref="H20:I20" si="12">H21+H22+H23</f>
        <v>221</v>
      </c>
      <c r="I20" s="19">
        <f t="shared" si="12"/>
        <v>233</v>
      </c>
      <c r="J20" s="19">
        <f t="shared" ref="J20" si="13">SUM(J21:J23)</f>
        <v>450</v>
      </c>
      <c r="K20" s="18">
        <v>215</v>
      </c>
      <c r="L20" s="25">
        <f>SUM(L21:L23)</f>
        <v>207</v>
      </c>
      <c r="M20" s="19">
        <f>M21+M22+M23+M24</f>
        <v>21</v>
      </c>
      <c r="N20" s="13">
        <f t="shared" si="0"/>
        <v>2686</v>
      </c>
    </row>
    <row r="21" spans="1:14">
      <c r="A21" s="6" t="s">
        <v>46</v>
      </c>
      <c r="B21" s="1" t="s">
        <v>18</v>
      </c>
      <c r="C21" s="18">
        <v>4</v>
      </c>
      <c r="D21" s="19">
        <v>191</v>
      </c>
      <c r="E21" s="19">
        <v>164</v>
      </c>
      <c r="F21" s="19">
        <v>227</v>
      </c>
      <c r="G21" s="19">
        <v>469</v>
      </c>
      <c r="H21" s="19">
        <v>211</v>
      </c>
      <c r="I21" s="19">
        <v>205</v>
      </c>
      <c r="J21" s="19">
        <v>439</v>
      </c>
      <c r="K21" s="18">
        <v>207</v>
      </c>
      <c r="L21" s="25">
        <v>191</v>
      </c>
      <c r="M21" s="19">
        <v>21</v>
      </c>
      <c r="N21" s="13">
        <f t="shared" si="0"/>
        <v>2329</v>
      </c>
    </row>
    <row r="22" spans="1:14">
      <c r="A22" s="6" t="s">
        <v>47</v>
      </c>
      <c r="B22" s="1" t="s">
        <v>19</v>
      </c>
      <c r="C22" s="18">
        <v>0</v>
      </c>
      <c r="D22" s="19">
        <v>15</v>
      </c>
      <c r="E22" s="19">
        <v>13</v>
      </c>
      <c r="F22" s="19">
        <v>15</v>
      </c>
      <c r="G22" s="19">
        <v>25</v>
      </c>
      <c r="H22" s="19">
        <v>10</v>
      </c>
      <c r="I22" s="19">
        <v>28</v>
      </c>
      <c r="J22" s="19">
        <v>11</v>
      </c>
      <c r="K22" s="18">
        <v>8</v>
      </c>
      <c r="L22" s="25">
        <v>16</v>
      </c>
      <c r="M22" s="19">
        <v>0</v>
      </c>
      <c r="N22" s="13">
        <f t="shared" si="0"/>
        <v>141</v>
      </c>
    </row>
    <row r="23" spans="1:14">
      <c r="A23" s="50" t="s">
        <v>48</v>
      </c>
      <c r="B23" s="1" t="s">
        <v>20</v>
      </c>
      <c r="C23" s="18">
        <v>0</v>
      </c>
      <c r="D23" s="19">
        <v>0</v>
      </c>
      <c r="E23" s="19">
        <v>0</v>
      </c>
      <c r="F23" s="19">
        <v>0</v>
      </c>
      <c r="G23" s="33">
        <v>0</v>
      </c>
      <c r="H23" s="19">
        <v>0</v>
      </c>
      <c r="I23" s="19">
        <v>0</v>
      </c>
      <c r="J23" s="19">
        <v>0</v>
      </c>
      <c r="K23" s="18">
        <v>0</v>
      </c>
      <c r="L23" s="25">
        <v>0</v>
      </c>
      <c r="M23" s="19">
        <v>0</v>
      </c>
      <c r="N23" s="13">
        <f t="shared" si="0"/>
        <v>0</v>
      </c>
    </row>
    <row r="24" spans="1:14">
      <c r="A24" s="6" t="s">
        <v>49</v>
      </c>
      <c r="B24" s="1" t="s">
        <v>21</v>
      </c>
      <c r="C24" s="18">
        <v>0</v>
      </c>
      <c r="D24" s="19">
        <v>0</v>
      </c>
      <c r="E24" s="19">
        <v>0</v>
      </c>
      <c r="F24" s="19">
        <v>0</v>
      </c>
      <c r="G24" s="33">
        <v>0</v>
      </c>
      <c r="H24" s="19">
        <v>5</v>
      </c>
      <c r="I24" s="19">
        <v>1</v>
      </c>
      <c r="J24" s="19">
        <v>1</v>
      </c>
      <c r="K24" s="18">
        <v>1</v>
      </c>
      <c r="L24" s="25">
        <v>3</v>
      </c>
      <c r="M24" s="19">
        <v>0</v>
      </c>
      <c r="N24" s="13">
        <f t="shared" si="0"/>
        <v>11</v>
      </c>
    </row>
    <row r="25" spans="1:14">
      <c r="A25" s="6" t="s">
        <v>50</v>
      </c>
      <c r="B25" s="1" t="s">
        <v>22</v>
      </c>
      <c r="C25" s="18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8">
        <v>0</v>
      </c>
      <c r="L25" s="25">
        <v>0</v>
      </c>
      <c r="M25" s="19">
        <v>0</v>
      </c>
      <c r="N25" s="13">
        <f t="shared" si="0"/>
        <v>0</v>
      </c>
    </row>
    <row r="26" spans="1:14" ht="25.5">
      <c r="A26" s="6" t="s">
        <v>51</v>
      </c>
      <c r="B26" s="1" t="s">
        <v>23</v>
      </c>
      <c r="C26" s="18">
        <v>0</v>
      </c>
      <c r="D26" s="19">
        <v>0</v>
      </c>
      <c r="E26" s="19">
        <v>0</v>
      </c>
      <c r="F26" s="19">
        <v>0</v>
      </c>
      <c r="G26" s="19">
        <v>0</v>
      </c>
      <c r="H26" s="19">
        <v>0</v>
      </c>
      <c r="I26" s="19">
        <v>0</v>
      </c>
      <c r="J26" s="19">
        <v>0</v>
      </c>
      <c r="K26" s="18">
        <v>0</v>
      </c>
      <c r="L26" s="25">
        <v>0</v>
      </c>
      <c r="M26" s="19">
        <v>0</v>
      </c>
      <c r="N26" s="13">
        <f t="shared" si="0"/>
        <v>0</v>
      </c>
    </row>
    <row r="27" spans="1:14" ht="25.5">
      <c r="A27" s="6" t="s">
        <v>52</v>
      </c>
      <c r="B27" s="1" t="s">
        <v>24</v>
      </c>
      <c r="C27" s="18">
        <v>0</v>
      </c>
      <c r="D27" s="19">
        <v>0</v>
      </c>
      <c r="E27" s="19">
        <v>0</v>
      </c>
      <c r="F27" s="19">
        <v>0</v>
      </c>
      <c r="G27" s="19">
        <v>0</v>
      </c>
      <c r="H27" s="19">
        <v>0</v>
      </c>
      <c r="I27" s="19">
        <v>0</v>
      </c>
      <c r="J27" s="19">
        <v>0</v>
      </c>
      <c r="K27" s="18">
        <v>0</v>
      </c>
      <c r="L27" s="25">
        <v>0</v>
      </c>
      <c r="M27" s="19">
        <v>0</v>
      </c>
      <c r="N27" s="13">
        <f t="shared" si="0"/>
        <v>0</v>
      </c>
    </row>
    <row r="28" spans="1:14" ht="25.5">
      <c r="A28" s="6" t="s">
        <v>53</v>
      </c>
      <c r="B28" s="1" t="s">
        <v>25</v>
      </c>
      <c r="C28" s="18">
        <v>2</v>
      </c>
      <c r="D28" s="19">
        <v>2</v>
      </c>
      <c r="E28" s="19">
        <v>2</v>
      </c>
      <c r="F28" s="19">
        <v>1</v>
      </c>
      <c r="G28" s="19">
        <v>10</v>
      </c>
      <c r="H28" s="19">
        <v>2</v>
      </c>
      <c r="I28" s="19">
        <v>0</v>
      </c>
      <c r="J28" s="19">
        <v>1</v>
      </c>
      <c r="K28" s="18">
        <v>3</v>
      </c>
      <c r="L28" s="25">
        <v>1</v>
      </c>
      <c r="M28" s="19">
        <v>0</v>
      </c>
      <c r="N28" s="13">
        <f t="shared" si="0"/>
        <v>24</v>
      </c>
    </row>
    <row r="29" spans="1:14">
      <c r="A29" s="6" t="s">
        <v>54</v>
      </c>
      <c r="B29" s="1" t="s">
        <v>26</v>
      </c>
      <c r="C29" s="18">
        <v>0</v>
      </c>
      <c r="D29" s="19">
        <v>0</v>
      </c>
      <c r="E29" s="19">
        <v>0</v>
      </c>
      <c r="F29" s="19">
        <v>0</v>
      </c>
      <c r="G29" s="19">
        <v>1</v>
      </c>
      <c r="H29" s="19">
        <v>0</v>
      </c>
      <c r="I29" s="19">
        <v>5</v>
      </c>
      <c r="J29" s="19">
        <v>0</v>
      </c>
      <c r="K29" s="18">
        <v>0</v>
      </c>
      <c r="L29" s="25">
        <v>0</v>
      </c>
      <c r="M29" s="19">
        <v>0</v>
      </c>
      <c r="N29" s="13">
        <f t="shared" si="0"/>
        <v>6</v>
      </c>
    </row>
    <row r="30" spans="1:14">
      <c r="A30" s="6" t="s">
        <v>55</v>
      </c>
      <c r="B30" s="1" t="s">
        <v>27</v>
      </c>
      <c r="C30" s="18">
        <v>0</v>
      </c>
      <c r="D30" s="19"/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8">
        <v>0</v>
      </c>
      <c r="L30" s="25">
        <v>0</v>
      </c>
      <c r="M30" s="19">
        <v>0</v>
      </c>
      <c r="N30" s="13">
        <f t="shared" si="0"/>
        <v>0</v>
      </c>
    </row>
    <row r="31" spans="1:14">
      <c r="A31" s="6" t="s">
        <v>56</v>
      </c>
      <c r="B31" s="1" t="s">
        <v>28</v>
      </c>
      <c r="C31" s="18">
        <v>0</v>
      </c>
      <c r="D31" s="19"/>
      <c r="E31" s="19">
        <v>0</v>
      </c>
      <c r="F31" s="19">
        <v>0</v>
      </c>
      <c r="G31" s="19">
        <v>4</v>
      </c>
      <c r="H31" s="19">
        <v>0</v>
      </c>
      <c r="I31" s="19">
        <v>0</v>
      </c>
      <c r="J31" s="19">
        <v>0</v>
      </c>
      <c r="K31" s="18">
        <v>0</v>
      </c>
      <c r="L31" s="25">
        <v>0</v>
      </c>
      <c r="M31" s="19">
        <v>0</v>
      </c>
      <c r="N31" s="13">
        <f t="shared" si="0"/>
        <v>4</v>
      </c>
    </row>
    <row r="32" spans="1:14">
      <c r="A32" s="6" t="s">
        <v>57</v>
      </c>
      <c r="B32" s="1" t="s">
        <v>29</v>
      </c>
      <c r="C32" s="18">
        <v>0</v>
      </c>
      <c r="D32" s="19"/>
      <c r="E32" s="19">
        <v>0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8">
        <v>0</v>
      </c>
      <c r="L32" s="25">
        <v>0</v>
      </c>
      <c r="M32" s="19">
        <v>0</v>
      </c>
      <c r="N32" s="13">
        <f t="shared" si="0"/>
        <v>0</v>
      </c>
    </row>
    <row r="33" spans="1:14">
      <c r="A33" s="6" t="s">
        <v>58</v>
      </c>
      <c r="B33" s="1" t="s">
        <v>30</v>
      </c>
      <c r="C33" s="18">
        <v>11</v>
      </c>
      <c r="D33" s="19">
        <v>23</v>
      </c>
      <c r="E33" s="19">
        <v>4</v>
      </c>
      <c r="F33" s="19">
        <v>1</v>
      </c>
      <c r="G33" s="19">
        <v>25</v>
      </c>
      <c r="H33" s="19">
        <v>23</v>
      </c>
      <c r="I33" s="19">
        <v>49</v>
      </c>
      <c r="J33" s="19">
        <v>13</v>
      </c>
      <c r="K33" s="18">
        <v>36</v>
      </c>
      <c r="L33" s="25">
        <v>4</v>
      </c>
      <c r="M33" s="19">
        <v>0</v>
      </c>
      <c r="N33" s="13">
        <f t="shared" si="0"/>
        <v>189</v>
      </c>
    </row>
    <row r="34" spans="1:14">
      <c r="A34" s="7" t="s">
        <v>59</v>
      </c>
      <c r="B34" s="8" t="s">
        <v>31</v>
      </c>
      <c r="C34" s="32">
        <v>2064</v>
      </c>
      <c r="D34" s="20">
        <f>D3+D4+D5+D6+D7+D8+D9+D16+D19+D26+D27+D28+D29+D30+D31+D32+D33</f>
        <v>1633</v>
      </c>
      <c r="E34" s="19">
        <v>445</v>
      </c>
      <c r="F34" s="19">
        <v>283</v>
      </c>
      <c r="G34" s="19">
        <v>2809</v>
      </c>
      <c r="H34" s="19">
        <v>1144</v>
      </c>
      <c r="I34" s="19">
        <f>I3+I5+I4+I6+I7+I8+I9+I16+I19+I26+I27+I28+I29+I30+I32+I31+I33</f>
        <v>2057</v>
      </c>
      <c r="J34" s="21">
        <f t="shared" ref="J34" si="14">SUM(J3:J10,J13,J19,J26:J33)</f>
        <v>1069</v>
      </c>
      <c r="K34" s="18">
        <v>355</v>
      </c>
      <c r="L34" s="26">
        <f>SUM(L3:L9)+L16+L19+SUM(L26:L33)</f>
        <v>1081</v>
      </c>
      <c r="M34" s="21">
        <v>24</v>
      </c>
      <c r="N34" s="9">
        <f t="shared" si="0"/>
        <v>12964</v>
      </c>
    </row>
  </sheetData>
  <pageMargins left="0.70866141732283472" right="0.70866141732283472" top="0.74803149606299213" bottom="0.74803149606299213" header="0.31496062992125984" footer="0.31496062992125984"/>
  <pageSetup paperSize="9" scale="5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BPPxx</vt:lpstr>
      <vt:lpstr>BPPxx-1</vt:lpstr>
      <vt:lpstr>BISxx</vt:lpstr>
      <vt:lpstr>BISxx-1</vt:lpstr>
      <vt:lpstr>Broj_dogovorixx</vt:lpstr>
      <vt:lpstr>Broj_dogovorixx-1</vt:lpstr>
      <vt:lpstr>Broj_stetixx</vt:lpstr>
      <vt:lpstr>Broj_stetixx-1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Kosta Spaseski</dc:creator>
  <cp:lastModifiedBy>Marsida Petrofski-Trajko</cp:lastModifiedBy>
  <cp:lastPrinted>2023-06-19T12:00:56Z</cp:lastPrinted>
  <dcterms:created xsi:type="dcterms:W3CDTF">2023-05-25T11:39:44Z</dcterms:created>
  <dcterms:modified xsi:type="dcterms:W3CDTF">2026-05-12T11:50:32Z</dcterms:modified>
</cp:coreProperties>
</file>