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април\живот\"/>
    </mc:Choice>
  </mc:AlternateContent>
  <xr:revisionPtr revIDLastSave="0" documentId="13_ncr:1_{74C6C21E-C917-446A-AE5A-CC48BB064441}" xr6:coauthVersionLast="47" xr6:coauthVersionMax="47" xr10:uidLastSave="{00000000-0000-0000-0000-000000000000}"/>
  <bookViews>
    <workbookView xWindow="-110" yWindow="-110" windowWidth="19420" windowHeight="10420" firstSheet="3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10" l="1"/>
  <c r="I29" i="10"/>
  <c r="K23" i="10"/>
  <c r="K22" i="10" s="1"/>
  <c r="I23" i="10"/>
  <c r="G23" i="10"/>
  <c r="G22" i="10" s="1"/>
  <c r="G4" i="10" s="1"/>
  <c r="G45" i="10" s="1"/>
  <c r="I22" i="10"/>
  <c r="F18" i="10"/>
  <c r="E18" i="10"/>
  <c r="K12" i="10"/>
  <c r="I12" i="10"/>
  <c r="G12" i="10"/>
  <c r="E12" i="10"/>
  <c r="K6" i="10"/>
  <c r="K5" i="10" s="1"/>
  <c r="K4" i="10" s="1"/>
  <c r="K45" i="10" s="1"/>
  <c r="I6" i="10"/>
  <c r="G6" i="10"/>
  <c r="F6" i="10"/>
  <c r="F5" i="10" s="1"/>
  <c r="F4" i="10" s="1"/>
  <c r="F45" i="10" s="1"/>
  <c r="E6" i="10"/>
  <c r="E5" i="10" s="1"/>
  <c r="E4" i="10" s="1"/>
  <c r="E45" i="10" s="1"/>
  <c r="I5" i="10"/>
  <c r="G5" i="10"/>
  <c r="I4" i="10"/>
  <c r="I45" i="10" s="1"/>
  <c r="D45" i="10"/>
  <c r="C29" i="10"/>
  <c r="C23" i="10"/>
  <c r="C22" i="10" s="1"/>
  <c r="D18" i="10"/>
  <c r="C12" i="10"/>
  <c r="C6" i="10"/>
  <c r="D5" i="10"/>
  <c r="D4" i="10" s="1"/>
  <c r="C5" i="10"/>
  <c r="C4" i="10" s="1"/>
  <c r="C45" i="10" s="1"/>
  <c r="H45" i="9"/>
  <c r="I29" i="9"/>
  <c r="K23" i="9"/>
  <c r="K22" i="9" s="1"/>
  <c r="I23" i="9"/>
  <c r="G23" i="9"/>
  <c r="G22" i="9" s="1"/>
  <c r="I22" i="9"/>
  <c r="F18" i="9"/>
  <c r="E18" i="9"/>
  <c r="K12" i="9"/>
  <c r="I12" i="9"/>
  <c r="G12" i="9"/>
  <c r="E12" i="9"/>
  <c r="K6" i="9"/>
  <c r="K5" i="9" s="1"/>
  <c r="K4" i="9" s="1"/>
  <c r="K45" i="9" s="1"/>
  <c r="I6" i="9"/>
  <c r="G6" i="9"/>
  <c r="G5" i="9" s="1"/>
  <c r="G4" i="9" s="1"/>
  <c r="G45" i="9" s="1"/>
  <c r="F6" i="9"/>
  <c r="F5" i="9" s="1"/>
  <c r="F4" i="9" s="1"/>
  <c r="F45" i="9" s="1"/>
  <c r="E6" i="9"/>
  <c r="E5" i="9" s="1"/>
  <c r="E4" i="9" s="1"/>
  <c r="E45" i="9" s="1"/>
  <c r="I5" i="9"/>
  <c r="I4" i="9"/>
  <c r="I45" i="9" s="1"/>
  <c r="D45" i="9"/>
  <c r="C29" i="9"/>
  <c r="C23" i="9"/>
  <c r="C22" i="9" s="1"/>
  <c r="D18" i="9"/>
  <c r="C12" i="9"/>
  <c r="C45" i="9" s="1"/>
  <c r="C6" i="9"/>
  <c r="D5" i="9"/>
  <c r="D4" i="9" s="1"/>
  <c r="H34" i="2"/>
  <c r="E34" i="2"/>
  <c r="H28" i="2"/>
  <c r="G28" i="2"/>
  <c r="F28" i="2"/>
  <c r="E28" i="2"/>
  <c r="H22" i="2"/>
  <c r="H21" i="2" s="1"/>
  <c r="G22" i="2"/>
  <c r="F22" i="2"/>
  <c r="F21" i="2" s="1"/>
  <c r="E22" i="2"/>
  <c r="E21" i="2" s="1"/>
  <c r="G21" i="2"/>
  <c r="H17" i="2"/>
  <c r="E17" i="2"/>
  <c r="D17" i="2"/>
  <c r="H11" i="2"/>
  <c r="H4" i="2" s="1"/>
  <c r="G11" i="2"/>
  <c r="F11" i="2"/>
  <c r="E11" i="2"/>
  <c r="D11" i="2"/>
  <c r="D4" i="2" s="1"/>
  <c r="D3" i="2" s="1"/>
  <c r="D44" i="2" s="1"/>
  <c r="H5" i="2"/>
  <c r="H44" i="2" s="1"/>
  <c r="G5" i="2"/>
  <c r="F5" i="2"/>
  <c r="F4" i="2" s="1"/>
  <c r="F3" i="2" s="1"/>
  <c r="F44" i="2" s="1"/>
  <c r="E5" i="2"/>
  <c r="E4" i="2" s="1"/>
  <c r="E3" i="2" s="1"/>
  <c r="E44" i="2" s="1"/>
  <c r="D5" i="2"/>
  <c r="G4" i="2"/>
  <c r="G3" i="2"/>
  <c r="G44" i="2" s="1"/>
  <c r="H34" i="4"/>
  <c r="E34" i="4"/>
  <c r="E21" i="4" s="1"/>
  <c r="F28" i="4"/>
  <c r="H22" i="4"/>
  <c r="H21" i="4" s="1"/>
  <c r="G22" i="4"/>
  <c r="F22" i="4"/>
  <c r="E22" i="4"/>
  <c r="G21" i="4"/>
  <c r="F21" i="4"/>
  <c r="H17" i="4"/>
  <c r="E17" i="4"/>
  <c r="D17" i="4"/>
  <c r="G11" i="4"/>
  <c r="F11" i="4"/>
  <c r="D11" i="4"/>
  <c r="H5" i="4"/>
  <c r="H4" i="4" s="1"/>
  <c r="H3" i="4" s="1"/>
  <c r="H44" i="4" s="1"/>
  <c r="G5" i="4"/>
  <c r="G4" i="4" s="1"/>
  <c r="G3" i="4" s="1"/>
  <c r="G44" i="4" s="1"/>
  <c r="F5" i="4"/>
  <c r="E5" i="4"/>
  <c r="D5" i="4"/>
  <c r="F4" i="4"/>
  <c r="F3" i="4" s="1"/>
  <c r="F44" i="4" s="1"/>
  <c r="E4" i="4"/>
  <c r="E3" i="4" s="1"/>
  <c r="E44" i="4" s="1"/>
  <c r="D4" i="4"/>
  <c r="D3" i="4" s="1"/>
  <c r="D44" i="4" s="1"/>
  <c r="C22" i="4"/>
  <c r="C21" i="4" s="1"/>
  <c r="C3" i="4" s="1"/>
  <c r="C44" i="4" s="1"/>
  <c r="C17" i="4"/>
  <c r="C5" i="4"/>
  <c r="C4" i="4"/>
  <c r="C5" i="9" l="1"/>
  <c r="C4" i="9" s="1"/>
  <c r="H3" i="2"/>
  <c r="C28" i="2" l="1"/>
  <c r="C22" i="2"/>
  <c r="C21" i="2"/>
  <c r="C11" i="2"/>
  <c r="C5" i="2"/>
  <c r="C44" i="2" s="1"/>
  <c r="C4" i="2"/>
  <c r="C3" i="2" s="1"/>
  <c r="M29" i="11" l="1"/>
  <c r="M22" i="11" s="1"/>
  <c r="M18" i="11"/>
  <c r="M12" i="11"/>
  <c r="M6" i="11"/>
  <c r="M45" i="11" s="1"/>
  <c r="M5" i="11"/>
  <c r="M29" i="5"/>
  <c r="M22" i="5" s="1"/>
  <c r="M18" i="5"/>
  <c r="M12" i="5"/>
  <c r="M6" i="5"/>
  <c r="M45" i="5" s="1"/>
  <c r="H34" i="3"/>
  <c r="H21" i="3" s="1"/>
  <c r="H22" i="3"/>
  <c r="H17" i="3"/>
  <c r="H5" i="3"/>
  <c r="H4" i="3" s="1"/>
  <c r="H3" i="3" s="1"/>
  <c r="H44" i="3" s="1"/>
  <c r="H34" i="1"/>
  <c r="H28" i="1"/>
  <c r="H22" i="1"/>
  <c r="H21" i="1" s="1"/>
  <c r="H17" i="1"/>
  <c r="H11" i="1"/>
  <c r="H5" i="1"/>
  <c r="H44" i="1" s="1"/>
  <c r="M4" i="11" l="1"/>
  <c r="M5" i="5"/>
  <c r="M4" i="5" s="1"/>
  <c r="H4" i="1"/>
  <c r="H3" i="1" s="1"/>
  <c r="K35" i="11" l="1"/>
  <c r="K29" i="11"/>
  <c r="K23" i="11"/>
  <c r="K22" i="11"/>
  <c r="K12" i="11"/>
  <c r="K5" i="11" s="1"/>
  <c r="K4" i="11" s="1"/>
  <c r="K45" i="11" s="1"/>
  <c r="K6" i="11"/>
  <c r="K35" i="5"/>
  <c r="K23" i="5"/>
  <c r="K22" i="5" s="1"/>
  <c r="K12" i="5"/>
  <c r="K6" i="5"/>
  <c r="K5" i="5"/>
  <c r="G34" i="3"/>
  <c r="G28" i="3"/>
  <c r="G22" i="3"/>
  <c r="G21" i="3" s="1"/>
  <c r="G11" i="3"/>
  <c r="G5" i="3"/>
  <c r="G4" i="3"/>
  <c r="G3" i="3" s="1"/>
  <c r="G44" i="3" s="1"/>
  <c r="G34" i="1"/>
  <c r="G28" i="1"/>
  <c r="G22" i="1"/>
  <c r="G21" i="1" s="1"/>
  <c r="G11" i="1"/>
  <c r="G5" i="1"/>
  <c r="G4" i="1"/>
  <c r="G3" i="1" s="1"/>
  <c r="G44" i="1" s="1"/>
  <c r="K4" i="5" l="1"/>
  <c r="K45" i="5" s="1"/>
  <c r="J35" i="11" l="1"/>
  <c r="J29" i="11"/>
  <c r="J23" i="11"/>
  <c r="J22" i="11" s="1"/>
  <c r="J21" i="11"/>
  <c r="J20" i="11"/>
  <c r="J19" i="11"/>
  <c r="J18" i="11"/>
  <c r="J12" i="11"/>
  <c r="I29" i="11"/>
  <c r="I23" i="11"/>
  <c r="I22" i="11"/>
  <c r="I12" i="11"/>
  <c r="I6" i="11"/>
  <c r="I5" i="11"/>
  <c r="I4" i="11" s="1"/>
  <c r="I45" i="11" s="1"/>
  <c r="J35" i="5"/>
  <c r="J29" i="5"/>
  <c r="J23" i="5"/>
  <c r="J22" i="5" s="1"/>
  <c r="J21" i="5"/>
  <c r="J20" i="5"/>
  <c r="J19" i="5"/>
  <c r="J18" i="5"/>
  <c r="J12" i="5"/>
  <c r="I29" i="5"/>
  <c r="I23" i="5"/>
  <c r="I22" i="5"/>
  <c r="I12" i="5"/>
  <c r="I6" i="5"/>
  <c r="I5" i="5"/>
  <c r="I4" i="5" s="1"/>
  <c r="I45" i="5" s="1"/>
  <c r="F28" i="3"/>
  <c r="F22" i="3"/>
  <c r="F21" i="3"/>
  <c r="F11" i="3"/>
  <c r="F5" i="3"/>
  <c r="F4" i="3"/>
  <c r="F3" i="3" s="1"/>
  <c r="F44" i="3" s="1"/>
  <c r="F28" i="1"/>
  <c r="F22" i="1"/>
  <c r="F21" i="1" s="1"/>
  <c r="F11" i="1"/>
  <c r="F4" i="1" s="1"/>
  <c r="F5" i="1"/>
  <c r="F3" i="1" l="1"/>
  <c r="F44" i="1" s="1"/>
  <c r="F23" i="11" l="1"/>
  <c r="F22" i="11" s="1"/>
  <c r="F18" i="11"/>
  <c r="F6" i="11"/>
  <c r="F5" i="11" s="1"/>
  <c r="F4" i="11" s="1"/>
  <c r="F45" i="11" s="1"/>
  <c r="E29" i="11"/>
  <c r="E23" i="11"/>
  <c r="E22" i="11" s="1"/>
  <c r="E18" i="11"/>
  <c r="E12" i="11"/>
  <c r="E6" i="11"/>
  <c r="E5" i="11" s="1"/>
  <c r="E4" i="11" s="1"/>
  <c r="E45" i="11" s="1"/>
  <c r="F23" i="5"/>
  <c r="F22" i="5"/>
  <c r="F18" i="5"/>
  <c r="F6" i="5"/>
  <c r="F5" i="5" s="1"/>
  <c r="F4" i="5" s="1"/>
  <c r="F45" i="5" s="1"/>
  <c r="E29" i="5"/>
  <c r="E23" i="5"/>
  <c r="E22" i="5"/>
  <c r="E18" i="5"/>
  <c r="E12" i="5"/>
  <c r="E6" i="5"/>
  <c r="E5" i="5" s="1"/>
  <c r="E4" i="5" s="1"/>
  <c r="E45" i="5" s="1"/>
  <c r="D22" i="3"/>
  <c r="D21" i="3" s="1"/>
  <c r="D17" i="3"/>
  <c r="D11" i="3"/>
  <c r="D5" i="3"/>
  <c r="D4" i="3" s="1"/>
  <c r="D3" i="3" s="1"/>
  <c r="D44" i="3" s="1"/>
  <c r="D28" i="1"/>
  <c r="D22" i="1"/>
  <c r="D21" i="1" s="1"/>
  <c r="D17" i="1"/>
  <c r="D11" i="1"/>
  <c r="D5" i="1"/>
  <c r="D4" i="1" s="1"/>
  <c r="D3" i="1" s="1"/>
  <c r="D44" i="1" s="1"/>
  <c r="D45" i="11" l="1"/>
  <c r="D18" i="11"/>
  <c r="D5" i="11"/>
  <c r="D4" i="11" s="1"/>
  <c r="C29" i="11"/>
  <c r="C23" i="11"/>
  <c r="C22" i="11" s="1"/>
  <c r="C18" i="11"/>
  <c r="C12" i="11"/>
  <c r="C6" i="11"/>
  <c r="C5" i="11" s="1"/>
  <c r="C4" i="11" s="1"/>
  <c r="C45" i="11" s="1"/>
  <c r="D45" i="5"/>
  <c r="D18" i="5"/>
  <c r="D5" i="5" s="1"/>
  <c r="D4" i="5" s="1"/>
  <c r="C29" i="5"/>
  <c r="C23" i="5"/>
  <c r="C22" i="5" s="1"/>
  <c r="C18" i="5"/>
  <c r="C12" i="5"/>
  <c r="C6" i="5"/>
  <c r="C5" i="5" s="1"/>
  <c r="C4" i="5" s="1"/>
  <c r="C45" i="5" s="1"/>
  <c r="C22" i="3"/>
  <c r="C21" i="3" s="1"/>
  <c r="C17" i="3"/>
  <c r="C5" i="3"/>
  <c r="C4" i="3" s="1"/>
  <c r="C3" i="3" s="1"/>
  <c r="C44" i="3" s="1"/>
  <c r="C44" i="1"/>
  <c r="C28" i="1"/>
  <c r="C22" i="1"/>
  <c r="C21" i="1"/>
  <c r="C3" i="1" s="1"/>
  <c r="C11" i="1"/>
  <c r="C5" i="1"/>
  <c r="C4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<sst xmlns="http://schemas.openxmlformats.org/spreadsheetml/2006/main" count="916" uniqueCount="99">
  <si>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</si>
  <si>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</si>
  <si>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</si>
  <si>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</si>
  <si>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</si>
  <si>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</si>
  <si>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</si>
  <si>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</si>
  <si>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</si>
  <si>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</si>
  <si>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</si>
  <si>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</si>
  <si>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</si>
  <si>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</si>
  <si>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</si>
  <si>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</si>
  <si>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</si>
  <si>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</si>
  <si>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</si>
  <si>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</si>
  <si>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</si>
  <si>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</si>
  <si>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</si>
  <si>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</si>
  <si>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</si>
  <si>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</si>
  <si>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</si>
  <si>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</si>
  <si>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</si>
  <si>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</si>
  <si>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</si>
  <si>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</si>
  <si>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</si>
  <si>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</si>
  <si>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</si>
  <si>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</si>
  <si>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</si>
  <si>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</si>
  <si>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</si>
  <si>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</si>
  <si>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</si>
  <si>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</si>
  <si>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</si>
  <si>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</si>
  <si>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</si>
  <si>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</si>
  <si>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</si>
  <si>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</si>
  <si>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</si>
  <si>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</si>
  <si>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</si>
  <si>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</si>
  <si>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</si>
  <si>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</si>
  <si>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</si>
  <si>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</si>
  <si>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</si>
  <si>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</si>
  <si>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</si>
  <si>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</si>
  <si>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</si>
  <si>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</si>
  <si>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</si>
  <si>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</si>
  <si>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</si>
  <si>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</si>
  <si>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</si>
  <si>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</si>
  <si>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</si>
  <si>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</si>
  <si>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</si>
  <si>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</si>
  <si>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</si>
  <si>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</si>
  <si>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</si>
  <si>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</si>
  <si>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</si>
  <si>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</si>
  <si>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</si>
  <si>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</si>
  <si>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</si>
  <si>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</si>
  <si>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</si>
  <si>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</si>
  <si>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</si>
  <si>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</si>
  <si>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</si>
  <si>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</si>
  <si>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</si>
  <si>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</si>
  <si>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Сигал живот</t>
  </si>
  <si>
    <t>Број на исплатени штети на друштвата за осигурување на живот, март 2026 година</t>
  </si>
  <si>
    <t>Број на исплатени штети на друштвата за осигурување на живот, март 2025 година</t>
  </si>
  <si>
    <t>Бруто полисирана премија, во илјади денари, на друштвата за осигурување на живот, април 2026 година</t>
  </si>
  <si>
    <t>Бруто полисирана премија, во илјади денари, на друштвата за осигурување на живот, април 2025 година</t>
  </si>
  <si>
    <t>Број на склучени договори на друштвата за осигурување на живот, април 2026 година</t>
  </si>
  <si>
    <t>Број на склучени договори на друштвата за осигурување на живот, април 2025 година</t>
  </si>
  <si>
    <t>Бруто исплатени штети, во илјади денари, на друштвата за осигурување на живот, април 2026 година</t>
  </si>
  <si>
    <t>Бруто исплатени штети, во илјади денари, на друштвата за осигурување на живот, април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</si>
</sst>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5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4" fontId="14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3" fontId="2" fillId="7" borderId="1" xfId="0" applyNumberFormat="1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3" fontId="7" fillId="9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3" fontId="7" fillId="7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topLeftCell="A2" zoomScale="90" zoomScaleNormal="90" workbookViewId="0">
      <selection activeCell="E3" sqref="E3:E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93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88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47399</v>
      </c>
      <c r="D3" s="29">
        <f>D4+D21</f>
        <v>31946</v>
      </c>
      <c r="E3" s="66">
        <v>1010</v>
      </c>
      <c r="F3" s="52">
        <f>SUM(F4,F21,F28)</f>
        <v>24786</v>
      </c>
      <c r="G3" s="46">
        <f>G4+G21</f>
        <v>63029.042707050001</v>
      </c>
      <c r="H3" s="46">
        <f>H4+H21</f>
        <v>2454.8900000000003</v>
      </c>
      <c r="I3" s="20">
        <f>SUM(C3:H3)</f>
        <v>170624.93270705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17917</v>
      </c>
      <c r="D4" s="29">
        <f>D5+D11+D17</f>
        <v>31705</v>
      </c>
      <c r="E4" s="67">
        <v>421</v>
      </c>
      <c r="F4" s="52">
        <f>SUM(F11,F5)</f>
        <v>15</v>
      </c>
      <c r="G4" s="46">
        <f>G5+G11</f>
        <v>48016.983442050019</v>
      </c>
      <c r="H4" s="46">
        <f>H5+H11</f>
        <v>0</v>
      </c>
      <c r="I4" s="20">
        <f t="shared" ref="I4:I44" si="1">SUM(C4:H4)</f>
        <v>98074.983442050026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17813</v>
      </c>
      <c r="D5" s="29">
        <f t="shared" ref="D5" si="2">SUM(D6:D10)</f>
        <v>31392</v>
      </c>
      <c r="E5" s="67">
        <v>380</v>
      </c>
      <c r="F5" s="52">
        <f>SUM(F6:F10)</f>
        <v>15</v>
      </c>
      <c r="G5" s="46">
        <f>G6+G8</f>
        <v>47941.705670850017</v>
      </c>
      <c r="H5" s="46">
        <f>SUM(H6:H10)</f>
        <v>0</v>
      </c>
      <c r="I5" s="22">
        <f t="shared" si="1"/>
        <v>97541.705670850017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16935</v>
      </c>
      <c r="D6" s="12">
        <v>668</v>
      </c>
      <c r="E6" s="68">
        <v>153</v>
      </c>
      <c r="F6" s="12">
        <v>0</v>
      </c>
      <c r="G6" s="47">
        <v>47546.364110850016</v>
      </c>
      <c r="H6" s="48"/>
      <c r="I6" s="22">
        <f t="shared" si="1"/>
        <v>65302.364110850016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19</v>
      </c>
      <c r="E7" s="68"/>
      <c r="F7" s="53">
        <v>0</v>
      </c>
      <c r="G7" s="47"/>
      <c r="H7" s="48"/>
      <c r="I7" s="22">
        <f t="shared" si="1"/>
        <v>19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380</v>
      </c>
      <c r="D8" s="12">
        <v>29426</v>
      </c>
      <c r="E8" s="68"/>
      <c r="F8" s="12">
        <v>15</v>
      </c>
      <c r="G8" s="47">
        <v>395.34156000000002</v>
      </c>
      <c r="H8" s="48"/>
      <c r="I8" s="22">
        <f t="shared" si="1"/>
        <v>30216.341560000001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1279</v>
      </c>
      <c r="E9" s="68">
        <v>227</v>
      </c>
      <c r="F9" s="12">
        <v>0</v>
      </c>
      <c r="G9" s="48"/>
      <c r="H9" s="48"/>
      <c r="I9" s="22">
        <f t="shared" si="1"/>
        <v>1506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498</v>
      </c>
      <c r="D10" s="12">
        <v>0</v>
      </c>
      <c r="E10" s="68"/>
      <c r="F10" s="53">
        <v>0</v>
      </c>
      <c r="G10" s="48"/>
      <c r="H10" s="48"/>
      <c r="I10" s="22">
        <f t="shared" si="1"/>
        <v>498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SUM(C12:C16)</f>
        <v>104</v>
      </c>
      <c r="D11" s="29">
        <f>SUM(D12:D16)</f>
        <v>313</v>
      </c>
      <c r="E11" s="69">
        <v>41</v>
      </c>
      <c r="F11" s="54">
        <f>SUM(F16,F13)</f>
        <v>0</v>
      </c>
      <c r="G11" s="46">
        <f>SUM(G12:G16)</f>
        <v>75.277771200000004</v>
      </c>
      <c r="H11" s="46">
        <f>SUM(H12:H16)</f>
        <v>0</v>
      </c>
      <c r="I11" s="22">
        <f t="shared" si="1"/>
        <v>533.27777119999996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71</v>
      </c>
      <c r="D12" s="12">
        <v>70</v>
      </c>
      <c r="E12" s="68">
        <v>10</v>
      </c>
      <c r="F12" s="53">
        <v>0</v>
      </c>
      <c r="G12" s="47">
        <v>5.9054454000000032</v>
      </c>
      <c r="H12" s="48"/>
      <c r="I12" s="22">
        <f t="shared" si="1"/>
        <v>156.90544539999999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16</v>
      </c>
      <c r="D13" s="12">
        <v>228</v>
      </c>
      <c r="E13" s="68">
        <v>26</v>
      </c>
      <c r="F13" s="12">
        <v>0</v>
      </c>
      <c r="G13" s="47">
        <v>59.051986200000002</v>
      </c>
      <c r="H13" s="48"/>
      <c r="I13" s="22">
        <f t="shared" si="1"/>
        <v>329.05198619999999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68"/>
      <c r="F14" s="53">
        <v>0</v>
      </c>
      <c r="G14" s="51"/>
      <c r="H14" s="48"/>
      <c r="I14" s="22">
        <f t="shared" si="1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68"/>
      <c r="F15" s="53">
        <v>0</v>
      </c>
      <c r="G15" s="51"/>
      <c r="H15" s="48"/>
      <c r="I15" s="22">
        <f t="shared" si="1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17</v>
      </c>
      <c r="D16" s="12">
        <v>15</v>
      </c>
      <c r="E16" s="68">
        <v>5</v>
      </c>
      <c r="F16" s="53">
        <v>0</v>
      </c>
      <c r="G16" s="47">
        <v>10.320339599999999</v>
      </c>
      <c r="H16" s="48"/>
      <c r="I16" s="22">
        <f t="shared" si="1"/>
        <v>47.320339599999997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 t="shared" ref="D17" si="3">SUM(D18:D20)</f>
        <v>0</v>
      </c>
      <c r="E17" s="67">
        <v>0</v>
      </c>
      <c r="F17" s="54">
        <v>0</v>
      </c>
      <c r="G17" s="46"/>
      <c r="H17" s="46">
        <f>SUM(H18:H20)</f>
        <v>0</v>
      </c>
      <c r="I17" s="22">
        <f t="shared" si="1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68"/>
      <c r="F18" s="53">
        <v>0</v>
      </c>
      <c r="G18" s="48"/>
      <c r="H18" s="48"/>
      <c r="I18" s="22">
        <f t="shared" si="1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68"/>
      <c r="F19" s="53">
        <v>0</v>
      </c>
      <c r="G19" s="48"/>
      <c r="H19" s="48"/>
      <c r="I19" s="22">
        <f t="shared" si="1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68"/>
      <c r="F20" s="53">
        <v>0</v>
      </c>
      <c r="G20" s="48"/>
      <c r="H20" s="48"/>
      <c r="I20" s="22">
        <f t="shared" si="1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29482</v>
      </c>
      <c r="D21" s="29">
        <f>D22+D28</f>
        <v>241</v>
      </c>
      <c r="E21" s="67">
        <v>589</v>
      </c>
      <c r="F21" s="32">
        <f>SUM(F22,F34)</f>
        <v>16907</v>
      </c>
      <c r="G21" s="46">
        <f>G22+G28</f>
        <v>15012.059264999983</v>
      </c>
      <c r="H21" s="46">
        <f>H22+H28</f>
        <v>2454.8900000000003</v>
      </c>
      <c r="I21" s="20">
        <f t="shared" si="1"/>
        <v>64685.949264999981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25929</v>
      </c>
      <c r="D22" s="29">
        <f>D24</f>
        <v>241</v>
      </c>
      <c r="E22" s="67">
        <v>589</v>
      </c>
      <c r="F22" s="32">
        <f t="shared" ref="F22" si="4">SUM(F23:F27)</f>
        <v>16907</v>
      </c>
      <c r="G22" s="46">
        <f>G24</f>
        <v>15000.675303599983</v>
      </c>
      <c r="H22" s="29">
        <f>SUM(H23:H27)</f>
        <v>1970.3200000000002</v>
      </c>
      <c r="I22" s="22">
        <f t="shared" si="1"/>
        <v>60636.995303599986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68"/>
      <c r="F23" s="53">
        <v>0</v>
      </c>
      <c r="G23" s="48"/>
      <c r="H23" s="48"/>
      <c r="I23" s="22">
        <f t="shared" si="1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25929</v>
      </c>
      <c r="D24" s="12">
        <v>241</v>
      </c>
      <c r="E24" s="68">
        <v>589</v>
      </c>
      <c r="F24" s="12">
        <v>16907</v>
      </c>
      <c r="G24" s="48">
        <v>15000.675303599983</v>
      </c>
      <c r="H24" s="48">
        <v>1970.3200000000002</v>
      </c>
      <c r="I24" s="22">
        <f t="shared" si="1"/>
        <v>60636.995303599986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68"/>
      <c r="F25" s="53">
        <v>0</v>
      </c>
      <c r="G25" s="48"/>
      <c r="H25" s="48"/>
      <c r="I25" s="22">
        <f t="shared" si="1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68"/>
      <c r="F26" s="53">
        <v>0</v>
      </c>
      <c r="G26" s="48"/>
      <c r="H26" s="48"/>
      <c r="I26" s="22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68"/>
      <c r="F27" s="53">
        <v>0</v>
      </c>
      <c r="G27" s="48"/>
      <c r="H27" s="48"/>
      <c r="I27" s="22">
        <f t="shared" si="1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3553</v>
      </c>
      <c r="D28" s="29">
        <f>D29+D30</f>
        <v>0</v>
      </c>
      <c r="E28" s="67">
        <v>0</v>
      </c>
      <c r="F28" s="32">
        <f>SUM(F29:F33)</f>
        <v>7864</v>
      </c>
      <c r="G28" s="46">
        <f>SUM(G29:G33)</f>
        <v>11.3839614</v>
      </c>
      <c r="H28" s="46">
        <f>SUM(H29:H33)</f>
        <v>484.57</v>
      </c>
      <c r="I28" s="22">
        <f t="shared" si="1"/>
        <v>11912.9539614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263</v>
      </c>
      <c r="D29" s="12">
        <v>0</v>
      </c>
      <c r="E29" s="68"/>
      <c r="F29" s="12">
        <v>3266</v>
      </c>
      <c r="G29" s="48">
        <v>0.71072639999999998</v>
      </c>
      <c r="H29" s="48">
        <v>65.069999999999993</v>
      </c>
      <c r="I29" s="22">
        <f t="shared" si="1"/>
        <v>3594.7807264000003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2961</v>
      </c>
      <c r="D30" s="12">
        <v>0</v>
      </c>
      <c r="E30" s="68"/>
      <c r="F30" s="12">
        <v>484</v>
      </c>
      <c r="G30" s="48">
        <v>8.5558625999999993</v>
      </c>
      <c r="H30" s="48">
        <v>163.49</v>
      </c>
      <c r="I30" s="22">
        <f t="shared" si="1"/>
        <v>3617.0458626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68"/>
      <c r="F31" s="53">
        <v>0</v>
      </c>
      <c r="G31" s="48"/>
      <c r="H31" s="48"/>
      <c r="I31" s="22">
        <f t="shared" si="1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68"/>
      <c r="F32" s="53">
        <v>0</v>
      </c>
      <c r="G32" s="48"/>
      <c r="H32" s="48"/>
      <c r="I32" s="22">
        <f t="shared" si="1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329</v>
      </c>
      <c r="D33" s="12">
        <v>0</v>
      </c>
      <c r="E33" s="68"/>
      <c r="F33" s="12">
        <v>4114</v>
      </c>
      <c r="G33" s="48">
        <v>2.1173724000000003</v>
      </c>
      <c r="H33" s="48">
        <v>256.01</v>
      </c>
      <c r="I33" s="22">
        <f t="shared" si="1"/>
        <v>4701.1273724000002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67">
        <v>0</v>
      </c>
      <c r="F34" s="54">
        <v>0</v>
      </c>
      <c r="G34" s="46">
        <f>G35+G36+G37</f>
        <v>0</v>
      </c>
      <c r="H34" s="46">
        <f>SUM(H35:H37)</f>
        <v>0</v>
      </c>
      <c r="I34" s="22">
        <f t="shared" si="1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68"/>
      <c r="F35" s="53">
        <v>0</v>
      </c>
      <c r="G35" s="48"/>
      <c r="H35" s="48"/>
      <c r="I35" s="22">
        <f t="shared" si="1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68"/>
      <c r="F36" s="53">
        <v>0</v>
      </c>
      <c r="G36" s="48"/>
      <c r="H36" s="48"/>
      <c r="I36" s="22">
        <f t="shared" si="1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68"/>
      <c r="F37" s="53">
        <v>0</v>
      </c>
      <c r="G37" s="48"/>
      <c r="H37" s="48"/>
      <c r="I37" s="22">
        <f t="shared" si="1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68"/>
      <c r="F38" s="53">
        <v>0</v>
      </c>
      <c r="G38" s="48"/>
      <c r="H38" s="48"/>
      <c r="I38" s="20">
        <f t="shared" si="1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11018</v>
      </c>
      <c r="D39" s="29">
        <v>2879</v>
      </c>
      <c r="E39" s="12">
        <v>15788</v>
      </c>
      <c r="F39" s="12">
        <v>1276</v>
      </c>
      <c r="G39" s="48">
        <v>9561.9599820000003</v>
      </c>
      <c r="H39" s="48">
        <v>1164.81</v>
      </c>
      <c r="I39" s="20">
        <f t="shared" si="1"/>
        <v>41687.769981999998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68"/>
      <c r="F40" s="53">
        <v>0</v>
      </c>
      <c r="G40" s="48"/>
      <c r="H40" s="48"/>
      <c r="I40" s="20">
        <f t="shared" si="1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68"/>
      <c r="F41" s="12">
        <v>0</v>
      </c>
      <c r="G41" s="48"/>
      <c r="H41" s="48"/>
      <c r="I41" s="20">
        <f t="shared" si="1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68"/>
      <c r="F42" s="12">
        <v>0</v>
      </c>
      <c r="G42" s="48"/>
      <c r="H42" s="48"/>
      <c r="I42" s="20">
        <f t="shared" si="1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68"/>
      <c r="F43" s="12">
        <v>0</v>
      </c>
      <c r="G43" s="48"/>
      <c r="H43" s="48"/>
      <c r="I43" s="20">
        <f t="shared" si="1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29">
        <f>C5+C11+C22+C28+C39</f>
        <v>58417</v>
      </c>
      <c r="D44" s="29">
        <f>D39+D3</f>
        <v>34825</v>
      </c>
      <c r="E44" s="66">
        <v>16798</v>
      </c>
      <c r="F44" s="55">
        <f>SUM(F3,F39)</f>
        <v>26062</v>
      </c>
      <c r="G44" s="49">
        <f>G3+G39</f>
        <v>72591.002689050001</v>
      </c>
      <c r="H44" s="46">
        <f>H5+H11+H22+H28+H39</f>
        <v>3619.7000000000003</v>
      </c>
      <c r="I44" s="24">
        <f t="shared" si="1"/>
        <v>212312.70268905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topLeftCell="A23" zoomScale="90" zoomScaleNormal="90" workbookViewId="0">
      <selection activeCell="D3" sqref="D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94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47537</v>
      </c>
      <c r="D3" s="29">
        <f>D4+D21</f>
        <v>4146</v>
      </c>
      <c r="E3" s="29">
        <f t="shared" ref="E3" si="1">E4+E21</f>
        <v>1257</v>
      </c>
      <c r="F3" s="52">
        <f>SUM(F4,F21,F28)</f>
        <v>12485</v>
      </c>
      <c r="G3" s="46">
        <f>G4+G21</f>
        <v>22323.99008007297</v>
      </c>
      <c r="H3" s="46">
        <f>H4+H21</f>
        <v>2392.6600000000003</v>
      </c>
      <c r="I3" s="20">
        <f>SUM(C3:H3)</f>
        <v>90141.65008007297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21734</v>
      </c>
      <c r="D4" s="29">
        <f>D5+D11+D17</f>
        <v>3462</v>
      </c>
      <c r="E4" s="29">
        <f t="shared" ref="E4" si="2">SUM(E5,E17,E11)</f>
        <v>408</v>
      </c>
      <c r="F4" s="52">
        <f>SUM(F11,F5)</f>
        <v>25</v>
      </c>
      <c r="G4" s="46">
        <f>G5+G11</f>
        <v>10410.518877527997</v>
      </c>
      <c r="H4" s="46">
        <f>H5+H11</f>
        <v>0</v>
      </c>
      <c r="I4" s="20">
        <f t="shared" ref="I4:I44" si="3">SUM(C4:H4)</f>
        <v>36039.518877527997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21624</v>
      </c>
      <c r="D5" s="29">
        <f t="shared" ref="D5:E5" si="4">SUM(D6:D10)</f>
        <v>3230</v>
      </c>
      <c r="E5" s="29">
        <f t="shared" si="4"/>
        <v>358</v>
      </c>
      <c r="F5" s="52">
        <f>SUM(F6:F10)</f>
        <v>22</v>
      </c>
      <c r="G5" s="46">
        <f>G6+G8</f>
        <v>10366.794458615997</v>
      </c>
      <c r="H5" s="46">
        <f>SUM(H6:H10)</f>
        <v>0</v>
      </c>
      <c r="I5" s="22">
        <f t="shared" si="3"/>
        <v>35600.794458616001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21263</v>
      </c>
      <c r="D6" s="12">
        <v>118</v>
      </c>
      <c r="E6" s="12">
        <v>50</v>
      </c>
      <c r="F6" s="12">
        <v>22</v>
      </c>
      <c r="G6" s="47">
        <v>10144.725885839998</v>
      </c>
      <c r="H6" s="48"/>
      <c r="I6" s="22">
        <f t="shared" si="3"/>
        <v>31597.725885839998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0</v>
      </c>
      <c r="E7" s="12"/>
      <c r="F7" s="53">
        <v>0</v>
      </c>
      <c r="G7" s="47"/>
      <c r="H7" s="48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207</v>
      </c>
      <c r="D8" s="12">
        <v>1845</v>
      </c>
      <c r="E8" s="12"/>
      <c r="F8" s="12">
        <v>0</v>
      </c>
      <c r="G8" s="47">
        <v>222.068572776</v>
      </c>
      <c r="H8" s="48"/>
      <c r="I8" s="22">
        <f t="shared" si="3"/>
        <v>2274.0685727760001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1267</v>
      </c>
      <c r="E9" s="12">
        <v>308</v>
      </c>
      <c r="F9" s="12">
        <v>0</v>
      </c>
      <c r="G9" s="48"/>
      <c r="H9" s="48"/>
      <c r="I9" s="22">
        <f t="shared" si="3"/>
        <v>1575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154</v>
      </c>
      <c r="D10" s="12">
        <v>0</v>
      </c>
      <c r="E10" s="12"/>
      <c r="F10" s="53">
        <v>0</v>
      </c>
      <c r="G10" s="48"/>
      <c r="H10" s="48"/>
      <c r="I10" s="22">
        <f t="shared" si="3"/>
        <v>154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SUM(C12:C16)</f>
        <v>110</v>
      </c>
      <c r="D11" s="29">
        <f>SUM(D12:D16)</f>
        <v>232</v>
      </c>
      <c r="E11" s="38">
        <f>SUM(E12:E16)</f>
        <v>50</v>
      </c>
      <c r="F11" s="54">
        <f>SUM(F16,F13)</f>
        <v>3</v>
      </c>
      <c r="G11" s="46">
        <f>SUM(G12:G16)</f>
        <v>43.724418912000004</v>
      </c>
      <c r="H11" s="46">
        <f>SUM(H12:H16)</f>
        <v>0</v>
      </c>
      <c r="I11" s="22">
        <f t="shared" si="3"/>
        <v>438.72441891200003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31</v>
      </c>
      <c r="D12" s="12">
        <v>80</v>
      </c>
      <c r="E12" s="12">
        <v>9</v>
      </c>
      <c r="F12" s="53">
        <v>0</v>
      </c>
      <c r="G12" s="47">
        <v>3.1654349280000007</v>
      </c>
      <c r="H12" s="48"/>
      <c r="I12" s="22">
        <f t="shared" si="3"/>
        <v>123.165434928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30</v>
      </c>
      <c r="D13" s="12">
        <v>150</v>
      </c>
      <c r="E13" s="12">
        <v>15</v>
      </c>
      <c r="F13" s="12">
        <v>1</v>
      </c>
      <c r="G13" s="47">
        <v>31.306743107999999</v>
      </c>
      <c r="H13" s="48"/>
      <c r="I13" s="22">
        <f t="shared" si="3"/>
        <v>227.30674310800001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49</v>
      </c>
      <c r="D16" s="12">
        <v>2</v>
      </c>
      <c r="E16" s="12">
        <v>26</v>
      </c>
      <c r="F16" s="12">
        <v>2</v>
      </c>
      <c r="G16" s="47">
        <v>9.2522408760000001</v>
      </c>
      <c r="H16" s="48"/>
      <c r="I16" s="22">
        <f t="shared" si="3"/>
        <v>88.252240876000002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 t="shared" ref="D17:E17" si="5">SUM(D18:D20)</f>
        <v>0</v>
      </c>
      <c r="E17" s="29">
        <f t="shared" si="5"/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25803</v>
      </c>
      <c r="D21" s="29">
        <v>684</v>
      </c>
      <c r="E21" s="29">
        <f t="shared" ref="E21" si="6">SUM(E22,E28,E34)</f>
        <v>849</v>
      </c>
      <c r="F21" s="32">
        <f>SUM(F22,F34)</f>
        <v>12049</v>
      </c>
      <c r="G21" s="46">
        <f>G22+G28</f>
        <v>11913.471202544973</v>
      </c>
      <c r="H21" s="46">
        <f>H22+H28</f>
        <v>2392.6600000000003</v>
      </c>
      <c r="I21" s="20">
        <f t="shared" si="3"/>
        <v>53691.131202544973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22871</v>
      </c>
      <c r="D22" s="29">
        <v>684</v>
      </c>
      <c r="E22" s="29">
        <f t="shared" ref="E22:F22" si="7">SUM(E23:E27)</f>
        <v>849</v>
      </c>
      <c r="F22" s="32">
        <f t="shared" si="7"/>
        <v>12049</v>
      </c>
      <c r="G22" s="46">
        <f>G24</f>
        <v>11913.471202544973</v>
      </c>
      <c r="H22" s="29">
        <f>SUM(H23:H27)</f>
        <v>2143.09</v>
      </c>
      <c r="I22" s="22">
        <f t="shared" si="3"/>
        <v>50509.561202544966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22871</v>
      </c>
      <c r="D24" s="12">
        <v>684</v>
      </c>
      <c r="E24" s="12">
        <v>849</v>
      </c>
      <c r="F24" s="12">
        <v>12049</v>
      </c>
      <c r="G24" s="48">
        <v>11913.471202544973</v>
      </c>
      <c r="H24" s="48">
        <v>2143.09</v>
      </c>
      <c r="I24" s="22">
        <f t="shared" si="3"/>
        <v>50509.561202544966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2932</v>
      </c>
      <c r="D28" s="29">
        <v>0</v>
      </c>
      <c r="E28" s="29">
        <f>SUM(E29:E33)</f>
        <v>0</v>
      </c>
      <c r="F28" s="32">
        <f>SUM(F29:F33)</f>
        <v>411</v>
      </c>
      <c r="G28" s="46">
        <f>SUM(G29:G33)</f>
        <v>0</v>
      </c>
      <c r="H28" s="46">
        <f>SUM(H29:H33)</f>
        <v>249.57</v>
      </c>
      <c r="I28" s="22">
        <f t="shared" si="3"/>
        <v>3592.57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169</v>
      </c>
      <c r="D29" s="12">
        <v>0</v>
      </c>
      <c r="E29" s="12"/>
      <c r="F29" s="12">
        <v>0</v>
      </c>
      <c r="G29" s="48"/>
      <c r="H29" s="48">
        <v>26.18</v>
      </c>
      <c r="I29" s="22">
        <f t="shared" si="3"/>
        <v>195.18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2593</v>
      </c>
      <c r="D30" s="12">
        <v>0</v>
      </c>
      <c r="E30" s="12"/>
      <c r="F30" s="12">
        <v>356</v>
      </c>
      <c r="G30" s="48"/>
      <c r="H30" s="48">
        <v>112.66000000000001</v>
      </c>
      <c r="I30" s="22">
        <f t="shared" si="3"/>
        <v>3061.66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170</v>
      </c>
      <c r="D33" s="12">
        <v>0</v>
      </c>
      <c r="E33" s="12"/>
      <c r="F33" s="12">
        <v>55</v>
      </c>
      <c r="G33" s="48"/>
      <c r="H33" s="48">
        <v>110.73</v>
      </c>
      <c r="I33" s="22">
        <f t="shared" si="3"/>
        <v>335.73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54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7222</v>
      </c>
      <c r="D39" s="29">
        <v>981</v>
      </c>
      <c r="E39" s="12">
        <v>9554</v>
      </c>
      <c r="F39" s="12">
        <v>1133</v>
      </c>
      <c r="G39" s="48">
        <v>9690.9469832760005</v>
      </c>
      <c r="H39" s="48">
        <v>2877.76</v>
      </c>
      <c r="I39" s="20">
        <f t="shared" si="3"/>
        <v>31458.706983276003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29">
        <f>C5+C11+C22+C28+C39</f>
        <v>54759</v>
      </c>
      <c r="D44" s="29">
        <f>D39+D3</f>
        <v>5127</v>
      </c>
      <c r="E44" s="29">
        <f t="shared" ref="E44" si="9">SUM(E3,E38:E43)</f>
        <v>10811</v>
      </c>
      <c r="F44" s="55">
        <f>SUM(F3,F39)</f>
        <v>13618</v>
      </c>
      <c r="G44" s="49">
        <f>G3+G39</f>
        <v>32014.937063348971</v>
      </c>
      <c r="H44" s="46">
        <f>H5+H11+H22+H28+H39</f>
        <v>5270.42</v>
      </c>
      <c r="I44" s="24">
        <f t="shared" si="3"/>
        <v>121600.35706334897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E3" sqref="E3:E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95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4">
        <f>C4+C21</f>
        <v>502</v>
      </c>
      <c r="D3" s="29">
        <f>D4+D21</f>
        <v>82</v>
      </c>
      <c r="E3" s="67">
        <v>37</v>
      </c>
      <c r="F3" s="29">
        <f>SUM(F4,F21)</f>
        <v>2292</v>
      </c>
      <c r="G3" s="29">
        <f>G4+G21</f>
        <v>513</v>
      </c>
      <c r="H3" s="29">
        <f>H4+H21</f>
        <v>90</v>
      </c>
      <c r="I3" s="20">
        <f>SUM(C3:H3)</f>
        <v>3516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4">
        <f>C5+C17</f>
        <v>152</v>
      </c>
      <c r="D4" s="29">
        <f>D5+D17</f>
        <v>80</v>
      </c>
      <c r="E4" s="67">
        <v>13</v>
      </c>
      <c r="F4" s="29">
        <f>SUM(F5)</f>
        <v>1</v>
      </c>
      <c r="G4" s="29">
        <f>G5</f>
        <v>169</v>
      </c>
      <c r="H4" s="29">
        <f>H5+H17</f>
        <v>0</v>
      </c>
      <c r="I4" s="20">
        <f t="shared" ref="I4:I44" si="0">SUM(C4:H4)</f>
        <v>415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4">
        <f t="shared" ref="C5" si="1">C6+C7+C8+C9+C10</f>
        <v>152</v>
      </c>
      <c r="D5" s="29">
        <f>SUM(D6:D10)</f>
        <v>80</v>
      </c>
      <c r="E5" s="67">
        <v>13</v>
      </c>
      <c r="F5" s="29">
        <f>SUM(F6:F10)</f>
        <v>1</v>
      </c>
      <c r="G5" s="29">
        <f>G6+G8</f>
        <v>169</v>
      </c>
      <c r="H5" s="29">
        <f>SUM(H6:H10)</f>
        <v>0</v>
      </c>
      <c r="I5" s="22">
        <f t="shared" si="0"/>
        <v>415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104</v>
      </c>
      <c r="D6" s="12">
        <v>3</v>
      </c>
      <c r="E6" s="68">
        <v>4</v>
      </c>
      <c r="F6" s="12">
        <v>0</v>
      </c>
      <c r="G6" s="37">
        <v>160</v>
      </c>
      <c r="H6" s="12"/>
      <c r="I6" s="22">
        <f t="shared" si="0"/>
        <v>271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3</v>
      </c>
      <c r="E7" s="68"/>
      <c r="F7" s="12">
        <v>0</v>
      </c>
      <c r="G7" s="37"/>
      <c r="H7" s="12"/>
      <c r="I7" s="22">
        <f t="shared" si="0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14</v>
      </c>
      <c r="D8" s="12">
        <v>40</v>
      </c>
      <c r="E8" s="68"/>
      <c r="F8" s="12">
        <v>1</v>
      </c>
      <c r="G8" s="37">
        <v>9</v>
      </c>
      <c r="H8" s="12"/>
      <c r="I8" s="22">
        <f t="shared" si="0"/>
        <v>64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34</v>
      </c>
      <c r="E9" s="68">
        <v>9</v>
      </c>
      <c r="F9" s="12">
        <v>0</v>
      </c>
      <c r="G9" s="12"/>
      <c r="H9" s="12"/>
      <c r="I9" s="22">
        <f t="shared" si="0"/>
        <v>43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34</v>
      </c>
      <c r="D10" s="12">
        <v>0</v>
      </c>
      <c r="E10" s="68"/>
      <c r="F10" s="12">
        <v>0</v>
      </c>
      <c r="G10" s="12"/>
      <c r="H10" s="12"/>
      <c r="I10" s="22">
        <f t="shared" si="0"/>
        <v>34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6">
        <v>51</v>
      </c>
      <c r="D11" s="29">
        <f>MAX(D12:D16)</f>
        <v>94</v>
      </c>
      <c r="E11" s="68">
        <v>10</v>
      </c>
      <c r="F11" s="32">
        <f>SUM(F16,F13)</f>
        <v>0</v>
      </c>
      <c r="G11" s="29">
        <f>G13</f>
        <v>24</v>
      </c>
      <c r="H11" s="29"/>
      <c r="I11" s="22">
        <f t="shared" si="0"/>
        <v>179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51</v>
      </c>
      <c r="D12" s="12">
        <v>71</v>
      </c>
      <c r="E12" s="68">
        <v>11</v>
      </c>
      <c r="F12" s="12">
        <v>0</v>
      </c>
      <c r="G12" s="37">
        <v>24</v>
      </c>
      <c r="H12" s="12"/>
      <c r="I12" s="22">
        <f t="shared" si="0"/>
        <v>157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32</v>
      </c>
      <c r="D13" s="12">
        <v>94</v>
      </c>
      <c r="E13" s="68">
        <v>9</v>
      </c>
      <c r="F13" s="12">
        <v>0</v>
      </c>
      <c r="G13" s="37">
        <v>24</v>
      </c>
      <c r="H13" s="12"/>
      <c r="I13" s="22">
        <f t="shared" si="0"/>
        <v>159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68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68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10</v>
      </c>
      <c r="D16" s="12">
        <v>5</v>
      </c>
      <c r="E16" s="68">
        <v>2</v>
      </c>
      <c r="F16" s="12">
        <v>0</v>
      </c>
      <c r="G16" s="37">
        <v>4</v>
      </c>
      <c r="H16" s="12"/>
      <c r="I16" s="22">
        <f t="shared" si="0"/>
        <v>21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67"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/>
      <c r="D18" s="12">
        <v>0</v>
      </c>
      <c r="E18" s="68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68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/>
      <c r="D20" s="12">
        <v>0</v>
      </c>
      <c r="E20" s="68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</f>
        <v>350</v>
      </c>
      <c r="D21" s="29">
        <f>D22</f>
        <v>2</v>
      </c>
      <c r="E21" s="67">
        <v>24</v>
      </c>
      <c r="F21" s="32">
        <f>SUM(F22,F34)</f>
        <v>2291</v>
      </c>
      <c r="G21" s="29">
        <f>G22</f>
        <v>344</v>
      </c>
      <c r="H21" s="29">
        <f>H22+H34</f>
        <v>90</v>
      </c>
      <c r="I21" s="20">
        <f t="shared" si="0"/>
        <v>3101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6">
        <f>C23+C24+C25+C26+C27</f>
        <v>350</v>
      </c>
      <c r="D22" s="29">
        <f>D24</f>
        <v>2</v>
      </c>
      <c r="E22" s="67">
        <v>24</v>
      </c>
      <c r="F22" s="32">
        <f>SUM(F23:F27)</f>
        <v>2291</v>
      </c>
      <c r="G22" s="29">
        <f>SUM(G23:G27)</f>
        <v>344</v>
      </c>
      <c r="H22" s="29">
        <f>SUM(H23:H27)</f>
        <v>90</v>
      </c>
      <c r="I22" s="22">
        <f t="shared" si="0"/>
        <v>3101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68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350</v>
      </c>
      <c r="D24" s="12">
        <v>2</v>
      </c>
      <c r="E24" s="68">
        <v>24</v>
      </c>
      <c r="F24" s="12">
        <v>2291</v>
      </c>
      <c r="G24" s="37">
        <v>344</v>
      </c>
      <c r="H24" s="12">
        <v>90</v>
      </c>
      <c r="I24" s="22">
        <f t="shared" si="0"/>
        <v>3101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68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68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68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6">
        <v>87</v>
      </c>
      <c r="D28" s="29">
        <v>0</v>
      </c>
      <c r="E28" s="68"/>
      <c r="F28" s="32">
        <f>SUM(F29:F33)</f>
        <v>7387</v>
      </c>
      <c r="G28" s="29">
        <f>G30</f>
        <v>5</v>
      </c>
      <c r="H28" s="29">
        <v>68</v>
      </c>
      <c r="I28" s="22">
        <f t="shared" si="0"/>
        <v>7547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68</v>
      </c>
      <c r="D29" s="12">
        <v>0</v>
      </c>
      <c r="E29" s="68"/>
      <c r="F29" s="12">
        <v>1605</v>
      </c>
      <c r="G29" s="12">
        <v>5</v>
      </c>
      <c r="H29" s="1">
        <v>29</v>
      </c>
      <c r="I29" s="22">
        <f t="shared" si="0"/>
        <v>1707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424</v>
      </c>
      <c r="D30" s="12">
        <v>0</v>
      </c>
      <c r="E30" s="68"/>
      <c r="F30" s="12">
        <v>2099</v>
      </c>
      <c r="G30" s="12">
        <v>5</v>
      </c>
      <c r="H30" s="12">
        <v>64</v>
      </c>
      <c r="I30" s="22">
        <f t="shared" si="0"/>
        <v>2592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68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68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100</v>
      </c>
      <c r="D33" s="12">
        <v>0</v>
      </c>
      <c r="E33" s="68"/>
      <c r="F33" s="12">
        <v>3683</v>
      </c>
      <c r="G33" s="12">
        <v>3</v>
      </c>
      <c r="H33" s="12">
        <v>33</v>
      </c>
      <c r="I33" s="22">
        <f t="shared" si="0"/>
        <v>3819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/>
      <c r="D34" s="29">
        <v>0</v>
      </c>
      <c r="E34" s="67">
        <v>0</v>
      </c>
      <c r="F34" s="29">
        <v>0</v>
      </c>
      <c r="G34" s="29">
        <f>G35+G36+G37</f>
        <v>0</v>
      </c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/>
      <c r="D35" s="12">
        <v>0</v>
      </c>
      <c r="E35" s="68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/>
      <c r="D36" s="12">
        <v>0</v>
      </c>
      <c r="E36" s="68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/>
      <c r="D37" s="12">
        <v>0</v>
      </c>
      <c r="E37" s="68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/>
      <c r="D38" s="12">
        <v>0</v>
      </c>
      <c r="E38" s="68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147</v>
      </c>
      <c r="D39" s="29">
        <v>59</v>
      </c>
      <c r="E39" s="68">
        <v>206</v>
      </c>
      <c r="F39" s="12">
        <v>40</v>
      </c>
      <c r="G39" s="12">
        <v>87</v>
      </c>
      <c r="H39" s="12">
        <v>25</v>
      </c>
      <c r="I39" s="20">
        <f t="shared" si="0"/>
        <v>564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/>
      <c r="D40" s="12">
        <v>0</v>
      </c>
      <c r="E40" s="68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/>
      <c r="D41" s="12">
        <v>0</v>
      </c>
      <c r="E41" s="68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/>
      <c r="D42" s="12">
        <v>0</v>
      </c>
      <c r="E42" s="68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/>
      <c r="D43" s="12">
        <v>0</v>
      </c>
      <c r="E43" s="68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34">
        <f>C39+C3</f>
        <v>649</v>
      </c>
      <c r="D44" s="29">
        <f>D39+D3</f>
        <v>141</v>
      </c>
      <c r="E44" s="67">
        <v>243</v>
      </c>
      <c r="F44" s="55">
        <f>SUM(F3,F39)</f>
        <v>2332</v>
      </c>
      <c r="G44" s="29">
        <f>G3+G39</f>
        <v>600</v>
      </c>
      <c r="H44" s="50">
        <f>H39+H3</f>
        <v>115</v>
      </c>
      <c r="I44" s="24">
        <f t="shared" si="0"/>
        <v>4080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D3" sqref="D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96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4">
        <f>C4+C21</f>
        <v>510</v>
      </c>
      <c r="D3" s="29">
        <f>D4+D21</f>
        <v>71</v>
      </c>
      <c r="E3" s="29">
        <f>E4+E21</f>
        <v>35</v>
      </c>
      <c r="F3" s="29">
        <f>SUM(F4,F21)</f>
        <v>841</v>
      </c>
      <c r="G3" s="29">
        <f>G4+G21</f>
        <v>423</v>
      </c>
      <c r="H3" s="29">
        <f>H4+H21</f>
        <v>61</v>
      </c>
      <c r="I3" s="20">
        <f>SUM(C3:H3)</f>
        <v>1941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4">
        <f>C5+C17</f>
        <v>168</v>
      </c>
      <c r="D4" s="29">
        <f>D5+D17</f>
        <v>67</v>
      </c>
      <c r="E4" s="29">
        <f>SUM(E5,E17)</f>
        <v>10</v>
      </c>
      <c r="F4" s="29">
        <f>SUM(F5)</f>
        <v>1</v>
      </c>
      <c r="G4" s="29">
        <f>G5</f>
        <v>73</v>
      </c>
      <c r="H4" s="29">
        <f>H5+H17</f>
        <v>0</v>
      </c>
      <c r="I4" s="20">
        <f t="shared" ref="I4:I44" si="0">SUM(C4:H4)</f>
        <v>319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4">
        <f t="shared" ref="C5" si="1">C6+C7+C8+C9+C10</f>
        <v>168</v>
      </c>
      <c r="D5" s="29">
        <f>SUM(D6:D10)</f>
        <v>67</v>
      </c>
      <c r="E5" s="29">
        <f>SUM(E6:E10)</f>
        <v>10</v>
      </c>
      <c r="F5" s="29">
        <f>SUM(F6:F10)</f>
        <v>1</v>
      </c>
      <c r="G5" s="29">
        <f>G6+G8</f>
        <v>73</v>
      </c>
      <c r="H5" s="29">
        <f>SUM(H6:H10)</f>
        <v>0</v>
      </c>
      <c r="I5" s="22">
        <f t="shared" si="0"/>
        <v>319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143</v>
      </c>
      <c r="D6" s="12">
        <v>3</v>
      </c>
      <c r="E6" s="12">
        <v>2</v>
      </c>
      <c r="F6" s="12">
        <v>1</v>
      </c>
      <c r="G6" s="37">
        <v>62</v>
      </c>
      <c r="H6" s="12"/>
      <c r="I6" s="22">
        <f t="shared" si="0"/>
        <v>211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10</v>
      </c>
      <c r="D8" s="12">
        <v>35</v>
      </c>
      <c r="E8" s="12"/>
      <c r="F8" s="12">
        <v>0</v>
      </c>
      <c r="G8" s="37">
        <v>11</v>
      </c>
      <c r="H8" s="12"/>
      <c r="I8" s="22">
        <f t="shared" si="0"/>
        <v>56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29</v>
      </c>
      <c r="E9" s="12">
        <v>8</v>
      </c>
      <c r="F9" s="12">
        <v>0</v>
      </c>
      <c r="G9" s="12"/>
      <c r="H9" s="12"/>
      <c r="I9" s="22">
        <f t="shared" si="0"/>
        <v>37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15</v>
      </c>
      <c r="D10" s="12">
        <v>0</v>
      </c>
      <c r="E10" s="12"/>
      <c r="F10" s="12">
        <v>0</v>
      </c>
      <c r="G10" s="12"/>
      <c r="H10" s="12"/>
      <c r="I10" s="22">
        <f t="shared" si="0"/>
        <v>15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6">
        <v>95</v>
      </c>
      <c r="D11" s="29">
        <f>MAX(D12:D16)</f>
        <v>66</v>
      </c>
      <c r="E11" s="12">
        <v>10</v>
      </c>
      <c r="F11" s="32">
        <f>SUM(F16,F13)</f>
        <v>2</v>
      </c>
      <c r="G11" s="29">
        <f>G13</f>
        <v>25</v>
      </c>
      <c r="H11" s="29"/>
      <c r="I11" s="22">
        <f t="shared" si="0"/>
        <v>198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91</v>
      </c>
      <c r="D12" s="12">
        <v>66</v>
      </c>
      <c r="E12" s="12">
        <v>8</v>
      </c>
      <c r="F12" s="12">
        <v>0</v>
      </c>
      <c r="G12" s="37">
        <v>22</v>
      </c>
      <c r="H12" s="12"/>
      <c r="I12" s="22">
        <f t="shared" si="0"/>
        <v>187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34</v>
      </c>
      <c r="D13" s="12">
        <v>59</v>
      </c>
      <c r="E13" s="12">
        <v>6</v>
      </c>
      <c r="F13" s="12">
        <v>1</v>
      </c>
      <c r="G13" s="37">
        <v>25</v>
      </c>
      <c r="H13" s="12"/>
      <c r="I13" s="22">
        <f t="shared" si="0"/>
        <v>125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19</v>
      </c>
      <c r="D16" s="12">
        <v>1</v>
      </c>
      <c r="E16" s="12">
        <v>6</v>
      </c>
      <c r="F16" s="12">
        <v>1</v>
      </c>
      <c r="G16" s="37">
        <v>6</v>
      </c>
      <c r="H16" s="12"/>
      <c r="I16" s="22">
        <f t="shared" si="0"/>
        <v>33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</f>
        <v>342</v>
      </c>
      <c r="D21" s="29">
        <v>4</v>
      </c>
      <c r="E21" s="29">
        <f>SUM(E22,E28,E34)</f>
        <v>25</v>
      </c>
      <c r="F21" s="32">
        <f>SUM(F22,F34)</f>
        <v>840</v>
      </c>
      <c r="G21" s="29">
        <f>G22</f>
        <v>350</v>
      </c>
      <c r="H21" s="29">
        <f>H22+H34</f>
        <v>61</v>
      </c>
      <c r="I21" s="20">
        <f t="shared" si="0"/>
        <v>1622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6">
        <f>C23+C24+C25+C26+C27</f>
        <v>342</v>
      </c>
      <c r="D22" s="29">
        <v>4</v>
      </c>
      <c r="E22" s="29">
        <f>SUM(E23:E27)</f>
        <v>25</v>
      </c>
      <c r="F22" s="32">
        <f>SUM(F23:F27)</f>
        <v>840</v>
      </c>
      <c r="G22" s="29">
        <f>SUM(G23:G27)</f>
        <v>350</v>
      </c>
      <c r="H22" s="29">
        <f>SUM(H23:H27)</f>
        <v>61</v>
      </c>
      <c r="I22" s="22">
        <f t="shared" si="0"/>
        <v>1622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342</v>
      </c>
      <c r="D24" s="12">
        <v>4</v>
      </c>
      <c r="E24" s="12">
        <v>25</v>
      </c>
      <c r="F24" s="12">
        <v>840</v>
      </c>
      <c r="G24" s="12">
        <v>350</v>
      </c>
      <c r="H24" s="12">
        <v>61</v>
      </c>
      <c r="I24" s="22">
        <f t="shared" si="0"/>
        <v>1622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6">
        <v>120</v>
      </c>
      <c r="D28" s="29">
        <v>0</v>
      </c>
      <c r="E28" s="12"/>
      <c r="F28" s="32">
        <f>SUM(F29:F33)</f>
        <v>578</v>
      </c>
      <c r="G28" s="29">
        <v>0</v>
      </c>
      <c r="H28" s="29">
        <v>25</v>
      </c>
      <c r="I28" s="22">
        <f t="shared" si="0"/>
        <v>723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52</v>
      </c>
      <c r="D29" s="12">
        <v>0</v>
      </c>
      <c r="E29" s="12"/>
      <c r="F29" s="12">
        <v>0</v>
      </c>
      <c r="G29" s="12"/>
      <c r="H29" s="1">
        <v>20</v>
      </c>
      <c r="I29" s="22">
        <f t="shared" si="0"/>
        <v>72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116</v>
      </c>
      <c r="D30" s="12">
        <v>0</v>
      </c>
      <c r="E30" s="12"/>
      <c r="F30" s="12">
        <v>562</v>
      </c>
      <c r="G30" s="12"/>
      <c r="H30" s="12">
        <v>25</v>
      </c>
      <c r="I30" s="22">
        <f t="shared" si="0"/>
        <v>703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100</v>
      </c>
      <c r="D33" s="12">
        <v>0</v>
      </c>
      <c r="E33" s="12"/>
      <c r="F33" s="12">
        <v>16</v>
      </c>
      <c r="G33" s="12"/>
      <c r="H33" s="12">
        <v>20</v>
      </c>
      <c r="I33" s="22">
        <f t="shared" si="0"/>
        <v>136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117</v>
      </c>
      <c r="D39" s="29">
        <v>19</v>
      </c>
      <c r="E39" s="12">
        <v>171</v>
      </c>
      <c r="F39" s="12">
        <v>34</v>
      </c>
      <c r="G39" s="12">
        <v>53</v>
      </c>
      <c r="H39" s="12">
        <v>38</v>
      </c>
      <c r="I39" s="20">
        <f t="shared" si="0"/>
        <v>432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34">
        <f>C39+C3</f>
        <v>627</v>
      </c>
      <c r="D44" s="29">
        <f>D39+D3</f>
        <v>90</v>
      </c>
      <c r="E44" s="29">
        <f>SUM(E3,E38:E43)</f>
        <v>206</v>
      </c>
      <c r="F44" s="55">
        <f>SUM(F3,F39)</f>
        <v>875</v>
      </c>
      <c r="G44" s="29">
        <f>G3+G39</f>
        <v>476</v>
      </c>
      <c r="H44" s="50">
        <f>H39+H3</f>
        <v>99</v>
      </c>
      <c r="I44" s="24">
        <f t="shared" si="0"/>
        <v>2373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topLeftCell="D1" zoomScale="80" zoomScaleNormal="80" workbookViewId="0">
      <selection activeCell="H4" sqref="H4:H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97</v>
      </c>
    </row>
    <row r="2" spans="1:46" s="7" customFormat="1" ht="15" customHeight="1" x14ac:dyDescent="0.3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90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F4" si="0">C5+C22</f>
        <v>71439</v>
      </c>
      <c r="D4" s="29">
        <f t="shared" si="0"/>
        <v>22</v>
      </c>
      <c r="E4" s="29">
        <f t="shared" si="0"/>
        <v>28817</v>
      </c>
      <c r="F4" s="29">
        <f t="shared" si="0"/>
        <v>32</v>
      </c>
      <c r="G4" s="66">
        <v>7798</v>
      </c>
      <c r="H4" s="67">
        <v>16</v>
      </c>
      <c r="I4" s="52">
        <f>SUM(I5,I22,I29)</f>
        <v>10307</v>
      </c>
      <c r="J4" s="56">
        <v>0</v>
      </c>
      <c r="K4" s="46">
        <f>K5+K22</f>
        <v>54732.464000000007</v>
      </c>
      <c r="L4" s="29"/>
      <c r="M4" s="46">
        <f t="shared" ref="M4" si="1">M5+M22</f>
        <v>242.18</v>
      </c>
      <c r="N4" s="19"/>
      <c r="O4" s="19">
        <f>C4+E4+G4+I4+K4+M4</f>
        <v>173335.644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67630</v>
      </c>
      <c r="D5" s="29">
        <f>D6+D12+D18</f>
        <v>22</v>
      </c>
      <c r="E5" s="29">
        <f>E6+E12+E18</f>
        <v>27614</v>
      </c>
      <c r="F5" s="29">
        <f>F6+F12+F18</f>
        <v>32</v>
      </c>
      <c r="G5" s="66">
        <v>7343</v>
      </c>
      <c r="H5" s="78"/>
      <c r="I5" s="52">
        <f>SUM(I12,I6)</f>
        <v>7881</v>
      </c>
      <c r="J5" s="56">
        <v>0</v>
      </c>
      <c r="K5" s="46">
        <f>K6+K12</f>
        <v>53505.573000000004</v>
      </c>
      <c r="L5" s="29"/>
      <c r="M5" s="46">
        <f t="shared" ref="M5" si="2">M6+M12</f>
        <v>0</v>
      </c>
      <c r="N5" s="19"/>
      <c r="O5" s="19">
        <f t="shared" ref="O5:O45" si="3">C5+E5+G5+I5+K5+M5</f>
        <v>163973.573</v>
      </c>
      <c r="P5" s="20">
        <f t="shared" ref="P5:P45" si="4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67221</v>
      </c>
      <c r="D6" s="29"/>
      <c r="E6" s="29">
        <f t="shared" ref="E6" si="5">SUM(E7:E11)</f>
        <v>27510</v>
      </c>
      <c r="F6" s="29">
        <f>SUM(F7:F11)</f>
        <v>0</v>
      </c>
      <c r="G6" s="66">
        <v>7323</v>
      </c>
      <c r="H6" s="78"/>
      <c r="I6" s="52">
        <f>SUM(I7:I11)</f>
        <v>7874</v>
      </c>
      <c r="J6" s="56">
        <v>0</v>
      </c>
      <c r="K6" s="46">
        <f>K7+K9</f>
        <v>53505.573000000004</v>
      </c>
      <c r="L6" s="29"/>
      <c r="M6" s="46">
        <f t="shared" ref="M6" si="6">SUM(M7:M11)</f>
        <v>0</v>
      </c>
      <c r="N6" s="21"/>
      <c r="O6" s="19">
        <f t="shared" si="3"/>
        <v>163433.573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58772</v>
      </c>
      <c r="D7" s="12"/>
      <c r="E7" s="12">
        <v>16218</v>
      </c>
      <c r="F7" s="12">
        <v>0</v>
      </c>
      <c r="G7" s="70">
        <v>7323</v>
      </c>
      <c r="H7" s="77"/>
      <c r="I7" s="12">
        <v>6537</v>
      </c>
      <c r="J7" s="57"/>
      <c r="K7" s="47">
        <v>53353.16</v>
      </c>
      <c r="L7" s="37"/>
      <c r="M7" s="12"/>
      <c r="N7" s="21"/>
      <c r="O7" s="19">
        <f t="shared" si="3"/>
        <v>142203.16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71"/>
      <c r="H8" s="77"/>
      <c r="I8" s="12"/>
      <c r="J8" s="57"/>
      <c r="K8" s="47"/>
      <c r="L8" s="37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8320</v>
      </c>
      <c r="D9" s="12"/>
      <c r="E9" s="12">
        <v>665</v>
      </c>
      <c r="F9" s="12">
        <v>0</v>
      </c>
      <c r="G9" s="72"/>
      <c r="H9" s="77"/>
      <c r="I9" s="12">
        <v>630</v>
      </c>
      <c r="J9" s="57"/>
      <c r="K9" s="47">
        <v>152.41300000000001</v>
      </c>
      <c r="L9" s="37"/>
      <c r="M9" s="12"/>
      <c r="N9" s="21"/>
      <c r="O9" s="19">
        <f t="shared" si="3"/>
        <v>9767.4130000000005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10627</v>
      </c>
      <c r="F10" s="12">
        <v>0</v>
      </c>
      <c r="G10" s="72"/>
      <c r="H10" s="77"/>
      <c r="I10" s="12">
        <v>707</v>
      </c>
      <c r="J10" s="57"/>
      <c r="K10" s="48"/>
      <c r="L10" s="12"/>
      <c r="M10" s="12"/>
      <c r="N10" s="21"/>
      <c r="O10" s="19">
        <f t="shared" si="3"/>
        <v>11334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129</v>
      </c>
      <c r="D11" s="12"/>
      <c r="E11" s="12">
        <v>0</v>
      </c>
      <c r="F11" s="12">
        <v>0</v>
      </c>
      <c r="G11" s="71"/>
      <c r="H11" s="77"/>
      <c r="I11" s="12"/>
      <c r="J11" s="57"/>
      <c r="K11" s="48"/>
      <c r="L11" s="12"/>
      <c r="M11" s="12"/>
      <c r="N11" s="21"/>
      <c r="O11" s="19">
        <f t="shared" si="3"/>
        <v>129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242</v>
      </c>
      <c r="D12" s="29"/>
      <c r="E12" s="29">
        <f t="shared" ref="E12" si="7">SUM(E13:E17)</f>
        <v>104</v>
      </c>
      <c r="F12" s="29">
        <v>0</v>
      </c>
      <c r="G12" s="73">
        <v>20</v>
      </c>
      <c r="H12" s="78"/>
      <c r="I12" s="54">
        <f>SUM(I13:I17)</f>
        <v>7</v>
      </c>
      <c r="J12" s="56">
        <f>SUM(J13:J15)</f>
        <v>0</v>
      </c>
      <c r="K12" s="46">
        <f>SUM(K13:K17)</f>
        <v>0</v>
      </c>
      <c r="L12" s="29"/>
      <c r="M12" s="46">
        <f t="shared" ref="M12" si="8">SUM(M13:M17)</f>
        <v>0</v>
      </c>
      <c r="N12" s="21"/>
      <c r="O12" s="19">
        <f t="shared" si="3"/>
        <v>373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72">
        <v>0</v>
      </c>
      <c r="H13" s="77"/>
      <c r="I13" s="12"/>
      <c r="J13" s="57">
        <v>0</v>
      </c>
      <c r="K13" s="48"/>
      <c r="L13" s="12"/>
      <c r="M13" s="12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242</v>
      </c>
      <c r="D14" s="12"/>
      <c r="E14" s="12">
        <v>102</v>
      </c>
      <c r="F14" s="12">
        <v>0</v>
      </c>
      <c r="G14" s="72"/>
      <c r="H14" s="77"/>
      <c r="I14" s="12">
        <v>0</v>
      </c>
      <c r="J14" s="57">
        <v>0</v>
      </c>
      <c r="K14" s="48"/>
      <c r="L14" s="12"/>
      <c r="M14" s="12"/>
      <c r="N14" s="21"/>
      <c r="O14" s="19">
        <f t="shared" si="3"/>
        <v>344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71"/>
      <c r="H15" s="77"/>
      <c r="I15" s="12">
        <v>0</v>
      </c>
      <c r="J15" s="57">
        <v>0</v>
      </c>
      <c r="K15" s="48"/>
      <c r="L15" s="12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71"/>
      <c r="H16" s="77"/>
      <c r="I16" s="12">
        <v>0</v>
      </c>
      <c r="J16" s="57">
        <v>0</v>
      </c>
      <c r="K16" s="48"/>
      <c r="L16" s="12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2</v>
      </c>
      <c r="F17" s="12">
        <v>0</v>
      </c>
      <c r="G17" s="74">
        <v>20</v>
      </c>
      <c r="H17" s="77"/>
      <c r="I17" s="12">
        <v>7</v>
      </c>
      <c r="J17" s="57">
        <v>0</v>
      </c>
      <c r="K17" s="48"/>
      <c r="L17" s="12"/>
      <c r="M17" s="12"/>
      <c r="N17" s="21"/>
      <c r="O17" s="19">
        <f t="shared" si="3"/>
        <v>29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29">
        <f t="shared" ref="C18" si="9">C20</f>
        <v>167</v>
      </c>
      <c r="D18" s="29">
        <f>D20</f>
        <v>22</v>
      </c>
      <c r="E18" s="29">
        <f t="shared" ref="E18:F18" si="10">SUM(E19:E21)</f>
        <v>0</v>
      </c>
      <c r="F18" s="29">
        <f t="shared" si="10"/>
        <v>32</v>
      </c>
      <c r="G18" s="74"/>
      <c r="H18" s="78"/>
      <c r="I18" s="29">
        <v>0</v>
      </c>
      <c r="J18" s="56">
        <f>SUM(J19:J21)</f>
        <v>0</v>
      </c>
      <c r="K18" s="46"/>
      <c r="L18" s="29"/>
      <c r="M18" s="46">
        <f t="shared" ref="M18" si="11">SUM(M19:M21)</f>
        <v>0</v>
      </c>
      <c r="N18" s="21"/>
      <c r="O18" s="19">
        <f t="shared" si="3"/>
        <v>167</v>
      </c>
      <c r="P18" s="20">
        <f t="shared" si="4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71"/>
      <c r="H19" s="77"/>
      <c r="I19" s="12">
        <v>0</v>
      </c>
      <c r="J19" s="57">
        <f>0</f>
        <v>0</v>
      </c>
      <c r="K19" s="48"/>
      <c r="L19" s="12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>
        <v>167</v>
      </c>
      <c r="D20" s="12">
        <v>22</v>
      </c>
      <c r="E20" s="12">
        <v>0</v>
      </c>
      <c r="F20" s="12">
        <v>32</v>
      </c>
      <c r="G20" s="71"/>
      <c r="H20" s="77"/>
      <c r="I20" s="12">
        <v>0</v>
      </c>
      <c r="J20" s="57">
        <f>0</f>
        <v>0</v>
      </c>
      <c r="K20" s="48"/>
      <c r="L20" s="12"/>
      <c r="M20" s="12"/>
      <c r="N20" s="21"/>
      <c r="O20" s="19">
        <f t="shared" si="3"/>
        <v>167</v>
      </c>
      <c r="P20" s="20">
        <f t="shared" si="4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71"/>
      <c r="H21" s="77"/>
      <c r="I21" s="12">
        <v>0</v>
      </c>
      <c r="J21" s="57">
        <f>0</f>
        <v>0</v>
      </c>
      <c r="K21" s="48"/>
      <c r="L21" s="12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3809</v>
      </c>
      <c r="D22" s="32"/>
      <c r="E22" s="29">
        <f t="shared" ref="E22" si="12">E23+E29</f>
        <v>1203</v>
      </c>
      <c r="F22" s="29">
        <f>F23+F29</f>
        <v>0</v>
      </c>
      <c r="G22" s="73">
        <v>455</v>
      </c>
      <c r="H22" s="78"/>
      <c r="I22" s="32">
        <f>SUM(I23,I35)</f>
        <v>2045</v>
      </c>
      <c r="J22" s="58">
        <f t="shared" ref="J22" si="13">J23+J35</f>
        <v>0</v>
      </c>
      <c r="K22" s="46">
        <f t="shared" ref="K22" si="14">K23</f>
        <v>1226.8910000000001</v>
      </c>
      <c r="L22" s="29"/>
      <c r="M22" s="46">
        <f t="shared" ref="M22" si="15">M23+M29</f>
        <v>242.18</v>
      </c>
      <c r="N22" s="19"/>
      <c r="O22" s="19">
        <f t="shared" si="3"/>
        <v>8981.0709999999999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3345</v>
      </c>
      <c r="D23" s="29"/>
      <c r="E23" s="29">
        <f t="shared" ref="E23" si="16">E25</f>
        <v>1203</v>
      </c>
      <c r="F23" s="29">
        <f>SUM(F24:F28)</f>
        <v>0</v>
      </c>
      <c r="G23" s="73">
        <v>455</v>
      </c>
      <c r="H23" s="78"/>
      <c r="I23" s="32">
        <f t="shared" ref="I23:J23" si="17">SUM(I24:I28)</f>
        <v>2045</v>
      </c>
      <c r="J23" s="56">
        <f t="shared" si="17"/>
        <v>0</v>
      </c>
      <c r="K23" s="46">
        <f>K25</f>
        <v>1226.8910000000001</v>
      </c>
      <c r="L23" s="29"/>
      <c r="M23" s="29"/>
      <c r="N23" s="21"/>
      <c r="O23" s="19">
        <f t="shared" si="3"/>
        <v>8274.8909999999996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71"/>
      <c r="H24" s="77"/>
      <c r="I24" s="12">
        <v>0</v>
      </c>
      <c r="J24" s="57">
        <v>0</v>
      </c>
      <c r="K24" s="48"/>
      <c r="L24" s="12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3345</v>
      </c>
      <c r="D25" s="12"/>
      <c r="E25" s="12">
        <v>1203</v>
      </c>
      <c r="F25" s="12">
        <v>0</v>
      </c>
      <c r="G25" s="74">
        <v>455</v>
      </c>
      <c r="H25" s="77"/>
      <c r="I25" s="12">
        <v>2045</v>
      </c>
      <c r="J25" s="57">
        <v>0</v>
      </c>
      <c r="K25" s="48">
        <v>1226.8910000000001</v>
      </c>
      <c r="L25" s="12"/>
      <c r="M25" s="12"/>
      <c r="N25" s="21"/>
      <c r="O25" s="19">
        <f t="shared" si="3"/>
        <v>8274.8909999999996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74"/>
      <c r="H26" s="77"/>
      <c r="I26" s="12">
        <v>0</v>
      </c>
      <c r="J26" s="57">
        <v>0</v>
      </c>
      <c r="K26" s="48"/>
      <c r="L26" s="12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71"/>
      <c r="H27" s="77"/>
      <c r="I27" s="12">
        <v>0</v>
      </c>
      <c r="J27" s="57">
        <v>0</v>
      </c>
      <c r="K27" s="48"/>
      <c r="L27" s="12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71"/>
      <c r="H28" s="77"/>
      <c r="I28" s="12">
        <v>0</v>
      </c>
      <c r="J28" s="57">
        <v>0</v>
      </c>
      <c r="K28" s="48"/>
      <c r="L28" s="12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464</v>
      </c>
      <c r="D29" s="29"/>
      <c r="E29" s="29">
        <f t="shared" ref="E29" si="18">E30+E31</f>
        <v>0</v>
      </c>
      <c r="F29" s="29">
        <v>0</v>
      </c>
      <c r="G29" s="73">
        <v>0</v>
      </c>
      <c r="H29" s="78"/>
      <c r="I29" s="32">
        <f>SUM(I30:I34)</f>
        <v>381</v>
      </c>
      <c r="J29" s="56">
        <f>SUM(J30:J32)</f>
        <v>0</v>
      </c>
      <c r="K29" s="46">
        <v>0</v>
      </c>
      <c r="L29" s="29"/>
      <c r="M29" s="46">
        <f>SUM(M30:M34)</f>
        <v>242.18</v>
      </c>
      <c r="N29" s="21"/>
      <c r="O29" s="19">
        <f t="shared" si="3"/>
        <v>1087.18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75"/>
      <c r="H30" s="77"/>
      <c r="I30" s="12">
        <v>0</v>
      </c>
      <c r="J30" s="57">
        <v>0</v>
      </c>
      <c r="K30" s="48"/>
      <c r="L30" s="12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233</v>
      </c>
      <c r="D31" s="12"/>
      <c r="E31" s="12">
        <v>0</v>
      </c>
      <c r="F31" s="12">
        <v>0</v>
      </c>
      <c r="G31" s="75"/>
      <c r="H31" s="77"/>
      <c r="I31" s="12">
        <v>381</v>
      </c>
      <c r="J31" s="57">
        <v>0</v>
      </c>
      <c r="K31" s="48"/>
      <c r="L31" s="12"/>
      <c r="M31" s="48">
        <v>56.21</v>
      </c>
      <c r="N31" s="21"/>
      <c r="O31" s="19">
        <f t="shared" si="3"/>
        <v>670.21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75"/>
      <c r="H32" s="77"/>
      <c r="I32" s="12">
        <v>0</v>
      </c>
      <c r="J32" s="57">
        <v>0</v>
      </c>
      <c r="K32" s="48"/>
      <c r="L32" s="12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71"/>
      <c r="H33" s="77"/>
      <c r="I33" s="12">
        <v>0</v>
      </c>
      <c r="J33" s="57">
        <v>0</v>
      </c>
      <c r="K33" s="48"/>
      <c r="L33" s="12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231</v>
      </c>
      <c r="D34" s="12"/>
      <c r="E34" s="12">
        <v>0</v>
      </c>
      <c r="F34" s="12">
        <v>0</v>
      </c>
      <c r="G34" s="71"/>
      <c r="H34" s="77"/>
      <c r="I34" s="12">
        <v>0</v>
      </c>
      <c r="J34" s="57">
        <v>0</v>
      </c>
      <c r="K34" s="48"/>
      <c r="L34" s="12"/>
      <c r="M34" s="48">
        <v>185.97</v>
      </c>
      <c r="N34" s="21"/>
      <c r="O34" s="19">
        <f t="shared" si="3"/>
        <v>416.97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73"/>
      <c r="H35" s="67">
        <v>16</v>
      </c>
      <c r="I35" s="29">
        <v>0</v>
      </c>
      <c r="J35" s="56">
        <f>SUM(J36:J38)</f>
        <v>0</v>
      </c>
      <c r="K35" s="46">
        <f>K36+K37+K38</f>
        <v>0</v>
      </c>
      <c r="L35" s="29"/>
      <c r="M35" s="29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68"/>
      <c r="H36" s="68">
        <v>16</v>
      </c>
      <c r="I36" s="12">
        <v>0</v>
      </c>
      <c r="J36" s="57">
        <v>0</v>
      </c>
      <c r="K36" s="48"/>
      <c r="L36" s="12"/>
      <c r="M36" s="12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71"/>
      <c r="H37" s="68"/>
      <c r="I37" s="12">
        <v>0</v>
      </c>
      <c r="J37" s="57">
        <v>0</v>
      </c>
      <c r="K37" s="48"/>
      <c r="L37" s="12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71"/>
      <c r="H38" s="68"/>
      <c r="I38" s="12">
        <v>0</v>
      </c>
      <c r="J38" s="57">
        <v>0</v>
      </c>
      <c r="K38" s="48"/>
      <c r="L38" s="12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71"/>
      <c r="H39" s="68"/>
      <c r="I39" s="12">
        <v>0</v>
      </c>
      <c r="J39" s="57">
        <v>0</v>
      </c>
      <c r="K39" s="48"/>
      <c r="L39" s="12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13983</v>
      </c>
      <c r="D40" s="12"/>
      <c r="E40" s="29">
        <v>171</v>
      </c>
      <c r="F40" s="29">
        <v>0</v>
      </c>
      <c r="G40" s="76">
        <v>9731</v>
      </c>
      <c r="H40" s="68"/>
      <c r="I40" s="12">
        <v>3661</v>
      </c>
      <c r="J40" s="57">
        <v>0</v>
      </c>
      <c r="K40" s="48">
        <v>2497.1390000000001</v>
      </c>
      <c r="L40" s="12"/>
      <c r="M40" s="12"/>
      <c r="N40" s="19"/>
      <c r="O40" s="19">
        <f t="shared" si="3"/>
        <v>30043.138999999999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77"/>
      <c r="H41" s="68"/>
      <c r="I41" s="12">
        <v>0</v>
      </c>
      <c r="J41" s="57">
        <v>0</v>
      </c>
      <c r="K41" s="48"/>
      <c r="L41" s="12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77"/>
      <c r="H42" s="68"/>
      <c r="I42" s="12">
        <v>0</v>
      </c>
      <c r="J42" s="57">
        <v>0</v>
      </c>
      <c r="K42" s="48"/>
      <c r="L42" s="12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77"/>
      <c r="H43" s="68"/>
      <c r="I43" s="12">
        <v>0</v>
      </c>
      <c r="J43" s="57">
        <v>0</v>
      </c>
      <c r="K43" s="48"/>
      <c r="L43" s="12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77"/>
      <c r="H44" s="68"/>
      <c r="I44" s="12">
        <v>0</v>
      </c>
      <c r="J44" s="57">
        <v>0</v>
      </c>
      <c r="K44" s="48"/>
      <c r="L44" s="12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C4+C40</f>
        <v>85422</v>
      </c>
      <c r="D45" s="29">
        <f>D20</f>
        <v>22</v>
      </c>
      <c r="E45" s="29">
        <f t="shared" ref="E45:F45" si="19">E40+E4</f>
        <v>28988</v>
      </c>
      <c r="F45" s="29">
        <f t="shared" si="19"/>
        <v>32</v>
      </c>
      <c r="G45" s="66">
        <v>17529</v>
      </c>
      <c r="H45" s="67">
        <v>16</v>
      </c>
      <c r="I45" s="55">
        <f>SUM(I4,I40,I39)</f>
        <v>13968</v>
      </c>
      <c r="J45" s="59">
        <v>0</v>
      </c>
      <c r="K45" s="49">
        <f>K4+K40</f>
        <v>57229.60300000001</v>
      </c>
      <c r="L45" s="32"/>
      <c r="M45" s="46">
        <f t="shared" ref="M45" si="20">M6+M12+M23+M29+M40</f>
        <v>242.18</v>
      </c>
      <c r="N45" s="23"/>
      <c r="O45" s="23">
        <f t="shared" si="3"/>
        <v>203378.783</v>
      </c>
      <c r="P45" s="24">
        <f t="shared" si="4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:N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98</v>
      </c>
    </row>
    <row r="2" spans="1:46" s="7" customFormat="1" ht="15" customHeight="1" x14ac:dyDescent="0.3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F4" si="0">C5+C22</f>
        <v>50799</v>
      </c>
      <c r="D4" s="29">
        <f t="shared" si="0"/>
        <v>22</v>
      </c>
      <c r="E4" s="29">
        <f t="shared" si="0"/>
        <v>25179</v>
      </c>
      <c r="F4" s="29">
        <f t="shared" si="0"/>
        <v>32</v>
      </c>
      <c r="G4" s="32">
        <f>G5+G22</f>
        <v>7230</v>
      </c>
      <c r="H4" s="32">
        <v>16</v>
      </c>
      <c r="I4" s="52">
        <f>SUM(I5,I22,I29)</f>
        <v>3408</v>
      </c>
      <c r="J4" s="52"/>
      <c r="K4" s="46">
        <f>K5+K22</f>
        <v>8660.7942599999988</v>
      </c>
      <c r="L4" s="29"/>
      <c r="M4" s="46"/>
      <c r="N4" s="19"/>
      <c r="O4" s="19">
        <f>C4+E4+G4+I4+K4+M4</f>
        <v>95276.794259999995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</f>
        <v>47287</v>
      </c>
      <c r="D5" s="29">
        <f>D6+D12+D18</f>
        <v>22</v>
      </c>
      <c r="E5" s="29">
        <f>E6+E12</f>
        <v>23196</v>
      </c>
      <c r="F5" s="29">
        <f>F6+F12+F18</f>
        <v>32</v>
      </c>
      <c r="G5" s="32">
        <f>G6+G12</f>
        <v>5896</v>
      </c>
      <c r="H5" s="43"/>
      <c r="I5" s="52">
        <f>SUM(I12,I6)</f>
        <v>2443</v>
      </c>
      <c r="J5" s="52"/>
      <c r="K5" s="46">
        <f>K6+K12</f>
        <v>4779.0532599999997</v>
      </c>
      <c r="L5" s="29"/>
      <c r="M5" s="46"/>
      <c r="N5" s="19"/>
      <c r="O5" s="19">
        <f t="shared" ref="O5:O45" si="1">C5+E5+G5+I5+K5+M5</f>
        <v>83601.053260000001</v>
      </c>
      <c r="P5" s="20">
        <f t="shared" ref="P5:P45" si="2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47068</v>
      </c>
      <c r="D6" s="29"/>
      <c r="E6" s="29">
        <f t="shared" ref="E6:F6" si="3">SUM(E7:E11)</f>
        <v>22595</v>
      </c>
      <c r="F6" s="29">
        <f t="shared" si="3"/>
        <v>0</v>
      </c>
      <c r="G6" s="32">
        <f>G7+G10</f>
        <v>5707</v>
      </c>
      <c r="H6" s="43"/>
      <c r="I6" s="52">
        <f>SUM(I7:I11)</f>
        <v>2238</v>
      </c>
      <c r="J6" s="52"/>
      <c r="K6" s="46">
        <f>K7</f>
        <v>4720.6962599999997</v>
      </c>
      <c r="L6" s="29"/>
      <c r="M6" s="46"/>
      <c r="N6" s="21"/>
      <c r="O6" s="19">
        <f t="shared" si="1"/>
        <v>82328.696259999997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43486</v>
      </c>
      <c r="D7" s="12"/>
      <c r="E7" s="12">
        <v>13798</v>
      </c>
      <c r="F7" s="12">
        <v>0</v>
      </c>
      <c r="G7" s="12">
        <v>5707</v>
      </c>
      <c r="H7" s="42"/>
      <c r="I7" s="12">
        <v>2083</v>
      </c>
      <c r="J7" s="12"/>
      <c r="K7" s="47">
        <v>4720.6962599999997</v>
      </c>
      <c r="L7" s="37"/>
      <c r="M7" s="12"/>
      <c r="N7" s="21"/>
      <c r="O7" s="19">
        <f t="shared" si="1"/>
        <v>69794.696259999997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47"/>
      <c r="L8" s="37"/>
      <c r="M8" s="12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3344</v>
      </c>
      <c r="D9" s="12"/>
      <c r="E9" s="12">
        <v>683</v>
      </c>
      <c r="F9" s="12">
        <v>0</v>
      </c>
      <c r="G9" s="40"/>
      <c r="H9" s="42"/>
      <c r="I9" s="12">
        <v>0</v>
      </c>
      <c r="J9" s="12"/>
      <c r="K9" s="47"/>
      <c r="L9" s="37"/>
      <c r="M9" s="12"/>
      <c r="N9" s="21"/>
      <c r="O9" s="19">
        <f t="shared" si="1"/>
        <v>4027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8114</v>
      </c>
      <c r="F10" s="12">
        <v>0</v>
      </c>
      <c r="G10" s="37"/>
      <c r="H10" s="42"/>
      <c r="I10" s="12">
        <v>155</v>
      </c>
      <c r="J10" s="12"/>
      <c r="K10" s="48"/>
      <c r="L10" s="12"/>
      <c r="M10" s="12"/>
      <c r="N10" s="21"/>
      <c r="O10" s="19">
        <f t="shared" si="1"/>
        <v>8269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238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48"/>
      <c r="L11" s="12"/>
      <c r="M11" s="12"/>
      <c r="N11" s="21"/>
      <c r="O11" s="19">
        <f t="shared" si="1"/>
        <v>238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219</v>
      </c>
      <c r="D12" s="29"/>
      <c r="E12" s="29">
        <f t="shared" ref="E12" si="4">SUM(E13:E17)</f>
        <v>601</v>
      </c>
      <c r="F12" s="29">
        <v>0</v>
      </c>
      <c r="G12" s="32">
        <f>G14+G17</f>
        <v>189</v>
      </c>
      <c r="H12" s="43"/>
      <c r="I12" s="54">
        <f>SUM(I13:I17)</f>
        <v>205</v>
      </c>
      <c r="J12" s="29"/>
      <c r="K12" s="46">
        <f>SUM(K13:K17)</f>
        <v>58.356999999999999</v>
      </c>
      <c r="L12" s="29"/>
      <c r="M12" s="46"/>
      <c r="N12" s="21"/>
      <c r="O12" s="19">
        <f t="shared" si="1"/>
        <v>1272.357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48">
        <v>36.805</v>
      </c>
      <c r="L13" s="12"/>
      <c r="M13" s="12"/>
      <c r="N13" s="21"/>
      <c r="O13" s="19">
        <f t="shared" si="1"/>
        <v>36.805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219</v>
      </c>
      <c r="D14" s="12"/>
      <c r="E14" s="12">
        <v>508</v>
      </c>
      <c r="F14" s="12">
        <v>0</v>
      </c>
      <c r="G14" s="12">
        <v>0</v>
      </c>
      <c r="H14" s="42"/>
      <c r="I14" s="12">
        <v>205</v>
      </c>
      <c r="J14" s="12"/>
      <c r="K14" s="48">
        <v>21.552</v>
      </c>
      <c r="L14" s="12"/>
      <c r="M14" s="12"/>
      <c r="N14" s="21"/>
      <c r="O14" s="19">
        <f t="shared" si="1"/>
        <v>953.55200000000002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48"/>
      <c r="L15" s="12"/>
      <c r="M15" s="12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48"/>
      <c r="L16" s="12"/>
      <c r="M16" s="12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93</v>
      </c>
      <c r="F17" s="12">
        <v>0</v>
      </c>
      <c r="G17" s="12">
        <v>189</v>
      </c>
      <c r="H17" s="42"/>
      <c r="I17" s="12">
        <v>0</v>
      </c>
      <c r="J17" s="12"/>
      <c r="K17" s="48"/>
      <c r="L17" s="12"/>
      <c r="M17" s="12"/>
      <c r="N17" s="21"/>
      <c r="O17" s="19">
        <f t="shared" si="1"/>
        <v>282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22</v>
      </c>
      <c r="E18" s="29">
        <f t="shared" ref="E18:F18" si="5">SUM(E19:E21)</f>
        <v>0</v>
      </c>
      <c r="F18" s="29">
        <f t="shared" si="5"/>
        <v>32</v>
      </c>
      <c r="G18" s="41"/>
      <c r="H18" s="43"/>
      <c r="I18" s="29">
        <v>0</v>
      </c>
      <c r="J18" s="29"/>
      <c r="K18" s="46"/>
      <c r="L18" s="29"/>
      <c r="M18" s="46"/>
      <c r="N18" s="21"/>
      <c r="O18" s="19">
        <f t="shared" si="1"/>
        <v>0</v>
      </c>
      <c r="P18" s="20">
        <f t="shared" si="2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48"/>
      <c r="L19" s="12"/>
      <c r="M19" s="12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22</v>
      </c>
      <c r="E20" s="12">
        <v>0</v>
      </c>
      <c r="F20" s="12">
        <v>32</v>
      </c>
      <c r="G20" s="39"/>
      <c r="H20" s="42"/>
      <c r="I20" s="12">
        <v>0</v>
      </c>
      <c r="J20" s="12"/>
      <c r="K20" s="48"/>
      <c r="L20" s="12"/>
      <c r="M20" s="12"/>
      <c r="N20" s="21"/>
      <c r="O20" s="19">
        <f t="shared" si="1"/>
        <v>0</v>
      </c>
      <c r="P20" s="20">
        <f t="shared" si="2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48"/>
      <c r="L21" s="12"/>
      <c r="M21" s="12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3512</v>
      </c>
      <c r="D22" s="32"/>
      <c r="E22" s="29">
        <v>1983</v>
      </c>
      <c r="F22" s="29">
        <v>0</v>
      </c>
      <c r="G22" s="32">
        <f>G23</f>
        <v>1334</v>
      </c>
      <c r="H22" s="43"/>
      <c r="I22" s="32">
        <f>SUM(I23,I35)</f>
        <v>865</v>
      </c>
      <c r="J22" s="32"/>
      <c r="K22" s="46">
        <f>K23+K29</f>
        <v>3881.741</v>
      </c>
      <c r="L22" s="29"/>
      <c r="M22" s="46"/>
      <c r="N22" s="19"/>
      <c r="O22" s="19">
        <f t="shared" si="1"/>
        <v>11575.741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3174</v>
      </c>
      <c r="D23" s="29"/>
      <c r="E23" s="29">
        <v>1983</v>
      </c>
      <c r="F23" s="29">
        <v>0</v>
      </c>
      <c r="G23" s="32">
        <f>G25</f>
        <v>1334</v>
      </c>
      <c r="H23" s="43"/>
      <c r="I23" s="32">
        <f t="shared" ref="I23" si="6">SUM(I24:I28)</f>
        <v>865</v>
      </c>
      <c r="J23" s="29"/>
      <c r="K23" s="46">
        <f>K25</f>
        <v>3881.741</v>
      </c>
      <c r="L23" s="29"/>
      <c r="M23" s="29"/>
      <c r="N23" s="21"/>
      <c r="O23" s="19">
        <f t="shared" si="1"/>
        <v>11237.741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48"/>
      <c r="L24" s="12"/>
      <c r="M24" s="12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3174</v>
      </c>
      <c r="D25" s="12"/>
      <c r="E25" s="12">
        <v>1983</v>
      </c>
      <c r="F25" s="12">
        <v>0</v>
      </c>
      <c r="G25" s="12">
        <v>1334</v>
      </c>
      <c r="H25" s="42"/>
      <c r="I25" s="12">
        <v>865</v>
      </c>
      <c r="J25" s="12"/>
      <c r="K25" s="48">
        <v>3881.741</v>
      </c>
      <c r="L25" s="12"/>
      <c r="M25" s="12"/>
      <c r="N25" s="21"/>
      <c r="O25" s="19">
        <f t="shared" si="1"/>
        <v>11237.741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/>
      <c r="K26" s="48"/>
      <c r="L26" s="12"/>
      <c r="M26" s="12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48"/>
      <c r="L27" s="12"/>
      <c r="M27" s="12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48"/>
      <c r="L28" s="12"/>
      <c r="M28" s="12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338</v>
      </c>
      <c r="D29" s="29"/>
      <c r="E29" s="29">
        <v>0</v>
      </c>
      <c r="F29" s="29">
        <v>0</v>
      </c>
      <c r="G29" s="41"/>
      <c r="H29" s="43"/>
      <c r="I29" s="32">
        <f>SUM(I30:I34)</f>
        <v>100</v>
      </c>
      <c r="J29" s="29"/>
      <c r="K29" s="46">
        <v>0</v>
      </c>
      <c r="L29" s="29"/>
      <c r="M29" s="46"/>
      <c r="N29" s="21"/>
      <c r="O29" s="19">
        <f t="shared" si="1"/>
        <v>438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48"/>
      <c r="L30" s="12"/>
      <c r="M30" s="12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147</v>
      </c>
      <c r="D31" s="12"/>
      <c r="E31" s="12">
        <v>0</v>
      </c>
      <c r="F31" s="12">
        <v>0</v>
      </c>
      <c r="G31" s="39"/>
      <c r="H31" s="42"/>
      <c r="I31" s="12">
        <v>100</v>
      </c>
      <c r="J31" s="12"/>
      <c r="K31" s="48"/>
      <c r="L31" s="12"/>
      <c r="M31" s="12"/>
      <c r="N31" s="21"/>
      <c r="O31" s="19">
        <f t="shared" si="1"/>
        <v>247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48"/>
      <c r="L32" s="12"/>
      <c r="M32" s="12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48"/>
      <c r="L33" s="12"/>
      <c r="M33" s="12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191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48"/>
      <c r="L34" s="12"/>
      <c r="M34" s="12"/>
      <c r="N34" s="21"/>
      <c r="O34" s="19">
        <f t="shared" si="1"/>
        <v>191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/>
      <c r="K35" s="46"/>
      <c r="L35" s="29"/>
      <c r="M35" s="46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8"/>
      <c r="L36" s="12"/>
      <c r="M36" s="12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48"/>
      <c r="L37" s="12"/>
      <c r="M37" s="12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48"/>
      <c r="L38" s="12"/>
      <c r="M38" s="12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48"/>
      <c r="L39" s="12"/>
      <c r="M39" s="12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1436</v>
      </c>
      <c r="D40" s="12"/>
      <c r="E40" s="29">
        <v>293</v>
      </c>
      <c r="F40" s="29">
        <v>0</v>
      </c>
      <c r="G40" s="12">
        <v>1647</v>
      </c>
      <c r="H40" s="12"/>
      <c r="I40" s="12">
        <v>519</v>
      </c>
      <c r="J40" s="12"/>
      <c r="K40" s="48"/>
      <c r="L40" s="12"/>
      <c r="M40" s="12"/>
      <c r="N40" s="19"/>
      <c r="O40" s="19">
        <f t="shared" si="1"/>
        <v>3895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48"/>
      <c r="L41" s="12"/>
      <c r="M41" s="12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48"/>
      <c r="L42" s="12"/>
      <c r="M42" s="12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48"/>
      <c r="L43" s="12"/>
      <c r="M43" s="12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48"/>
      <c r="L44" s="12"/>
      <c r="M44" s="12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C6+C12+C23+C29+C40</f>
        <v>52235</v>
      </c>
      <c r="D45" s="29">
        <f>D20</f>
        <v>22</v>
      </c>
      <c r="E45" s="29">
        <f t="shared" ref="E45:F45" si="7">E40+E4</f>
        <v>25472</v>
      </c>
      <c r="F45" s="29">
        <f t="shared" si="7"/>
        <v>32</v>
      </c>
      <c r="G45" s="32">
        <f>G40+G4</f>
        <v>8877</v>
      </c>
      <c r="H45" s="32">
        <f>H4</f>
        <v>16</v>
      </c>
      <c r="I45" s="55">
        <f>SUM(I4,I40)</f>
        <v>3927</v>
      </c>
      <c r="J45" s="29"/>
      <c r="K45" s="49">
        <f>K4+K40</f>
        <v>8660.7942599999988</v>
      </c>
      <c r="L45" s="32"/>
      <c r="M45" s="60"/>
      <c r="N45" s="23"/>
      <c r="O45" s="23">
        <f t="shared" si="1"/>
        <v>99171.794259999995</v>
      </c>
      <c r="P45" s="24">
        <f t="shared" si="2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4" sqref="H4:H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91</v>
      </c>
    </row>
    <row r="2" spans="1:46" s="7" customFormat="1" ht="15" customHeight="1" x14ac:dyDescent="0.3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90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>C5+C22</f>
        <v>340</v>
      </c>
      <c r="D4" s="29">
        <f>D5+D22</f>
        <v>3</v>
      </c>
      <c r="E4" s="29">
        <f t="shared" ref="E4:F4" si="0">E5+E22</f>
        <v>84</v>
      </c>
      <c r="F4" s="29">
        <f t="shared" si="0"/>
        <v>3</v>
      </c>
      <c r="G4" s="67">
        <v>26</v>
      </c>
      <c r="H4" s="67">
        <v>3</v>
      </c>
      <c r="I4" s="52">
        <f>SUM(I5,I22,I29)</f>
        <v>48</v>
      </c>
      <c r="J4" s="29">
        <v>0</v>
      </c>
      <c r="K4" s="29">
        <f>K5+K22</f>
        <v>137</v>
      </c>
      <c r="L4" s="19"/>
      <c r="M4" s="29">
        <f t="shared" ref="M4" si="1">M5+M22</f>
        <v>2</v>
      </c>
      <c r="N4" s="19"/>
      <c r="O4" s="19">
        <f>C4+E4+G4+I4+K4+M4</f>
        <v>637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305</v>
      </c>
      <c r="D5" s="29">
        <f>D6+D12+D18</f>
        <v>3</v>
      </c>
      <c r="E5" s="29">
        <f t="shared" ref="E5" si="2">E6+E12</f>
        <v>82</v>
      </c>
      <c r="F5" s="29">
        <f>F6+F12+F18</f>
        <v>3</v>
      </c>
      <c r="G5" s="67">
        <v>23</v>
      </c>
      <c r="H5" s="78"/>
      <c r="I5" s="52">
        <f>SUM(I12,I6)</f>
        <v>33</v>
      </c>
      <c r="J5" s="29">
        <v>0</v>
      </c>
      <c r="K5" s="29">
        <f>K6+K12</f>
        <v>131</v>
      </c>
      <c r="L5" s="19"/>
      <c r="M5" s="29">
        <f t="shared" ref="M5" si="3">M6+M12</f>
        <v>0</v>
      </c>
      <c r="N5" s="19"/>
      <c r="O5" s="19">
        <f t="shared" ref="O5:O45" si="4">C5+E5+G5+I5+K5+M5</f>
        <v>574</v>
      </c>
      <c r="P5" s="20">
        <f t="shared" ref="P5:P45" si="5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290</v>
      </c>
      <c r="D6" s="29"/>
      <c r="E6" s="29">
        <f t="shared" ref="E6" si="6">SUM(E7:E11)</f>
        <v>79</v>
      </c>
      <c r="F6" s="29">
        <f>SUM(F7:F11)</f>
        <v>0</v>
      </c>
      <c r="G6" s="67">
        <v>22</v>
      </c>
      <c r="H6" s="78"/>
      <c r="I6" s="52">
        <f>SUM(I7:I11)</f>
        <v>32</v>
      </c>
      <c r="J6" s="29">
        <v>0</v>
      </c>
      <c r="K6" s="29">
        <f>K7+K9</f>
        <v>131</v>
      </c>
      <c r="L6" s="21"/>
      <c r="M6" s="29">
        <f t="shared" ref="M6" si="7">SUM(M7:M11)</f>
        <v>0</v>
      </c>
      <c r="N6" s="21"/>
      <c r="O6" s="19">
        <f t="shared" si="4"/>
        <v>554</v>
      </c>
      <c r="P6" s="20">
        <f t="shared" si="5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243</v>
      </c>
      <c r="D7" s="12"/>
      <c r="E7" s="12">
        <v>35</v>
      </c>
      <c r="F7" s="12">
        <v>0</v>
      </c>
      <c r="G7" s="74">
        <v>22</v>
      </c>
      <c r="H7" s="77"/>
      <c r="I7" s="12">
        <v>24</v>
      </c>
      <c r="J7" s="12"/>
      <c r="K7" s="37">
        <v>128</v>
      </c>
      <c r="L7" s="21"/>
      <c r="M7" s="12"/>
      <c r="N7" s="21"/>
      <c r="O7" s="19">
        <f t="shared" si="4"/>
        <v>452</v>
      </c>
      <c r="P7" s="20">
        <f t="shared" si="5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71"/>
      <c r="H8" s="77"/>
      <c r="I8" s="12"/>
      <c r="J8" s="12"/>
      <c r="K8" s="37"/>
      <c r="L8" s="21"/>
      <c r="M8" s="12"/>
      <c r="N8" s="21"/>
      <c r="O8" s="19">
        <f t="shared" si="4"/>
        <v>0</v>
      </c>
      <c r="P8" s="20">
        <f t="shared" si="5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43</v>
      </c>
      <c r="D9" s="12"/>
      <c r="E9" s="12">
        <v>7</v>
      </c>
      <c r="F9" s="12">
        <v>0</v>
      </c>
      <c r="G9" s="72"/>
      <c r="H9" s="77"/>
      <c r="I9" s="12">
        <v>3</v>
      </c>
      <c r="J9" s="12"/>
      <c r="K9" s="37">
        <v>3</v>
      </c>
      <c r="L9" s="21"/>
      <c r="M9" s="12"/>
      <c r="N9" s="21"/>
      <c r="O9" s="19">
        <f t="shared" si="4"/>
        <v>56</v>
      </c>
      <c r="P9" s="20">
        <f t="shared" si="5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37</v>
      </c>
      <c r="F10" s="12">
        <v>0</v>
      </c>
      <c r="G10" s="72"/>
      <c r="H10" s="77"/>
      <c r="I10" s="12">
        <v>5</v>
      </c>
      <c r="J10" s="12"/>
      <c r="K10" s="12"/>
      <c r="L10" s="21"/>
      <c r="M10" s="12"/>
      <c r="N10" s="21"/>
      <c r="O10" s="19">
        <f t="shared" si="4"/>
        <v>42</v>
      </c>
      <c r="P10" s="20">
        <f t="shared" si="5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4</v>
      </c>
      <c r="D11" s="12"/>
      <c r="E11" s="12">
        <v>0</v>
      </c>
      <c r="F11" s="12">
        <v>0</v>
      </c>
      <c r="G11" s="71"/>
      <c r="H11" s="77"/>
      <c r="I11" s="12"/>
      <c r="J11" s="12"/>
      <c r="K11" s="12"/>
      <c r="L11" s="21"/>
      <c r="M11" s="12"/>
      <c r="N11" s="21"/>
      <c r="O11" s="19">
        <f t="shared" si="4"/>
        <v>4</v>
      </c>
      <c r="P11" s="20">
        <f t="shared" si="5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14</v>
      </c>
      <c r="D12" s="29"/>
      <c r="E12" s="29">
        <f t="shared" ref="E12" si="8">SUM(E13:E17)</f>
        <v>3</v>
      </c>
      <c r="F12" s="29">
        <v>0</v>
      </c>
      <c r="G12" s="73">
        <v>1</v>
      </c>
      <c r="H12" s="78"/>
      <c r="I12" s="54">
        <f>SUM(I13:I17)</f>
        <v>1</v>
      </c>
      <c r="J12" s="29">
        <f>SUM(J13:J17)</f>
        <v>0</v>
      </c>
      <c r="K12" s="29">
        <f>SUM(K13:K17)</f>
        <v>0</v>
      </c>
      <c r="L12" s="21"/>
      <c r="M12" s="29">
        <f t="shared" ref="M12" si="9">SUM(M13:M17)</f>
        <v>0</v>
      </c>
      <c r="N12" s="21"/>
      <c r="O12" s="19">
        <f t="shared" si="4"/>
        <v>19</v>
      </c>
      <c r="P12" s="20">
        <f t="shared" si="5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72">
        <v>0</v>
      </c>
      <c r="H13" s="77"/>
      <c r="I13" s="12"/>
      <c r="J13" s="12">
        <v>0</v>
      </c>
      <c r="K13" s="12"/>
      <c r="L13" s="21"/>
      <c r="M13" s="12"/>
      <c r="N13" s="21"/>
      <c r="O13" s="19">
        <f t="shared" si="4"/>
        <v>0</v>
      </c>
      <c r="P13" s="20">
        <f t="shared" si="5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14</v>
      </c>
      <c r="D14" s="12"/>
      <c r="E14" s="12">
        <v>3</v>
      </c>
      <c r="F14" s="12">
        <v>0</v>
      </c>
      <c r="G14" s="72"/>
      <c r="H14" s="77"/>
      <c r="I14" s="12">
        <v>0</v>
      </c>
      <c r="J14" s="12">
        <v>0</v>
      </c>
      <c r="K14" s="12"/>
      <c r="L14" s="21"/>
      <c r="M14" s="12"/>
      <c r="N14" s="21"/>
      <c r="O14" s="19">
        <f t="shared" si="4"/>
        <v>17</v>
      </c>
      <c r="P14" s="20">
        <f t="shared" si="5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71"/>
      <c r="H15" s="77"/>
      <c r="I15" s="12">
        <v>0</v>
      </c>
      <c r="J15" s="12">
        <v>0</v>
      </c>
      <c r="K15" s="12"/>
      <c r="L15" s="21"/>
      <c r="M15" s="12"/>
      <c r="N15" s="21"/>
      <c r="O15" s="19">
        <f t="shared" si="4"/>
        <v>0</v>
      </c>
      <c r="P15" s="20">
        <f t="shared" si="5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71"/>
      <c r="H16" s="77"/>
      <c r="I16" s="12">
        <v>0</v>
      </c>
      <c r="J16" s="12">
        <v>0</v>
      </c>
      <c r="K16" s="12"/>
      <c r="L16" s="21"/>
      <c r="M16" s="12"/>
      <c r="N16" s="21"/>
      <c r="O16" s="19">
        <f t="shared" si="4"/>
        <v>0</v>
      </c>
      <c r="P16" s="20">
        <f t="shared" si="5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74">
        <v>1</v>
      </c>
      <c r="H17" s="77"/>
      <c r="I17" s="12">
        <v>1</v>
      </c>
      <c r="J17" s="12">
        <v>0</v>
      </c>
      <c r="K17" s="12"/>
      <c r="L17" s="21"/>
      <c r="M17" s="12"/>
      <c r="N17" s="21"/>
      <c r="O17" s="19">
        <f t="shared" si="4"/>
        <v>2</v>
      </c>
      <c r="P17" s="20">
        <f t="shared" si="5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29">
        <f t="shared" ref="C18" si="10">C20</f>
        <v>1</v>
      </c>
      <c r="D18" s="29">
        <f>D20</f>
        <v>3</v>
      </c>
      <c r="E18" s="29">
        <f t="shared" ref="E18:F18" si="11">SUM(E19:E21)</f>
        <v>0</v>
      </c>
      <c r="F18" s="29">
        <f t="shared" si="11"/>
        <v>3</v>
      </c>
      <c r="G18" s="74"/>
      <c r="H18" s="78"/>
      <c r="I18" s="32">
        <v>0</v>
      </c>
      <c r="J18" s="29">
        <f>SUM(J19:J21)</f>
        <v>0</v>
      </c>
      <c r="K18" s="29"/>
      <c r="L18" s="21"/>
      <c r="M18" s="29">
        <f t="shared" ref="M18" si="12">SUM(M19:M21)</f>
        <v>0</v>
      </c>
      <c r="N18" s="21"/>
      <c r="O18" s="19">
        <f t="shared" si="4"/>
        <v>1</v>
      </c>
      <c r="P18" s="20">
        <f t="shared" si="5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71"/>
      <c r="H19" s="77"/>
      <c r="I19" s="12">
        <v>0</v>
      </c>
      <c r="J19" s="12">
        <f>0</f>
        <v>0</v>
      </c>
      <c r="K19" s="12"/>
      <c r="L19" s="21"/>
      <c r="M19" s="12"/>
      <c r="N19" s="21"/>
      <c r="O19" s="19">
        <f t="shared" si="4"/>
        <v>0</v>
      </c>
      <c r="P19" s="20">
        <f t="shared" si="5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>
        <v>1</v>
      </c>
      <c r="D20" s="12">
        <v>3</v>
      </c>
      <c r="E20" s="12">
        <v>0</v>
      </c>
      <c r="F20" s="12">
        <v>3</v>
      </c>
      <c r="G20" s="71"/>
      <c r="H20" s="77"/>
      <c r="I20" s="12">
        <v>0</v>
      </c>
      <c r="J20" s="12">
        <f>0</f>
        <v>0</v>
      </c>
      <c r="K20" s="12"/>
      <c r="L20" s="21"/>
      <c r="M20" s="12"/>
      <c r="N20" s="21"/>
      <c r="O20" s="19">
        <f t="shared" si="4"/>
        <v>1</v>
      </c>
      <c r="P20" s="20">
        <f t="shared" si="5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71"/>
      <c r="H21" s="77"/>
      <c r="I21" s="12">
        <v>0</v>
      </c>
      <c r="J21" s="12">
        <f>0</f>
        <v>0</v>
      </c>
      <c r="K21" s="12"/>
      <c r="L21" s="21"/>
      <c r="M21" s="12"/>
      <c r="N21" s="21"/>
      <c r="O21" s="19">
        <f t="shared" si="4"/>
        <v>0</v>
      </c>
      <c r="P21" s="20">
        <f t="shared" si="5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35</v>
      </c>
      <c r="D22" s="32"/>
      <c r="E22" s="29">
        <f t="shared" ref="E22" si="13">E23+E29</f>
        <v>2</v>
      </c>
      <c r="F22" s="29">
        <f>F23+F29</f>
        <v>0</v>
      </c>
      <c r="G22" s="73">
        <v>3</v>
      </c>
      <c r="H22" s="78"/>
      <c r="I22" s="32">
        <f>SUM(I23,I35)</f>
        <v>8</v>
      </c>
      <c r="J22" s="32">
        <f t="shared" ref="J22" si="14">J23+J35</f>
        <v>0</v>
      </c>
      <c r="K22" s="29">
        <f t="shared" ref="K22" si="15">K23</f>
        <v>6</v>
      </c>
      <c r="L22" s="19"/>
      <c r="M22" s="29">
        <f t="shared" ref="M22" si="16">M23+M29</f>
        <v>2</v>
      </c>
      <c r="N22" s="19"/>
      <c r="O22" s="19">
        <f t="shared" si="4"/>
        <v>56</v>
      </c>
      <c r="P22" s="20">
        <f t="shared" si="5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20</v>
      </c>
      <c r="D23" s="29"/>
      <c r="E23" s="29">
        <f t="shared" ref="E23" si="17">E25</f>
        <v>2</v>
      </c>
      <c r="F23" s="29">
        <f>SUM(F24:F28)</f>
        <v>0</v>
      </c>
      <c r="G23" s="73">
        <v>3</v>
      </c>
      <c r="H23" s="78"/>
      <c r="I23" s="32">
        <f t="shared" ref="I23:J23" si="18">SUM(I24:I28)</f>
        <v>8</v>
      </c>
      <c r="J23" s="29">
        <f t="shared" si="18"/>
        <v>0</v>
      </c>
      <c r="K23" s="29">
        <f>K25</f>
        <v>6</v>
      </c>
      <c r="L23" s="21"/>
      <c r="M23" s="29"/>
      <c r="N23" s="21"/>
      <c r="O23" s="19">
        <f t="shared" si="4"/>
        <v>39</v>
      </c>
      <c r="P23" s="20">
        <f t="shared" si="5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71"/>
      <c r="H24" s="77"/>
      <c r="I24" s="12">
        <v>0</v>
      </c>
      <c r="J24" s="12">
        <v>0</v>
      </c>
      <c r="K24" s="12"/>
      <c r="L24" s="21"/>
      <c r="M24" s="12"/>
      <c r="N24" s="21"/>
      <c r="O24" s="19">
        <f t="shared" si="4"/>
        <v>0</v>
      </c>
      <c r="P24" s="20">
        <f t="shared" si="5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20</v>
      </c>
      <c r="D25" s="12"/>
      <c r="E25" s="12">
        <v>2</v>
      </c>
      <c r="F25" s="12">
        <v>0</v>
      </c>
      <c r="G25" s="74">
        <v>3</v>
      </c>
      <c r="H25" s="79"/>
      <c r="I25" s="12">
        <v>8</v>
      </c>
      <c r="J25" s="12">
        <v>0</v>
      </c>
      <c r="K25" s="12">
        <v>6</v>
      </c>
      <c r="L25" s="21"/>
      <c r="M25" s="12"/>
      <c r="N25" s="21"/>
      <c r="O25" s="19">
        <f t="shared" si="4"/>
        <v>39</v>
      </c>
      <c r="P25" s="20">
        <f t="shared" si="5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74"/>
      <c r="H26" s="79"/>
      <c r="I26" s="12">
        <v>0</v>
      </c>
      <c r="J26" s="12">
        <v>0</v>
      </c>
      <c r="K26" s="12"/>
      <c r="L26" s="21"/>
      <c r="M26" s="12"/>
      <c r="N26" s="21"/>
      <c r="O26" s="19">
        <f t="shared" si="4"/>
        <v>0</v>
      </c>
      <c r="P26" s="20">
        <f t="shared" si="5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71"/>
      <c r="H27" s="77"/>
      <c r="I27" s="12">
        <v>0</v>
      </c>
      <c r="J27" s="12">
        <v>0</v>
      </c>
      <c r="K27" s="12"/>
      <c r="L27" s="21"/>
      <c r="M27" s="12"/>
      <c r="N27" s="21"/>
      <c r="O27" s="19">
        <f t="shared" si="4"/>
        <v>0</v>
      </c>
      <c r="P27" s="20">
        <f t="shared" si="5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71"/>
      <c r="H28" s="77"/>
      <c r="I28" s="12">
        <v>0</v>
      </c>
      <c r="J28" s="12">
        <v>0</v>
      </c>
      <c r="K28" s="12"/>
      <c r="L28" s="21"/>
      <c r="M28" s="12"/>
      <c r="N28" s="21"/>
      <c r="O28" s="19">
        <f t="shared" si="4"/>
        <v>0</v>
      </c>
      <c r="P28" s="20">
        <f t="shared" si="5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15</v>
      </c>
      <c r="D29" s="29"/>
      <c r="E29" s="29">
        <f t="shared" ref="E29" si="19">E30+E31</f>
        <v>0</v>
      </c>
      <c r="F29" s="29">
        <v>0</v>
      </c>
      <c r="G29" s="73">
        <v>0</v>
      </c>
      <c r="H29" s="78"/>
      <c r="I29" s="32">
        <f>SUM(I30:I34)</f>
        <v>7</v>
      </c>
      <c r="J29" s="29">
        <f>SUM(J30:J34)</f>
        <v>0</v>
      </c>
      <c r="K29" s="29">
        <f>K31</f>
        <v>0</v>
      </c>
      <c r="L29" s="21"/>
      <c r="M29" s="29">
        <f>SUM(M30:M34)</f>
        <v>2</v>
      </c>
      <c r="N29" s="21"/>
      <c r="O29" s="19">
        <f t="shared" si="4"/>
        <v>24</v>
      </c>
      <c r="P29" s="20">
        <f t="shared" si="5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75"/>
      <c r="H30" s="77"/>
      <c r="I30" s="12">
        <v>0</v>
      </c>
      <c r="J30" s="12">
        <v>0</v>
      </c>
      <c r="K30" s="12"/>
      <c r="L30" s="21"/>
      <c r="M30" s="12"/>
      <c r="N30" s="21"/>
      <c r="O30" s="19">
        <f t="shared" si="4"/>
        <v>0</v>
      </c>
      <c r="P30" s="20">
        <f t="shared" si="5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9</v>
      </c>
      <c r="D31" s="12"/>
      <c r="E31" s="12">
        <v>0</v>
      </c>
      <c r="F31" s="12">
        <v>0</v>
      </c>
      <c r="G31" s="75"/>
      <c r="H31" s="77"/>
      <c r="I31" s="12">
        <v>7</v>
      </c>
      <c r="J31" s="12">
        <v>0</v>
      </c>
      <c r="K31" s="12"/>
      <c r="L31" s="21"/>
      <c r="M31" s="12">
        <v>1</v>
      </c>
      <c r="N31" s="21"/>
      <c r="O31" s="19">
        <f t="shared" si="4"/>
        <v>17</v>
      </c>
      <c r="P31" s="20">
        <f t="shared" si="5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75"/>
      <c r="H32" s="77"/>
      <c r="I32" s="12">
        <v>0</v>
      </c>
      <c r="J32" s="12">
        <v>0</v>
      </c>
      <c r="K32" s="12"/>
      <c r="L32" s="21"/>
      <c r="M32" s="12"/>
      <c r="N32" s="21"/>
      <c r="O32" s="19">
        <f t="shared" si="4"/>
        <v>0</v>
      </c>
      <c r="P32" s="20">
        <f t="shared" si="5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71"/>
      <c r="H33" s="77"/>
      <c r="I33" s="12">
        <v>0</v>
      </c>
      <c r="J33" s="12">
        <v>0</v>
      </c>
      <c r="K33" s="12"/>
      <c r="L33" s="21"/>
      <c r="M33" s="12"/>
      <c r="N33" s="21"/>
      <c r="O33" s="19">
        <f t="shared" si="4"/>
        <v>0</v>
      </c>
      <c r="P33" s="20">
        <f t="shared" si="5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6</v>
      </c>
      <c r="D34" s="12"/>
      <c r="E34" s="12">
        <v>0</v>
      </c>
      <c r="F34" s="12">
        <v>0</v>
      </c>
      <c r="G34" s="71"/>
      <c r="H34" s="77"/>
      <c r="I34" s="12">
        <v>0</v>
      </c>
      <c r="J34" s="12">
        <v>0</v>
      </c>
      <c r="K34" s="12"/>
      <c r="L34" s="21"/>
      <c r="M34" s="12">
        <v>1</v>
      </c>
      <c r="N34" s="21"/>
      <c r="O34" s="19">
        <f t="shared" si="4"/>
        <v>7</v>
      </c>
      <c r="P34" s="20">
        <f t="shared" si="5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73"/>
      <c r="H35" s="67">
        <v>3</v>
      </c>
      <c r="I35" s="32">
        <v>0</v>
      </c>
      <c r="J35" s="29">
        <f>SUM(J36:J38)</f>
        <v>0</v>
      </c>
      <c r="K35" s="29">
        <f>K36+K37+K38</f>
        <v>0</v>
      </c>
      <c r="L35" s="21"/>
      <c r="M35" s="29"/>
      <c r="N35" s="21"/>
      <c r="O35" s="19">
        <f t="shared" si="4"/>
        <v>0</v>
      </c>
      <c r="P35" s="20">
        <f t="shared" si="5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71"/>
      <c r="H36" s="68">
        <v>3</v>
      </c>
      <c r="I36" s="12">
        <v>0</v>
      </c>
      <c r="J36" s="12">
        <v>0</v>
      </c>
      <c r="K36" s="12"/>
      <c r="L36" s="21"/>
      <c r="M36" s="12"/>
      <c r="N36" s="21"/>
      <c r="O36" s="19">
        <f t="shared" si="4"/>
        <v>0</v>
      </c>
      <c r="P36" s="20">
        <f t="shared" si="5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71"/>
      <c r="H37" s="68"/>
      <c r="I37" s="12">
        <v>0</v>
      </c>
      <c r="J37" s="12">
        <v>0</v>
      </c>
      <c r="K37" s="12"/>
      <c r="L37" s="21"/>
      <c r="M37" s="12"/>
      <c r="N37" s="21"/>
      <c r="O37" s="19">
        <f t="shared" si="4"/>
        <v>0</v>
      </c>
      <c r="P37" s="20">
        <f t="shared" si="5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71"/>
      <c r="H38" s="68"/>
      <c r="I38" s="12">
        <v>0</v>
      </c>
      <c r="J38" s="12">
        <v>0</v>
      </c>
      <c r="K38" s="12"/>
      <c r="L38" s="21"/>
      <c r="M38" s="12"/>
      <c r="N38" s="21"/>
      <c r="O38" s="19">
        <f t="shared" si="4"/>
        <v>0</v>
      </c>
      <c r="P38" s="20">
        <f t="shared" si="5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71"/>
      <c r="H39" s="68"/>
      <c r="I39" s="12">
        <v>0</v>
      </c>
      <c r="J39" s="12">
        <v>0</v>
      </c>
      <c r="K39" s="12"/>
      <c r="L39" s="19"/>
      <c r="M39" s="12"/>
      <c r="N39" s="19"/>
      <c r="O39" s="19">
        <f t="shared" si="4"/>
        <v>0</v>
      </c>
      <c r="P39" s="20">
        <f t="shared" si="5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26</v>
      </c>
      <c r="D40" s="12"/>
      <c r="E40" s="29">
        <v>3</v>
      </c>
      <c r="F40" s="29">
        <v>0</v>
      </c>
      <c r="G40" s="73">
        <v>43</v>
      </c>
      <c r="H40" s="80"/>
      <c r="I40" s="12">
        <v>17</v>
      </c>
      <c r="J40" s="12">
        <v>0</v>
      </c>
      <c r="K40" s="12">
        <v>6</v>
      </c>
      <c r="L40" s="19"/>
      <c r="M40" s="12"/>
      <c r="N40" s="19"/>
      <c r="O40" s="19">
        <f t="shared" si="4"/>
        <v>95</v>
      </c>
      <c r="P40" s="20">
        <f t="shared" si="5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77"/>
      <c r="H41" s="68"/>
      <c r="I41" s="12">
        <v>0</v>
      </c>
      <c r="J41" s="12">
        <v>0</v>
      </c>
      <c r="K41" s="12"/>
      <c r="L41" s="19"/>
      <c r="M41" s="12"/>
      <c r="N41" s="19"/>
      <c r="O41" s="19">
        <f t="shared" si="4"/>
        <v>0</v>
      </c>
      <c r="P41" s="20">
        <f t="shared" si="5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77"/>
      <c r="H42" s="68"/>
      <c r="I42" s="12">
        <v>0</v>
      </c>
      <c r="J42" s="12">
        <v>0</v>
      </c>
      <c r="K42" s="12"/>
      <c r="L42" s="19"/>
      <c r="M42" s="12"/>
      <c r="N42" s="19"/>
      <c r="O42" s="19">
        <f t="shared" si="4"/>
        <v>0</v>
      </c>
      <c r="P42" s="20">
        <f t="shared" si="5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77"/>
      <c r="H43" s="68"/>
      <c r="I43" s="12">
        <v>0</v>
      </c>
      <c r="J43" s="12">
        <v>0</v>
      </c>
      <c r="K43" s="12"/>
      <c r="L43" s="19"/>
      <c r="M43" s="12"/>
      <c r="N43" s="19"/>
      <c r="O43" s="19">
        <f t="shared" si="4"/>
        <v>0</v>
      </c>
      <c r="P43" s="20">
        <f t="shared" si="5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77"/>
      <c r="H44" s="68"/>
      <c r="I44" s="12">
        <v>0</v>
      </c>
      <c r="J44" s="12">
        <v>0</v>
      </c>
      <c r="K44" s="12"/>
      <c r="L44" s="19"/>
      <c r="M44" s="12"/>
      <c r="N44" s="19"/>
      <c r="O44" s="19">
        <f t="shared" si="4"/>
        <v>0</v>
      </c>
      <c r="P44" s="20">
        <f t="shared" si="5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C4+C40</f>
        <v>366</v>
      </c>
      <c r="D45" s="29">
        <f>D20</f>
        <v>3</v>
      </c>
      <c r="E45" s="29">
        <f t="shared" ref="E45:F45" si="20">E40+E4</f>
        <v>87</v>
      </c>
      <c r="F45" s="29">
        <f t="shared" si="20"/>
        <v>3</v>
      </c>
      <c r="G45" s="67">
        <v>69</v>
      </c>
      <c r="H45" s="67">
        <v>3</v>
      </c>
      <c r="I45" s="55">
        <f>SUM(I4,I40,I39)</f>
        <v>65</v>
      </c>
      <c r="J45" s="55">
        <v>0</v>
      </c>
      <c r="K45" s="32">
        <f>K4+K40</f>
        <v>143</v>
      </c>
      <c r="L45" s="23"/>
      <c r="M45" s="29">
        <f t="shared" ref="M45" si="21">M6+M12+M23+M29+M40</f>
        <v>2</v>
      </c>
      <c r="N45" s="23"/>
      <c r="O45" s="23">
        <f t="shared" si="4"/>
        <v>732</v>
      </c>
      <c r="P45" s="24">
        <f t="shared" si="5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70" zoomScaleNormal="70" workbookViewId="0">
      <pane xSplit="2" ySplit="3" topLeftCell="C25" activePane="bottomRight" state="frozen"/>
      <selection pane="topRight" activeCell="C1" sqref="C1"/>
      <selection pane="bottomLeft" activeCell="A4" sqref="A4"/>
      <selection pane="bottomRight" activeCell="E4" sqref="E4:N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92</v>
      </c>
    </row>
    <row r="2" spans="1:46" s="7" customFormat="1" ht="15" customHeight="1" x14ac:dyDescent="0.3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90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" si="0">C5+C22</f>
        <v>219</v>
      </c>
      <c r="D4" s="29">
        <f>D5+D22</f>
        <v>3</v>
      </c>
      <c r="E4" s="29">
        <f t="shared" ref="E4:F4" si="1">E5+E22</f>
        <v>99</v>
      </c>
      <c r="F4" s="29">
        <f t="shared" si="1"/>
        <v>3</v>
      </c>
      <c r="G4" s="32">
        <f>G5+G22</f>
        <v>22</v>
      </c>
      <c r="H4" s="32">
        <v>3</v>
      </c>
      <c r="I4" s="52">
        <f>SUM(I5,I22,I29)</f>
        <v>19</v>
      </c>
      <c r="J4" s="52"/>
      <c r="K4" s="29">
        <f>K5+K22</f>
        <v>52</v>
      </c>
      <c r="L4" s="19"/>
      <c r="M4" s="29"/>
      <c r="N4" s="19"/>
      <c r="O4" s="19">
        <f>C4+E4+G4+I4+K4+M4</f>
        <v>411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194</v>
      </c>
      <c r="D5" s="29">
        <f>D6+D12+D18</f>
        <v>3</v>
      </c>
      <c r="E5" s="29">
        <f t="shared" ref="E5" si="2">E6+E12</f>
        <v>97</v>
      </c>
      <c r="F5" s="29">
        <f>F6+F12+F18</f>
        <v>3</v>
      </c>
      <c r="G5" s="32">
        <f>G6+G12</f>
        <v>15</v>
      </c>
      <c r="H5" s="44"/>
      <c r="I5" s="52">
        <f>SUM(I12,I6)</f>
        <v>13</v>
      </c>
      <c r="J5" s="52"/>
      <c r="K5" s="29">
        <f>K6+K12</f>
        <v>34</v>
      </c>
      <c r="L5" s="19"/>
      <c r="M5" s="29"/>
      <c r="N5" s="19"/>
      <c r="O5" s="19">
        <f t="shared" ref="O5:O45" si="3">C5+E5+G5+I5+K5+M5</f>
        <v>353</v>
      </c>
      <c r="P5" s="20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174</v>
      </c>
      <c r="D6" s="29"/>
      <c r="E6" s="29">
        <f t="shared" ref="E6:F6" si="5">SUM(E7:E11)</f>
        <v>80</v>
      </c>
      <c r="F6" s="29">
        <f t="shared" si="5"/>
        <v>0</v>
      </c>
      <c r="G6" s="32">
        <f>G7+G10</f>
        <v>14</v>
      </c>
      <c r="H6" s="44"/>
      <c r="I6" s="52">
        <f>SUM(I7:I11)</f>
        <v>9</v>
      </c>
      <c r="J6" s="52"/>
      <c r="K6" s="29">
        <f>K7</f>
        <v>31</v>
      </c>
      <c r="L6" s="21"/>
      <c r="M6" s="29"/>
      <c r="N6" s="21"/>
      <c r="O6" s="19">
        <f t="shared" si="3"/>
        <v>308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149</v>
      </c>
      <c r="D7" s="12"/>
      <c r="E7" s="12">
        <v>35</v>
      </c>
      <c r="F7" s="12">
        <v>0</v>
      </c>
      <c r="G7" s="12">
        <v>14</v>
      </c>
      <c r="H7" s="42"/>
      <c r="I7" s="12">
        <v>7</v>
      </c>
      <c r="J7" s="12"/>
      <c r="K7" s="37">
        <v>31</v>
      </c>
      <c r="L7" s="21"/>
      <c r="M7" s="12"/>
      <c r="N7" s="21"/>
      <c r="O7" s="19">
        <f t="shared" si="3"/>
        <v>236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22</v>
      </c>
      <c r="D9" s="12"/>
      <c r="E9" s="12">
        <v>5</v>
      </c>
      <c r="F9" s="12">
        <v>0</v>
      </c>
      <c r="G9" s="40"/>
      <c r="H9" s="42"/>
      <c r="I9" s="12">
        <v>0</v>
      </c>
      <c r="J9" s="12"/>
      <c r="K9" s="37"/>
      <c r="L9" s="21"/>
      <c r="M9" s="12"/>
      <c r="N9" s="21"/>
      <c r="O9" s="19">
        <f t="shared" si="3"/>
        <v>27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40</v>
      </c>
      <c r="F10" s="12">
        <v>0</v>
      </c>
      <c r="G10" s="37"/>
      <c r="H10" s="42"/>
      <c r="I10" s="12">
        <v>2</v>
      </c>
      <c r="J10" s="12"/>
      <c r="K10" s="12"/>
      <c r="L10" s="21"/>
      <c r="M10" s="12"/>
      <c r="N10" s="21"/>
      <c r="O10" s="19">
        <f t="shared" si="3"/>
        <v>42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3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3"/>
        <v>3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20</v>
      </c>
      <c r="D12" s="29"/>
      <c r="E12" s="29">
        <f t="shared" ref="E12" si="6">SUM(E13:E17)</f>
        <v>17</v>
      </c>
      <c r="F12" s="29">
        <v>0</v>
      </c>
      <c r="G12" s="32">
        <f>G14+G17</f>
        <v>1</v>
      </c>
      <c r="H12" s="44"/>
      <c r="I12" s="54">
        <f>SUM(I13:I17)</f>
        <v>4</v>
      </c>
      <c r="J12" s="29"/>
      <c r="K12" s="29">
        <f>SUM(K13:K17)</f>
        <v>3</v>
      </c>
      <c r="L12" s="21"/>
      <c r="M12" s="29"/>
      <c r="N12" s="21"/>
      <c r="O12" s="19">
        <f t="shared" si="3"/>
        <v>45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12">
        <v>1</v>
      </c>
      <c r="L13" s="21"/>
      <c r="M13" s="12"/>
      <c r="N13" s="21"/>
      <c r="O13" s="19">
        <f t="shared" si="3"/>
        <v>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20</v>
      </c>
      <c r="D14" s="12"/>
      <c r="E14" s="12">
        <v>16</v>
      </c>
      <c r="F14" s="12">
        <v>0</v>
      </c>
      <c r="G14" s="12">
        <v>0</v>
      </c>
      <c r="H14" s="42"/>
      <c r="I14" s="12">
        <v>4</v>
      </c>
      <c r="J14" s="12"/>
      <c r="K14" s="12">
        <v>2</v>
      </c>
      <c r="L14" s="21"/>
      <c r="M14" s="12"/>
      <c r="N14" s="21"/>
      <c r="O14" s="19">
        <f t="shared" si="3"/>
        <v>42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1</v>
      </c>
      <c r="F17" s="12">
        <v>0</v>
      </c>
      <c r="G17" s="12">
        <v>1</v>
      </c>
      <c r="H17" s="42"/>
      <c r="I17" s="12">
        <v>0</v>
      </c>
      <c r="J17" s="12"/>
      <c r="K17" s="12"/>
      <c r="L17" s="21"/>
      <c r="M17" s="12"/>
      <c r="N17" s="21"/>
      <c r="O17" s="19">
        <f t="shared" si="3"/>
        <v>2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3</v>
      </c>
      <c r="E18" s="29">
        <f t="shared" ref="E18:F18" si="7">SUM(E19:E21)</f>
        <v>0</v>
      </c>
      <c r="F18" s="29">
        <f t="shared" si="7"/>
        <v>3</v>
      </c>
      <c r="G18" s="41"/>
      <c r="H18" s="43"/>
      <c r="I18" s="32">
        <v>0</v>
      </c>
      <c r="J18" s="29"/>
      <c r="K18" s="29"/>
      <c r="L18" s="21"/>
      <c r="M18" s="32"/>
      <c r="N18" s="21"/>
      <c r="O18" s="19">
        <f t="shared" si="3"/>
        <v>0</v>
      </c>
      <c r="P18" s="20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3"/>
        <v>0</v>
      </c>
      <c r="P20" s="20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25</v>
      </c>
      <c r="D22" s="32"/>
      <c r="E22" s="29">
        <v>2</v>
      </c>
      <c r="F22" s="29">
        <v>0</v>
      </c>
      <c r="G22" s="32">
        <f>G23</f>
        <v>7</v>
      </c>
      <c r="H22" s="43"/>
      <c r="I22" s="32">
        <f>SUM(I23,I35)</f>
        <v>3</v>
      </c>
      <c r="J22" s="32"/>
      <c r="K22" s="29">
        <f>K23+K29</f>
        <v>18</v>
      </c>
      <c r="L22" s="19"/>
      <c r="M22" s="29"/>
      <c r="N22" s="19"/>
      <c r="O22" s="19">
        <f t="shared" si="3"/>
        <v>55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15</v>
      </c>
      <c r="D23" s="29"/>
      <c r="E23" s="29">
        <v>2</v>
      </c>
      <c r="F23" s="29">
        <v>0</v>
      </c>
      <c r="G23" s="32">
        <f>G25</f>
        <v>7</v>
      </c>
      <c r="H23" s="43"/>
      <c r="I23" s="32">
        <f t="shared" ref="I23" si="8">SUM(I24:I28)</f>
        <v>3</v>
      </c>
      <c r="J23" s="29"/>
      <c r="K23" s="29">
        <f>K25</f>
        <v>18</v>
      </c>
      <c r="L23" s="21"/>
      <c r="M23" s="29"/>
      <c r="N23" s="21"/>
      <c r="O23" s="19">
        <f t="shared" si="3"/>
        <v>45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15</v>
      </c>
      <c r="D25" s="12"/>
      <c r="E25" s="12">
        <v>2</v>
      </c>
      <c r="F25" s="12">
        <v>0</v>
      </c>
      <c r="G25" s="12">
        <v>7</v>
      </c>
      <c r="H25" s="45"/>
      <c r="I25" s="12">
        <v>3</v>
      </c>
      <c r="J25" s="12"/>
      <c r="K25" s="12">
        <v>18</v>
      </c>
      <c r="L25" s="21"/>
      <c r="M25" s="12"/>
      <c r="N25" s="21"/>
      <c r="O25" s="19">
        <f t="shared" si="3"/>
        <v>45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10</v>
      </c>
      <c r="D29" s="29"/>
      <c r="E29" s="29">
        <v>0</v>
      </c>
      <c r="F29" s="29">
        <v>0</v>
      </c>
      <c r="G29" s="41"/>
      <c r="H29" s="43"/>
      <c r="I29" s="32">
        <f>SUM(I30:I34)</f>
        <v>3</v>
      </c>
      <c r="J29" s="29"/>
      <c r="K29" s="29">
        <v>0</v>
      </c>
      <c r="L29" s="21"/>
      <c r="M29" s="29"/>
      <c r="N29" s="21"/>
      <c r="O29" s="19">
        <f t="shared" si="3"/>
        <v>13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7</v>
      </c>
      <c r="D31" s="12"/>
      <c r="E31" s="12">
        <v>0</v>
      </c>
      <c r="F31" s="12">
        <v>0</v>
      </c>
      <c r="G31" s="39"/>
      <c r="H31" s="42"/>
      <c r="I31" s="12">
        <v>3</v>
      </c>
      <c r="J31" s="12"/>
      <c r="K31" s="12"/>
      <c r="L31" s="21"/>
      <c r="M31" s="12"/>
      <c r="N31" s="21"/>
      <c r="O31" s="19">
        <f t="shared" si="3"/>
        <v>10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3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12"/>
      <c r="N34" s="21"/>
      <c r="O34" s="19">
        <f t="shared" si="3"/>
        <v>3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9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4</v>
      </c>
      <c r="D40" s="12"/>
      <c r="E40" s="29">
        <v>10</v>
      </c>
      <c r="F40" s="29">
        <v>0</v>
      </c>
      <c r="G40" s="12">
        <v>19</v>
      </c>
      <c r="H40" s="37"/>
      <c r="I40" s="12">
        <v>5</v>
      </c>
      <c r="J40" s="12"/>
      <c r="K40" s="12"/>
      <c r="L40" s="19"/>
      <c r="M40" s="12"/>
      <c r="N40" s="19"/>
      <c r="O40" s="19">
        <f t="shared" si="3"/>
        <v>38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C4+C40</f>
        <v>223</v>
      </c>
      <c r="D45" s="29">
        <f>D20</f>
        <v>3</v>
      </c>
      <c r="E45" s="29">
        <f t="shared" ref="E45:F45" si="9">E40+E4</f>
        <v>109</v>
      </c>
      <c r="F45" s="29">
        <f t="shared" si="9"/>
        <v>3</v>
      </c>
      <c r="G45" s="32">
        <f>G40+G4</f>
        <v>41</v>
      </c>
      <c r="H45" s="32">
        <f>H4</f>
        <v>3</v>
      </c>
      <c r="I45" s="55">
        <f>SUM(I4,I40)</f>
        <v>24</v>
      </c>
      <c r="J45" s="29"/>
      <c r="K45" s="32">
        <f>K4+K40</f>
        <v>52</v>
      </c>
      <c r="L45" s="23"/>
      <c r="M45" s="61"/>
      <c r="N45" s="23"/>
      <c r="O45" s="23">
        <f t="shared" si="3"/>
        <v>449</v>
      </c>
      <c r="P45" s="24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3">
      <c r="A128" s="15"/>
      <c r="B128" s="16"/>
    </row>
    <row r="129" spans="1:2" x14ac:dyDescent="0.3">
      <c r="A129" s="15"/>
      <c r="B129" s="16"/>
    </row>
    <row r="130" spans="1:2" x14ac:dyDescent="0.3">
      <c r="A130" s="15"/>
      <c r="B130" s="16"/>
    </row>
    <row r="131" spans="1:2" x14ac:dyDescent="0.3">
      <c r="A131" s="15"/>
      <c r="B131" s="16"/>
    </row>
    <row r="132" spans="1:2" x14ac:dyDescent="0.3">
      <c r="A132" s="15"/>
      <c r="B132" s="16"/>
    </row>
    <row r="133" spans="1:2" x14ac:dyDescent="0.3">
      <c r="A133" s="15"/>
      <c r="B133" s="16"/>
    </row>
    <row r="134" spans="1:2" x14ac:dyDescent="0.3">
      <c r="A134" s="15"/>
      <c r="B134" s="16"/>
    </row>
    <row r="135" spans="1:2" x14ac:dyDescent="0.3">
      <c r="A135" s="10"/>
      <c r="B135" s="11"/>
    </row>
    <row r="136" spans="1:2" x14ac:dyDescent="0.3">
      <c r="A136" s="10"/>
      <c r="B136" s="11"/>
    </row>
    <row r="137" spans="1:2" x14ac:dyDescent="0.3">
      <c r="A137" s="10"/>
      <c r="B137" s="11"/>
    </row>
    <row r="138" spans="1:2" x14ac:dyDescent="0.3">
      <c r="A138" s="10"/>
      <c r="B138" s="11"/>
    </row>
    <row r="139" spans="1:2" x14ac:dyDescent="0.3">
      <c r="A139" s="10"/>
      <c r="B139" s="11"/>
    </row>
    <row r="140" spans="1:2" x14ac:dyDescent="0.3">
      <c r="A140" s="10"/>
      <c r="B140" s="11"/>
    </row>
    <row r="141" spans="1:2" x14ac:dyDescent="0.3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2026-05-11T10:55:50Z</dcterms:modified>
</cp:coreProperties>
</file>