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sida.petrofski\Desktop\desktop\Veb materijali\"/>
    </mc:Choice>
  </mc:AlternateContent>
  <xr:revisionPtr revIDLastSave="0" documentId="13_ncr:1_{614D8F83-1277-46A1-9EAA-2506D9812BFD}" xr6:coauthVersionLast="47" xr6:coauthVersionMax="47" xr10:uidLastSave="{00000000-0000-0000-0000-000000000000}"/>
  <bookViews>
    <workbookView xWindow="-120" yWindow="-120" windowWidth="29040" windowHeight="15720" activeTab="6" xr2:uid="{610D6B7A-7C3C-4548-A9B4-CFB46EBE8720}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5" i="10" l="1"/>
  <c r="H45" i="10"/>
  <c r="J35" i="10"/>
  <c r="J22" i="10" s="1"/>
  <c r="J29" i="10"/>
  <c r="I29" i="10"/>
  <c r="K23" i="10"/>
  <c r="J23" i="10"/>
  <c r="I23" i="10"/>
  <c r="G23" i="10"/>
  <c r="K22" i="10"/>
  <c r="I22" i="10"/>
  <c r="G22" i="10"/>
  <c r="J21" i="10"/>
  <c r="J20" i="10"/>
  <c r="J19" i="10"/>
  <c r="J18" i="10" s="1"/>
  <c r="K12" i="10"/>
  <c r="J12" i="10"/>
  <c r="I12" i="10"/>
  <c r="I5" i="10" s="1"/>
  <c r="I4" i="10" s="1"/>
  <c r="I45" i="10" s="1"/>
  <c r="G12" i="10"/>
  <c r="G5" i="10" s="1"/>
  <c r="G4" i="10" s="1"/>
  <c r="G45" i="10" s="1"/>
  <c r="K6" i="10"/>
  <c r="K5" i="10" s="1"/>
  <c r="K4" i="10" s="1"/>
  <c r="K45" i="10" s="1"/>
  <c r="I6" i="10"/>
  <c r="G6" i="10"/>
  <c r="D45" i="10"/>
  <c r="C29" i="10"/>
  <c r="C22" i="10" s="1"/>
  <c r="E23" i="10"/>
  <c r="E22" i="10" s="1"/>
  <c r="C23" i="10"/>
  <c r="F18" i="10"/>
  <c r="E18" i="10"/>
  <c r="D18" i="10"/>
  <c r="E12" i="10"/>
  <c r="C12" i="10"/>
  <c r="F6" i="10"/>
  <c r="F5" i="10" s="1"/>
  <c r="F4" i="10" s="1"/>
  <c r="F45" i="10" s="1"/>
  <c r="E6" i="10"/>
  <c r="E5" i="10" s="1"/>
  <c r="E4" i="10" s="1"/>
  <c r="E45" i="10" s="1"/>
  <c r="C6" i="10"/>
  <c r="C5" i="10" s="1"/>
  <c r="C4" i="10" s="1"/>
  <c r="C45" i="10" s="1"/>
  <c r="D5" i="10"/>
  <c r="D4" i="10" s="1"/>
  <c r="J45" i="9"/>
  <c r="H45" i="9"/>
  <c r="J35" i="9"/>
  <c r="J29" i="9"/>
  <c r="I29" i="9"/>
  <c r="K23" i="9"/>
  <c r="K22" i="9" s="1"/>
  <c r="J23" i="9"/>
  <c r="J22" i="9" s="1"/>
  <c r="I23" i="9"/>
  <c r="I22" i="9" s="1"/>
  <c r="G23" i="9"/>
  <c r="G22" i="9"/>
  <c r="J21" i="9"/>
  <c r="J20" i="9"/>
  <c r="J19" i="9"/>
  <c r="J18" i="9" s="1"/>
  <c r="K12" i="9"/>
  <c r="J12" i="9"/>
  <c r="I12" i="9"/>
  <c r="I5" i="9" s="1"/>
  <c r="I4" i="9" s="1"/>
  <c r="I45" i="9" s="1"/>
  <c r="G12" i="9"/>
  <c r="K6" i="9"/>
  <c r="K5" i="9" s="1"/>
  <c r="I6" i="9"/>
  <c r="G6" i="9"/>
  <c r="G5" i="9" s="1"/>
  <c r="G4" i="9" s="1"/>
  <c r="G45" i="9" s="1"/>
  <c r="D45" i="9"/>
  <c r="C29" i="9"/>
  <c r="E23" i="9"/>
  <c r="C23" i="9"/>
  <c r="E22" i="9"/>
  <c r="C22" i="9"/>
  <c r="F18" i="9"/>
  <c r="E18" i="9"/>
  <c r="D18" i="9"/>
  <c r="E12" i="9"/>
  <c r="C12" i="9"/>
  <c r="F6" i="9"/>
  <c r="E6" i="9"/>
  <c r="E5" i="9" s="1"/>
  <c r="E4" i="9" s="1"/>
  <c r="E45" i="9" s="1"/>
  <c r="C6" i="9"/>
  <c r="C5" i="9" s="1"/>
  <c r="C4" i="9" s="1"/>
  <c r="F5" i="9"/>
  <c r="F4" i="9" s="1"/>
  <c r="F45" i="9" s="1"/>
  <c r="D5" i="9"/>
  <c r="D4" i="9"/>
  <c r="H34" i="4"/>
  <c r="E34" i="4"/>
  <c r="F28" i="4"/>
  <c r="H22" i="4"/>
  <c r="H21" i="4" s="1"/>
  <c r="G22" i="4"/>
  <c r="F22" i="4"/>
  <c r="E22" i="4"/>
  <c r="G21" i="4"/>
  <c r="F21" i="4"/>
  <c r="E21" i="4"/>
  <c r="H17" i="4"/>
  <c r="E17" i="4"/>
  <c r="G11" i="4"/>
  <c r="F11" i="4"/>
  <c r="H5" i="4"/>
  <c r="G5" i="4"/>
  <c r="G4" i="4" s="1"/>
  <c r="G3" i="4" s="1"/>
  <c r="G44" i="4" s="1"/>
  <c r="F5" i="4"/>
  <c r="F4" i="4" s="1"/>
  <c r="F3" i="4" s="1"/>
  <c r="F44" i="4" s="1"/>
  <c r="E5" i="4"/>
  <c r="E4" i="4" s="1"/>
  <c r="E3" i="4" s="1"/>
  <c r="E44" i="4" s="1"/>
  <c r="H4" i="4"/>
  <c r="D22" i="4"/>
  <c r="C22" i="4"/>
  <c r="D21" i="4"/>
  <c r="C21" i="4"/>
  <c r="D17" i="4"/>
  <c r="C17" i="4"/>
  <c r="D11" i="4"/>
  <c r="D5" i="4"/>
  <c r="D4" i="4" s="1"/>
  <c r="D3" i="4" s="1"/>
  <c r="D44" i="4" s="1"/>
  <c r="C5" i="4"/>
  <c r="C4" i="4"/>
  <c r="C3" i="4" s="1"/>
  <c r="C44" i="4" s="1"/>
  <c r="H34" i="2"/>
  <c r="E34" i="2"/>
  <c r="H28" i="2"/>
  <c r="G28" i="2"/>
  <c r="F28" i="2"/>
  <c r="E28" i="2"/>
  <c r="H22" i="2"/>
  <c r="H21" i="2" s="1"/>
  <c r="G22" i="2"/>
  <c r="F22" i="2"/>
  <c r="E22" i="2"/>
  <c r="G21" i="2"/>
  <c r="F21" i="2"/>
  <c r="E21" i="2"/>
  <c r="H17" i="2"/>
  <c r="E17" i="2"/>
  <c r="H11" i="2"/>
  <c r="G11" i="2"/>
  <c r="F11" i="2"/>
  <c r="E11" i="2"/>
  <c r="E4" i="2" s="1"/>
  <c r="E3" i="2" s="1"/>
  <c r="E44" i="2" s="1"/>
  <c r="H5" i="2"/>
  <c r="H44" i="2" s="1"/>
  <c r="G5" i="2"/>
  <c r="G4" i="2" s="1"/>
  <c r="G3" i="2" s="1"/>
  <c r="G44" i="2" s="1"/>
  <c r="F5" i="2"/>
  <c r="F4" i="2" s="1"/>
  <c r="F3" i="2" s="1"/>
  <c r="F44" i="2" s="1"/>
  <c r="E5" i="2"/>
  <c r="C28" i="2"/>
  <c r="D22" i="2"/>
  <c r="C22" i="2"/>
  <c r="C21" i="2" s="1"/>
  <c r="D21" i="2"/>
  <c r="D17" i="2"/>
  <c r="D11" i="2"/>
  <c r="D4" i="2" s="1"/>
  <c r="D3" i="2" s="1"/>
  <c r="D44" i="2" s="1"/>
  <c r="C11" i="2"/>
  <c r="C4" i="2" s="1"/>
  <c r="C3" i="2" s="1"/>
  <c r="D5" i="2"/>
  <c r="C5" i="2"/>
  <c r="K4" i="9" l="1"/>
  <c r="K45" i="9" s="1"/>
  <c r="C45" i="9"/>
  <c r="H3" i="4"/>
  <c r="H44" i="4" s="1"/>
  <c r="H4" i="2"/>
  <c r="H3" i="2" s="1"/>
  <c r="C44" i="2"/>
  <c r="H45" i="11" l="1"/>
  <c r="G29" i="11"/>
  <c r="G23" i="11"/>
  <c r="G22" i="11" s="1"/>
  <c r="G6" i="11"/>
  <c r="G5" i="11"/>
  <c r="G4" i="11" s="1"/>
  <c r="G45" i="11" s="1"/>
  <c r="H45" i="5"/>
  <c r="G29" i="5"/>
  <c r="G23" i="5"/>
  <c r="G22" i="5"/>
  <c r="G6" i="5"/>
  <c r="G5" i="5" s="1"/>
  <c r="G4" i="5" s="1"/>
  <c r="G45" i="5" s="1"/>
  <c r="E34" i="3"/>
  <c r="E22" i="3"/>
  <c r="E21" i="3"/>
  <c r="E17" i="3"/>
  <c r="E5" i="3"/>
  <c r="E4" i="3" s="1"/>
  <c r="E3" i="3" s="1"/>
  <c r="E44" i="3" s="1"/>
  <c r="E34" i="1"/>
  <c r="E28" i="1"/>
  <c r="E22" i="1"/>
  <c r="E21" i="1"/>
  <c r="E17" i="1"/>
  <c r="E11" i="1"/>
  <c r="E5" i="1"/>
  <c r="E4" i="1"/>
  <c r="E3" i="1" s="1"/>
  <c r="E44" i="1" s="1"/>
  <c r="J35" i="11" l="1"/>
  <c r="J29" i="11"/>
  <c r="J23" i="11"/>
  <c r="J22" i="11" s="1"/>
  <c r="J18" i="11"/>
  <c r="J12" i="11"/>
  <c r="J6" i="11"/>
  <c r="J45" i="11" s="1"/>
  <c r="J5" i="11"/>
  <c r="J4" i="11" s="1"/>
  <c r="I29" i="11"/>
  <c r="I23" i="11"/>
  <c r="I22" i="11"/>
  <c r="I12" i="11"/>
  <c r="I6" i="11"/>
  <c r="I5" i="11" s="1"/>
  <c r="I4" i="11" s="1"/>
  <c r="I45" i="11" s="1"/>
  <c r="J35" i="5"/>
  <c r="J29" i="5"/>
  <c r="J23" i="5"/>
  <c r="J22" i="5" s="1"/>
  <c r="J18" i="5"/>
  <c r="J12" i="5"/>
  <c r="J6" i="5"/>
  <c r="J45" i="5" s="1"/>
  <c r="I29" i="5"/>
  <c r="I23" i="5"/>
  <c r="I22" i="5"/>
  <c r="I12" i="5"/>
  <c r="I5" i="5" s="1"/>
  <c r="I4" i="5" s="1"/>
  <c r="I45" i="5" s="1"/>
  <c r="I6" i="5"/>
  <c r="F28" i="3"/>
  <c r="F22" i="3"/>
  <c r="F21" i="3"/>
  <c r="F11" i="3"/>
  <c r="F5" i="3"/>
  <c r="F4" i="3" s="1"/>
  <c r="F3" i="3" s="1"/>
  <c r="F44" i="3" s="1"/>
  <c r="F28" i="1"/>
  <c r="F22" i="1"/>
  <c r="F21" i="1"/>
  <c r="F11" i="1"/>
  <c r="F4" i="1" s="1"/>
  <c r="F3" i="1" s="1"/>
  <c r="F44" i="1" s="1"/>
  <c r="F5" i="1"/>
  <c r="J5" i="5" l="1"/>
  <c r="J4" i="5" s="1"/>
  <c r="K35" i="11" l="1"/>
  <c r="K29" i="11"/>
  <c r="K23" i="11"/>
  <c r="K22" i="11" s="1"/>
  <c r="K12" i="11"/>
  <c r="K6" i="11"/>
  <c r="K5" i="11"/>
  <c r="K35" i="5"/>
  <c r="K23" i="5"/>
  <c r="K22" i="5" s="1"/>
  <c r="K12" i="5"/>
  <c r="K6" i="5"/>
  <c r="K5" i="5" s="1"/>
  <c r="G34" i="3"/>
  <c r="G28" i="3"/>
  <c r="G22" i="3"/>
  <c r="G21" i="3" s="1"/>
  <c r="G11" i="3"/>
  <c r="G5" i="3"/>
  <c r="G4" i="3" s="1"/>
  <c r="G3" i="3" s="1"/>
  <c r="G44" i="3" s="1"/>
  <c r="G34" i="1"/>
  <c r="G28" i="1"/>
  <c r="G22" i="1"/>
  <c r="G21" i="1" s="1"/>
  <c r="G11" i="1"/>
  <c r="G4" i="1" s="1"/>
  <c r="G3" i="1" s="1"/>
  <c r="G44" i="1" s="1"/>
  <c r="G5" i="1"/>
  <c r="K4" i="11" l="1"/>
  <c r="K45" i="11" s="1"/>
  <c r="K4" i="5"/>
  <c r="K45" i="5" s="1"/>
  <c r="N35" i="11" l="1"/>
  <c r="N29" i="11"/>
  <c r="N23" i="11"/>
  <c r="N22" i="11" s="1"/>
  <c r="N18" i="11"/>
  <c r="N12" i="11"/>
  <c r="N6" i="11"/>
  <c r="N45" i="11" s="1"/>
  <c r="M35" i="11"/>
  <c r="M29" i="11"/>
  <c r="M22" i="11" s="1"/>
  <c r="M23" i="11"/>
  <c r="M18" i="11"/>
  <c r="M12" i="11"/>
  <c r="M6" i="11"/>
  <c r="M45" i="11" s="1"/>
  <c r="N35" i="5"/>
  <c r="N29" i="5"/>
  <c r="N23" i="5"/>
  <c r="N22" i="5" s="1"/>
  <c r="N18" i="5"/>
  <c r="N12" i="5"/>
  <c r="N6" i="5"/>
  <c r="N45" i="5" s="1"/>
  <c r="M35" i="5"/>
  <c r="M29" i="5"/>
  <c r="M23" i="5"/>
  <c r="M22" i="5" s="1"/>
  <c r="M18" i="5"/>
  <c r="M12" i="5"/>
  <c r="M6" i="5"/>
  <c r="M45" i="5" s="1"/>
  <c r="H34" i="3"/>
  <c r="H22" i="3"/>
  <c r="H21" i="3"/>
  <c r="H17" i="3"/>
  <c r="H5" i="3"/>
  <c r="H4" i="3" s="1"/>
  <c r="H3" i="3" s="1"/>
  <c r="H44" i="3" s="1"/>
  <c r="H34" i="1"/>
  <c r="H28" i="1"/>
  <c r="H22" i="1"/>
  <c r="H21" i="1" s="1"/>
  <c r="H17" i="1"/>
  <c r="H11" i="1"/>
  <c r="H5" i="1"/>
  <c r="H44" i="1" s="1"/>
  <c r="D45" i="11"/>
  <c r="D18" i="11"/>
  <c r="D5" i="11" s="1"/>
  <c r="D4" i="11" s="1"/>
  <c r="C29" i="11"/>
  <c r="C23" i="11"/>
  <c r="C22" i="11" s="1"/>
  <c r="C18" i="11"/>
  <c r="C12" i="11"/>
  <c r="C6" i="11"/>
  <c r="C5" i="11" s="1"/>
  <c r="D45" i="5"/>
  <c r="D18" i="5"/>
  <c r="D5" i="5" s="1"/>
  <c r="D4" i="5" s="1"/>
  <c r="C29" i="5"/>
  <c r="C23" i="5"/>
  <c r="C22" i="5" s="1"/>
  <c r="C18" i="5"/>
  <c r="C12" i="5"/>
  <c r="C5" i="5" s="1"/>
  <c r="C4" i="5" s="1"/>
  <c r="C45" i="5" s="1"/>
  <c r="C6" i="5"/>
  <c r="C22" i="3"/>
  <c r="C21" i="3"/>
  <c r="C17" i="3"/>
  <c r="C4" i="3" s="1"/>
  <c r="C3" i="3" s="1"/>
  <c r="C44" i="3" s="1"/>
  <c r="C5" i="3"/>
  <c r="C44" i="1"/>
  <c r="C28" i="1"/>
  <c r="C22" i="1"/>
  <c r="C21" i="1" s="1"/>
  <c r="C11" i="1"/>
  <c r="C4" i="1" s="1"/>
  <c r="C3" i="1" s="1"/>
  <c r="C5" i="1"/>
  <c r="N5" i="11" l="1"/>
  <c r="N4" i="11" s="1"/>
  <c r="M5" i="11"/>
  <c r="M4" i="11" s="1"/>
  <c r="N5" i="5"/>
  <c r="N4" i="5" s="1"/>
  <c r="M5" i="5"/>
  <c r="M4" i="5" s="1"/>
  <c r="H4" i="1"/>
  <c r="H3" i="1" s="1"/>
  <c r="C4" i="11"/>
  <c r="C45" i="11" s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<sst xmlns="http://schemas.openxmlformats.org/spreadsheetml/2006/main" count="916" uniqueCount="104">
  <si>
    <t>април</t>
  </si>
  <si>
    <t>19</t>
  </si>
  <si>
    <t>1901</t>
  </si>
  <si>
    <t>190101</t>
  </si>
  <si>
    <t>19010101</t>
  </si>
  <si>
    <t>19010102</t>
  </si>
  <si>
    <t>19010103</t>
  </si>
  <si>
    <t>19010104</t>
  </si>
  <si>
    <t>19010105</t>
  </si>
  <si>
    <t>190102</t>
  </si>
  <si>
    <t>19010201</t>
  </si>
  <si>
    <t>19010202</t>
  </si>
  <si>
    <t>19010203</t>
  </si>
  <si>
    <t>19010204</t>
  </si>
  <si>
    <t>19010205</t>
  </si>
  <si>
    <t>190103</t>
  </si>
  <si>
    <t>19010301</t>
  </si>
  <si>
    <t>19010302</t>
  </si>
  <si>
    <t>19010399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</si>
  <si>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</si>
  <si>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</si>
  <si>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</si>
  <si>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</si>
  <si>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</si>
  <si>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</si>
  <si>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</si>
  <si>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</si>
  <si>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</si>
  <si>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</si>
  <si>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</si>
  <si>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</si>
  <si>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</si>
  <si>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</si>
  <si>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</si>
  <si>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</si>
  <si>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</si>
  <si>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20</t>
  </si>
  <si>
    <t>21</t>
  </si>
  <si>
    <t>22</t>
  </si>
  <si>
    <t>23</t>
  </si>
  <si>
    <t>24</t>
  </si>
  <si>
    <t>25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</si>
  <si>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</si>
  <si>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</si>
  <si>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</si>
  <si>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</si>
  <si>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</si>
  <si>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</si>
  <si>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</si>
  <si>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</si>
  <si>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</si>
  <si>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</si>
  <si>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</si>
  <si>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</si>
  <si>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</si>
  <si>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</si>
  <si>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</si>
  <si>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</si>
  <si>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</si>
  <si>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Sigurimi total i jetës</t>
  </si>
  <si>
    <t>(me pjesëmarrje në fitim)</t>
  </si>
  <si>
    <t>Sigurimi i jetës</t>
  </si>
  <si>
    <t>Sigurimi themelor total i jetës</t>
  </si>
  <si>
    <t>Sigurimi i përzier</t>
  </si>
  <si>
    <t>Vdekje (me një kohëzgjatje të caktuar)</t>
  </si>
  <si>
    <t>Mbijetesa</t>
  </si>
  <si>
    <t>Sigurimi i përzier me TBS</t>
  </si>
  <si>
    <t>Vdekje (përjetësisht)</t>
  </si>
  <si>
    <t xml:space="preserve"> Sigurim të përgjithshme shtesë</t>
  </si>
  <si>
    <t>Sigurimi i fatkeqësisë (vdekje)</t>
  </si>
  <si>
    <t>Sigurimi i fatkeqësisë (invaliditet)</t>
  </si>
  <si>
    <t>Sigurimi shëndetësor (suplementar ZDZO)</t>
  </si>
  <si>
    <t>Sigurimi shëndetësor (privat  ZDZO)</t>
  </si>
  <si>
    <t>Sigurimi shëndetësor (tjetër)</t>
  </si>
  <si>
    <t>Sigurimi i përgjithshëm i aunitetit</t>
  </si>
  <si>
    <t>Anuitet personal me një kohëzgjatje të caktuar</t>
  </si>
  <si>
    <t>Aunitete të tjera</t>
  </si>
  <si>
    <t>Aunitet i përjetshëm</t>
  </si>
  <si>
    <t>Martesë dhe lindje</t>
  </si>
  <si>
    <t>Sigurimi i jetës kur rrezikun e investimeve e merr përsipër i siguruari</t>
  </si>
  <si>
    <t>Tontinë</t>
  </si>
  <si>
    <t>Fonde për kapital</t>
  </si>
  <si>
    <t>Pensione nga shtylla e dytë</t>
  </si>
  <si>
    <t>Pensione nga shtylla e  tretë</t>
  </si>
  <si>
    <t>GHITHSEJ</t>
  </si>
  <si>
    <t>Kroacija Jetë</t>
  </si>
  <si>
    <t>Grave</t>
  </si>
  <si>
    <t>Viner Jetë</t>
  </si>
  <si>
    <t>Unika Jetë</t>
  </si>
  <si>
    <t>Triglav Jetë</t>
  </si>
  <si>
    <t>Prva Zhivot</t>
  </si>
  <si>
    <t>Totali jetë</t>
  </si>
  <si>
    <t>Viner jetë</t>
  </si>
  <si>
    <t xml:space="preserve">shuma individuale </t>
  </si>
  <si>
    <t>anuitet</t>
  </si>
  <si>
    <t>shuma individuale</t>
  </si>
  <si>
    <t>Primi i shkruar bruto, në mijëra denarë, të shoqërive të sigurimeve jetë, për muajin maj të vitit 2026</t>
  </si>
  <si>
    <t>Primi i shkruar bruto, në mijëra denarë, të shoqërive të sigurimeve jetë, për muajin maj të vitit 2025</t>
  </si>
  <si>
    <t>Numri i kontratave të lidhura të shoqërive të jetës, për muajin prill të vitit 2026</t>
  </si>
  <si>
    <t>Numri i kontratave të lidhura të shoqërive të jetës, për muajin prill të vitit 2025</t>
  </si>
  <si>
    <t>Dëme të paguara bruto, në mijëra denarë,  për shoqëritë e sigurimeve jetë, për muajin prill të vitit 2025</t>
  </si>
  <si>
    <t>Dëme të paguara bruto, në mijëra denarë,  për shoqëritë e sigurimeve jetë, për muajin maj të vitit 2026</t>
  </si>
  <si>
    <t>Numri i dëmeve të paguara të shoqërive të sigurimeve jetë, për muajin  maj të vitit 2026</t>
  </si>
  <si>
    <t>Numri i dëmeve të paguara të shoqërive të sigurimeve jetë, për muajin maj të vitit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</si>
</sst>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yyyy\-mm\-dd"/>
    <numFmt numFmtId="166" formatCode="_-* #,##0.00_-;\-* #,##0.00_-;_-* &quot;-&quot;??_-;_-@_-"/>
  </numFmts>
  <fonts count="18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sz val="8"/>
      <name val="MS Sans Serif"/>
    </font>
    <font>
      <sz val="11"/>
      <color theme="1"/>
      <name val="Calibri"/>
      <family val="2"/>
      <charset val="204"/>
      <scheme val="minor"/>
    </font>
    <font>
      <sz val="10"/>
      <name val="Courier New"/>
      <family val="3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Calibri"/>
      <family val="2"/>
      <charset val="204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2F2F2"/>
        <bgColor rgb="FF000000"/>
      </patternFill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</borders>
  <cellStyleXfs count="15">
    <xf numFmtId="0" fontId="0" fillId="0" borderId="0"/>
    <xf numFmtId="43" fontId="5" fillId="0" borderId="0" applyFont="0" applyFill="0" applyBorder="0" applyAlignment="0" applyProtection="0"/>
    <xf numFmtId="49" fontId="9" fillId="0" borderId="0"/>
    <xf numFmtId="49" fontId="9" fillId="0" borderId="0"/>
    <xf numFmtId="165" fontId="9" fillId="0" borderId="0"/>
    <xf numFmtId="49" fontId="9" fillId="0" borderId="0"/>
    <xf numFmtId="49" fontId="9" fillId="0" borderId="0"/>
    <xf numFmtId="0" fontId="9" fillId="0" borderId="0"/>
    <xf numFmtId="0" fontId="1" fillId="0" borderId="0"/>
    <xf numFmtId="0" fontId="11" fillId="0" borderId="0"/>
    <xf numFmtId="0" fontId="10" fillId="0" borderId="0"/>
    <xf numFmtId="166" fontId="10" fillId="0" borderId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</cellStyleXfs>
  <cellXfs count="77">
    <xf numFmtId="0" fontId="0" fillId="0" borderId="0" xfId="0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0" fontId="2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3" fontId="3" fillId="0" borderId="1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3" fontId="3" fillId="0" borderId="9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vertical="center" wrapText="1"/>
    </xf>
    <xf numFmtId="164" fontId="5" fillId="0" borderId="12" xfId="1" applyNumberFormat="1" applyFont="1" applyBorder="1"/>
    <xf numFmtId="164" fontId="2" fillId="0" borderId="1" xfId="1" applyNumberFormat="1" applyFont="1" applyBorder="1" applyAlignment="1">
      <alignment vertical="center" wrapText="1"/>
    </xf>
    <xf numFmtId="3" fontId="2" fillId="4" borderId="1" xfId="0" applyNumberFormat="1" applyFont="1" applyFill="1" applyBorder="1" applyAlignment="1">
      <alignment vertical="center" wrapText="1"/>
    </xf>
    <xf numFmtId="164" fontId="5" fillId="0" borderId="0" xfId="1" applyNumberFormat="1" applyFont="1"/>
    <xf numFmtId="164" fontId="2" fillId="3" borderId="1" xfId="1" applyNumberFormat="1" applyFont="1" applyFill="1" applyBorder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164" fontId="2" fillId="4" borderId="1" xfId="1" applyNumberFormat="1" applyFont="1" applyFill="1" applyBorder="1" applyAlignment="1">
      <alignment vertical="center" wrapText="1"/>
    </xf>
    <xf numFmtId="3" fontId="2" fillId="5" borderId="1" xfId="0" applyNumberFormat="1" applyFont="1" applyFill="1" applyBorder="1" applyAlignment="1">
      <alignment vertical="center" wrapText="1"/>
    </xf>
    <xf numFmtId="3" fontId="2" fillId="6" borderId="1" xfId="0" applyNumberFormat="1" applyFont="1" applyFill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0" borderId="1" xfId="0" applyNumberFormat="1" applyFont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 wrapText="1"/>
    </xf>
    <xf numFmtId="3" fontId="8" fillId="5" borderId="1" xfId="0" applyNumberFormat="1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 wrapText="1"/>
    </xf>
    <xf numFmtId="4" fontId="2" fillId="5" borderId="1" xfId="0" applyNumberFormat="1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2" fillId="4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vertical="center" wrapText="1"/>
    </xf>
    <xf numFmtId="4" fontId="8" fillId="5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wrapText="1"/>
    </xf>
    <xf numFmtId="3" fontId="2" fillId="0" borderId="1" xfId="0" applyNumberFormat="1" applyFont="1" applyBorder="1" applyAlignment="1">
      <alignment wrapText="1"/>
    </xf>
    <xf numFmtId="3" fontId="2" fillId="4" borderId="1" xfId="0" applyNumberFormat="1" applyFont="1" applyFill="1" applyBorder="1" applyAlignment="1">
      <alignment wrapText="1"/>
    </xf>
    <xf numFmtId="3" fontId="2" fillId="3" borderId="13" xfId="0" applyNumberFormat="1" applyFont="1" applyFill="1" applyBorder="1" applyAlignment="1">
      <alignment vertical="center" wrapText="1"/>
    </xf>
    <xf numFmtId="4" fontId="14" fillId="3" borderId="1" xfId="0" applyNumberFormat="1" applyFont="1" applyFill="1" applyBorder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0" borderId="0" xfId="0" applyNumberFormat="1" applyFont="1" applyAlignment="1">
      <alignment vertical="center" wrapText="1"/>
    </xf>
    <xf numFmtId="3" fontId="2" fillId="7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3" fontId="2" fillId="3" borderId="14" xfId="0" applyNumberFormat="1" applyFont="1" applyFill="1" applyBorder="1" applyAlignment="1">
      <alignment vertical="center" wrapText="1"/>
    </xf>
    <xf numFmtId="3" fontId="2" fillId="0" borderId="14" xfId="0" applyNumberFormat="1" applyFont="1" applyBorder="1" applyAlignment="1">
      <alignment vertical="center" wrapText="1"/>
    </xf>
    <xf numFmtId="3" fontId="2" fillId="4" borderId="14" xfId="0" applyNumberFormat="1" applyFont="1" applyFill="1" applyBorder="1" applyAlignment="1">
      <alignment vertical="center" wrapText="1"/>
    </xf>
    <xf numFmtId="3" fontId="2" fillId="3" borderId="15" xfId="0" applyNumberFormat="1" applyFont="1" applyFill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5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15">
    <cellStyle name="aqt13" xfId="6" xr:uid="{9D37F215-7D2A-495F-B19A-F21E315B2C52}"/>
    <cellStyle name="aqt21" xfId="7" xr:uid="{75151404-1347-42AD-B379-9FB109A66502}"/>
    <cellStyle name="aqt32" xfId="5" xr:uid="{26206420-3058-4954-B4BD-9C24D2DDDA79}"/>
    <cellStyle name="aqt33" xfId="2" xr:uid="{5D01778D-1107-481C-AB08-AEEF61A94398}"/>
    <cellStyle name="aqt34" xfId="3" xr:uid="{8EDD8BA0-D699-4FD9-B64B-A3EB0EBBB137}"/>
    <cellStyle name="aqt8" xfId="4" xr:uid="{3D6EE69C-E9CA-4637-A1E0-65C0574D0F3E}"/>
    <cellStyle name="Comma" xfId="1" builtinId="3"/>
    <cellStyle name="Comma 2" xfId="11" xr:uid="{DB017A56-56CF-4CAB-86AC-1021FDD612D9}"/>
    <cellStyle name="Normal" xfId="0" builtinId="0"/>
    <cellStyle name="Normal 2" xfId="8" xr:uid="{705DD599-A5E1-4F4A-8B41-C0DB9386D762}"/>
    <cellStyle name="Normal 2 2" xfId="10" xr:uid="{7418FE0F-2A63-41C0-86A9-674AC302A354}"/>
    <cellStyle name="Normal 3" xfId="9" xr:uid="{AB323FF0-1830-4973-BF4F-1804EFF2309C}"/>
    <cellStyle name="Normal 4" xfId="12" xr:uid="{8E2BAB27-B9DB-4351-88A1-611CD96A37FE}"/>
    <cellStyle name="Normal 5" xfId="13" xr:uid="{68187342-E119-430A-B3B3-AFA50BF69387}"/>
    <cellStyle name="Normal 6" xfId="14" xr:uid="{3757F1BF-B6B6-47C7-AE47-52E57DC44D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96</v>
      </c>
    </row>
    <row r="2" spans="1:39" s="7" customFormat="1" ht="15" x14ac:dyDescent="0.25">
      <c r="A2" s="8"/>
      <c r="B2" s="9"/>
      <c r="C2" s="73" t="s">
        <v>85</v>
      </c>
      <c r="D2" s="73" t="s">
        <v>86</v>
      </c>
      <c r="E2" s="73" t="s">
        <v>87</v>
      </c>
      <c r="F2" s="73" t="s">
        <v>88</v>
      </c>
      <c r="G2" s="73" t="s">
        <v>89</v>
      </c>
      <c r="H2" s="74" t="s">
        <v>90</v>
      </c>
      <c r="I2" s="74" t="s">
        <v>91</v>
      </c>
    </row>
    <row r="3" spans="1:39" s="1" customFormat="1" x14ac:dyDescent="0.2">
      <c r="A3" s="68" t="s">
        <v>59</v>
      </c>
      <c r="B3" s="11" t="s">
        <v>1</v>
      </c>
      <c r="C3" s="27">
        <f t="shared" ref="C3" si="0">C4+C21</f>
        <v>35384</v>
      </c>
      <c r="D3" s="59">
        <v>3659</v>
      </c>
      <c r="E3" s="27">
        <f t="shared" ref="E3" si="1">E4+E21</f>
        <v>1997</v>
      </c>
      <c r="F3" s="50">
        <f>SUM(F4,F21,F28)</f>
        <v>18775</v>
      </c>
      <c r="G3" s="44">
        <f>G4+G21</f>
        <v>31563.325491749983</v>
      </c>
      <c r="H3" s="44">
        <f>H4+H21</f>
        <v>2134.23</v>
      </c>
      <c r="I3" s="19">
        <f>SUM(C3:H3)</f>
        <v>93512.555491749983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8" t="s">
        <v>60</v>
      </c>
      <c r="B4" s="11" t="s">
        <v>2</v>
      </c>
      <c r="C4" s="27">
        <f>C5+C11</f>
        <v>6082</v>
      </c>
      <c r="D4" s="59">
        <v>3227</v>
      </c>
      <c r="E4" s="27">
        <f t="shared" ref="E4" si="2">SUM(E5,E17,E11)</f>
        <v>1766</v>
      </c>
      <c r="F4" s="50">
        <f>SUM(F11,F5)</f>
        <v>127</v>
      </c>
      <c r="G4" s="44">
        <f>G5+G11</f>
        <v>17912.544191550005</v>
      </c>
      <c r="H4" s="44">
        <f>H5+H11</f>
        <v>0</v>
      </c>
      <c r="I4" s="19">
        <f t="shared" ref="I4:I44" si="3">SUM(C4:H4)</f>
        <v>29114.544191550005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9" t="s">
        <v>61</v>
      </c>
      <c r="B5" s="16" t="s">
        <v>3</v>
      </c>
      <c r="C5" s="27">
        <f>SUM(C6:C10)</f>
        <v>6052</v>
      </c>
      <c r="D5" s="59">
        <v>2877</v>
      </c>
      <c r="E5" s="27">
        <f t="shared" ref="E5" si="4">SUM(E6:E10)</f>
        <v>1731</v>
      </c>
      <c r="F5" s="50">
        <f>SUM(F6:F10)</f>
        <v>123</v>
      </c>
      <c r="G5" s="44">
        <f>G6+G8</f>
        <v>17768.388271500004</v>
      </c>
      <c r="H5" s="44">
        <f>SUM(H6:H10)</f>
        <v>0</v>
      </c>
      <c r="I5" s="21">
        <f t="shared" si="3"/>
        <v>28551.388271500004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9" t="s">
        <v>62</v>
      </c>
      <c r="B6" s="16" t="s">
        <v>4</v>
      </c>
      <c r="C6" s="28">
        <v>5370</v>
      </c>
      <c r="D6" s="60">
        <v>154</v>
      </c>
      <c r="E6" s="12">
        <v>1404</v>
      </c>
      <c r="F6" s="12">
        <v>108</v>
      </c>
      <c r="G6" s="45">
        <v>17622.585711900003</v>
      </c>
      <c r="H6" s="46"/>
      <c r="I6" s="21">
        <f t="shared" si="3"/>
        <v>24658.585711900003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9" t="s">
        <v>63</v>
      </c>
      <c r="B7" s="16" t="s">
        <v>5</v>
      </c>
      <c r="C7" s="29">
        <v>0</v>
      </c>
      <c r="D7" s="60">
        <v>0</v>
      </c>
      <c r="E7" s="12"/>
      <c r="F7" s="51">
        <v>0</v>
      </c>
      <c r="G7" s="45"/>
      <c r="H7" s="46"/>
      <c r="I7" s="21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9" t="s">
        <v>64</v>
      </c>
      <c r="B8" s="16" t="s">
        <v>6</v>
      </c>
      <c r="C8" s="28">
        <v>348</v>
      </c>
      <c r="D8" s="12">
        <v>1488</v>
      </c>
      <c r="E8" s="12"/>
      <c r="F8" s="12">
        <v>15</v>
      </c>
      <c r="G8" s="45">
        <v>145.80255959999997</v>
      </c>
      <c r="H8" s="46"/>
      <c r="I8" s="21">
        <f t="shared" si="3"/>
        <v>1996.8025596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9" t="s">
        <v>65</v>
      </c>
      <c r="B9" s="16" t="s">
        <v>7</v>
      </c>
      <c r="C9" s="29">
        <v>0</v>
      </c>
      <c r="D9" s="12">
        <v>1235</v>
      </c>
      <c r="E9" s="12">
        <v>327</v>
      </c>
      <c r="F9" s="12">
        <v>0</v>
      </c>
      <c r="G9" s="46"/>
      <c r="H9" s="46"/>
      <c r="I9" s="21">
        <f t="shared" si="3"/>
        <v>1562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9" t="s">
        <v>66</v>
      </c>
      <c r="B10" s="16" t="s">
        <v>8</v>
      </c>
      <c r="C10" s="29">
        <v>334</v>
      </c>
      <c r="D10" s="60">
        <v>0</v>
      </c>
      <c r="E10" s="12"/>
      <c r="F10" s="51">
        <v>0</v>
      </c>
      <c r="G10" s="46"/>
      <c r="H10" s="46"/>
      <c r="I10" s="21">
        <f t="shared" si="3"/>
        <v>334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9" t="s">
        <v>67</v>
      </c>
      <c r="B11" s="16" t="s">
        <v>9</v>
      </c>
      <c r="C11" s="30">
        <f>SUM(C12:C16)</f>
        <v>30</v>
      </c>
      <c r="D11" s="61">
        <v>350</v>
      </c>
      <c r="E11" s="36">
        <f>SUM(E12:E16)</f>
        <v>35</v>
      </c>
      <c r="F11" s="52">
        <f>SUM(F16,F13)</f>
        <v>4</v>
      </c>
      <c r="G11" s="44">
        <f>SUM(G12:G16)</f>
        <v>144.15592005000002</v>
      </c>
      <c r="H11" s="44">
        <f>SUM(H12:H16)</f>
        <v>0</v>
      </c>
      <c r="I11" s="21">
        <f t="shared" si="3"/>
        <v>563.15592005000008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9" t="s">
        <v>68</v>
      </c>
      <c r="B12" s="16" t="s">
        <v>10</v>
      </c>
      <c r="C12" s="31">
        <v>7</v>
      </c>
      <c r="D12" s="60">
        <v>74</v>
      </c>
      <c r="E12" s="12">
        <v>11</v>
      </c>
      <c r="F12" s="51">
        <v>0</v>
      </c>
      <c r="G12" s="45">
        <v>12.388972949999999</v>
      </c>
      <c r="H12" s="46"/>
      <c r="I12" s="21">
        <f t="shared" si="3"/>
        <v>104.38897295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9" t="s">
        <v>69</v>
      </c>
      <c r="B13" s="16" t="s">
        <v>11</v>
      </c>
      <c r="C13" s="31">
        <v>12</v>
      </c>
      <c r="D13" s="60">
        <v>257</v>
      </c>
      <c r="E13" s="12">
        <v>19</v>
      </c>
      <c r="F13" s="12">
        <v>0</v>
      </c>
      <c r="G13" s="45">
        <v>131.76694710000001</v>
      </c>
      <c r="H13" s="46"/>
      <c r="I13" s="21">
        <f t="shared" si="3"/>
        <v>419.76694710000004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9" t="s">
        <v>70</v>
      </c>
      <c r="B14" s="16" t="s">
        <v>12</v>
      </c>
      <c r="C14" s="29">
        <v>0</v>
      </c>
      <c r="D14" s="60">
        <v>0</v>
      </c>
      <c r="E14" s="12"/>
      <c r="F14" s="51">
        <v>0</v>
      </c>
      <c r="G14" s="49"/>
      <c r="H14" s="46"/>
      <c r="I14" s="21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9" t="s">
        <v>71</v>
      </c>
      <c r="B15" s="16" t="s">
        <v>13</v>
      </c>
      <c r="C15" s="29">
        <v>0</v>
      </c>
      <c r="D15" s="60">
        <v>0</v>
      </c>
      <c r="E15" s="12"/>
      <c r="F15" s="51">
        <v>0</v>
      </c>
      <c r="G15" s="49"/>
      <c r="H15" s="46"/>
      <c r="I15" s="21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9" t="s">
        <v>72</v>
      </c>
      <c r="B16" s="16" t="s">
        <v>14</v>
      </c>
      <c r="C16" s="29">
        <v>11</v>
      </c>
      <c r="D16" s="60">
        <v>19</v>
      </c>
      <c r="E16" s="12">
        <v>5</v>
      </c>
      <c r="F16" s="51">
        <v>4</v>
      </c>
      <c r="G16" s="45"/>
      <c r="H16" s="46"/>
      <c r="I16" s="21">
        <f t="shared" si="3"/>
        <v>39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9" t="s">
        <v>73</v>
      </c>
      <c r="B17" s="16" t="s">
        <v>15</v>
      </c>
      <c r="C17" s="32">
        <v>0</v>
      </c>
      <c r="D17" s="61">
        <v>0</v>
      </c>
      <c r="E17" s="27">
        <f t="shared" ref="E17" si="5">SUM(E18:E20)</f>
        <v>0</v>
      </c>
      <c r="F17" s="52">
        <v>0</v>
      </c>
      <c r="G17" s="44"/>
      <c r="H17" s="44">
        <f>SUM(H18:H20)</f>
        <v>0</v>
      </c>
      <c r="I17" s="21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9" t="s">
        <v>74</v>
      </c>
      <c r="B18" s="16" t="s">
        <v>16</v>
      </c>
      <c r="C18" s="29">
        <v>0</v>
      </c>
      <c r="D18" s="60">
        <v>0</v>
      </c>
      <c r="E18" s="12"/>
      <c r="F18" s="51">
        <v>0</v>
      </c>
      <c r="G18" s="46"/>
      <c r="H18" s="46"/>
      <c r="I18" s="21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9" t="s">
        <v>75</v>
      </c>
      <c r="B19" s="16" t="s">
        <v>17</v>
      </c>
      <c r="C19" s="29"/>
      <c r="D19" s="60">
        <v>0</v>
      </c>
      <c r="E19" s="12"/>
      <c r="F19" s="51">
        <v>0</v>
      </c>
      <c r="G19" s="46"/>
      <c r="H19" s="46"/>
      <c r="I19" s="21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70" t="s">
        <v>76</v>
      </c>
      <c r="B20" s="16" t="s">
        <v>18</v>
      </c>
      <c r="C20" s="29">
        <v>0</v>
      </c>
      <c r="D20" s="60">
        <v>0</v>
      </c>
      <c r="E20" s="12"/>
      <c r="F20" s="51">
        <v>0</v>
      </c>
      <c r="G20" s="46"/>
      <c r="H20" s="46"/>
      <c r="I20" s="21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71" t="s">
        <v>60</v>
      </c>
      <c r="B21" s="11" t="s">
        <v>19</v>
      </c>
      <c r="C21" s="32">
        <f>C22+C28</f>
        <v>29302</v>
      </c>
      <c r="D21" s="61">
        <v>432</v>
      </c>
      <c r="E21" s="27">
        <f t="shared" ref="E21" si="6">SUM(E22,E28,E34)</f>
        <v>231</v>
      </c>
      <c r="F21" s="30">
        <f>SUM(F22,F34)</f>
        <v>9582</v>
      </c>
      <c r="G21" s="44">
        <f>G22+G28</f>
        <v>13650.781300199978</v>
      </c>
      <c r="H21" s="44">
        <f>H22+H28</f>
        <v>2134.23</v>
      </c>
      <c r="I21" s="19">
        <f t="shared" si="3"/>
        <v>55332.011300199978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9" t="s">
        <v>62</v>
      </c>
      <c r="B22" s="16" t="s">
        <v>20</v>
      </c>
      <c r="C22" s="30">
        <f>SUM(C23:C27)</f>
        <v>26115</v>
      </c>
      <c r="D22" s="61">
        <v>432</v>
      </c>
      <c r="E22" s="27">
        <f t="shared" ref="E22" si="7">SUM(E23:E27)</f>
        <v>231</v>
      </c>
      <c r="F22" s="30">
        <f t="shared" ref="F22" si="8">SUM(F23:F27)</f>
        <v>9582</v>
      </c>
      <c r="G22" s="44">
        <f>G24</f>
        <v>13637.588441399979</v>
      </c>
      <c r="H22" s="27">
        <f>SUM(H23:H27)</f>
        <v>1822.35</v>
      </c>
      <c r="I22" s="21">
        <f t="shared" si="3"/>
        <v>51819.93844139998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9" t="s">
        <v>63</v>
      </c>
      <c r="B23" s="16" t="s">
        <v>21</v>
      </c>
      <c r="C23" s="29">
        <v>0</v>
      </c>
      <c r="D23" s="60">
        <v>0</v>
      </c>
      <c r="E23" s="12"/>
      <c r="F23" s="51">
        <v>0</v>
      </c>
      <c r="G23" s="46"/>
      <c r="H23" s="46"/>
      <c r="I23" s="21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9" t="s">
        <v>64</v>
      </c>
      <c r="B24" s="16" t="s">
        <v>22</v>
      </c>
      <c r="C24" s="33">
        <v>26115</v>
      </c>
      <c r="D24" s="60">
        <v>432</v>
      </c>
      <c r="E24" s="12">
        <v>231</v>
      </c>
      <c r="F24" s="12">
        <v>9582</v>
      </c>
      <c r="G24" s="46">
        <v>13637.588441399979</v>
      </c>
      <c r="H24" s="46">
        <v>1822.35</v>
      </c>
      <c r="I24" s="21">
        <f t="shared" si="3"/>
        <v>51819.93844139998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9" t="s">
        <v>65</v>
      </c>
      <c r="B25" s="16" t="s">
        <v>23</v>
      </c>
      <c r="C25" s="29">
        <v>0</v>
      </c>
      <c r="D25" s="60">
        <v>0</v>
      </c>
      <c r="E25" s="12"/>
      <c r="F25" s="51">
        <v>0</v>
      </c>
      <c r="G25" s="46"/>
      <c r="H25" s="46"/>
      <c r="I25" s="21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9" t="s">
        <v>66</v>
      </c>
      <c r="B26" s="16" t="s">
        <v>24</v>
      </c>
      <c r="C26" s="29">
        <v>0</v>
      </c>
      <c r="D26" s="60">
        <v>0</v>
      </c>
      <c r="E26" s="12"/>
      <c r="F26" s="51">
        <v>0</v>
      </c>
      <c r="G26" s="46"/>
      <c r="H26" s="46"/>
      <c r="I26" s="21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9" t="s">
        <v>67</v>
      </c>
      <c r="B27" s="16" t="s">
        <v>25</v>
      </c>
      <c r="C27" s="29">
        <v>0</v>
      </c>
      <c r="D27" s="60">
        <v>0</v>
      </c>
      <c r="E27" s="12"/>
      <c r="F27" s="51">
        <v>0</v>
      </c>
      <c r="G27" s="46"/>
      <c r="H27" s="46"/>
      <c r="I27" s="21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9" t="s">
        <v>68</v>
      </c>
      <c r="B28" s="16" t="s">
        <v>26</v>
      </c>
      <c r="C28" s="30">
        <f>SUM(C29:C33)</f>
        <v>3187</v>
      </c>
      <c r="D28" s="61">
        <v>0</v>
      </c>
      <c r="E28" s="27">
        <f>SUM(E29:E33)</f>
        <v>0</v>
      </c>
      <c r="F28" s="30">
        <f>SUM(F29:F33)</f>
        <v>9066</v>
      </c>
      <c r="G28" s="44">
        <f>SUM(G29:G33)</f>
        <v>13.192858800000002</v>
      </c>
      <c r="H28" s="44">
        <f>SUM(H29:H33)</f>
        <v>311.88</v>
      </c>
      <c r="I28" s="21">
        <f t="shared" si="3"/>
        <v>12578.072858799998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9" t="s">
        <v>69</v>
      </c>
      <c r="B29" s="16" t="s">
        <v>27</v>
      </c>
      <c r="C29" s="31">
        <v>16</v>
      </c>
      <c r="D29" s="60">
        <v>0</v>
      </c>
      <c r="E29" s="12"/>
      <c r="F29" s="12">
        <v>3056</v>
      </c>
      <c r="G29" s="46">
        <v>0.91802159999999999</v>
      </c>
      <c r="H29" s="46">
        <v>45.71</v>
      </c>
      <c r="I29" s="21">
        <f t="shared" si="3"/>
        <v>3118.6280216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9" t="s">
        <v>70</v>
      </c>
      <c r="B30" s="16" t="s">
        <v>28</v>
      </c>
      <c r="C30" s="31">
        <v>3018</v>
      </c>
      <c r="D30" s="60">
        <v>0</v>
      </c>
      <c r="E30" s="12"/>
      <c r="F30" s="12">
        <v>535</v>
      </c>
      <c r="G30" s="46">
        <v>9.239443200000002</v>
      </c>
      <c r="H30" s="46">
        <v>109.31</v>
      </c>
      <c r="I30" s="21">
        <f t="shared" si="3"/>
        <v>3671.5494432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9" t="s">
        <v>71</v>
      </c>
      <c r="B31" s="16" t="s">
        <v>29</v>
      </c>
      <c r="C31" s="29">
        <v>0</v>
      </c>
      <c r="D31" s="60">
        <v>0</v>
      </c>
      <c r="E31" s="12"/>
      <c r="F31" s="51">
        <v>0</v>
      </c>
      <c r="G31" s="46"/>
      <c r="H31" s="46"/>
      <c r="I31" s="21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9" t="s">
        <v>72</v>
      </c>
      <c r="B32" s="16" t="s">
        <v>30</v>
      </c>
      <c r="C32" s="29">
        <v>0</v>
      </c>
      <c r="D32" s="60">
        <v>0</v>
      </c>
      <c r="E32" s="12"/>
      <c r="F32" s="51">
        <v>0</v>
      </c>
      <c r="G32" s="46"/>
      <c r="H32" s="46"/>
      <c r="I32" s="21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9" t="s">
        <v>73</v>
      </c>
      <c r="B33" s="16" t="s">
        <v>31</v>
      </c>
      <c r="C33" s="29">
        <v>153</v>
      </c>
      <c r="D33" s="60">
        <v>0</v>
      </c>
      <c r="E33" s="12"/>
      <c r="F33" s="12">
        <v>5475</v>
      </c>
      <c r="G33" s="46">
        <v>3.0353940000000001</v>
      </c>
      <c r="H33" s="46">
        <v>156.86000000000001</v>
      </c>
      <c r="I33" s="21">
        <f t="shared" si="3"/>
        <v>5787.8953940000001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9" t="s">
        <v>74</v>
      </c>
      <c r="B34" s="16" t="s">
        <v>32</v>
      </c>
      <c r="C34" s="34">
        <v>0</v>
      </c>
      <c r="D34" s="61">
        <v>0</v>
      </c>
      <c r="E34" s="27">
        <f t="shared" ref="E34" si="9">SUM(E35:E37)</f>
        <v>0</v>
      </c>
      <c r="F34" s="52">
        <v>0</v>
      </c>
      <c r="G34" s="44">
        <f>G35+G36+G37</f>
        <v>0</v>
      </c>
      <c r="H34" s="44">
        <f>SUM(H35:H37)</f>
        <v>0</v>
      </c>
      <c r="I34" s="21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70" t="s">
        <v>77</v>
      </c>
      <c r="B35" s="16" t="s">
        <v>33</v>
      </c>
      <c r="C35" s="29">
        <v>0</v>
      </c>
      <c r="D35" s="60">
        <v>0</v>
      </c>
      <c r="E35" s="12"/>
      <c r="F35" s="51">
        <v>0</v>
      </c>
      <c r="G35" s="46"/>
      <c r="H35" s="46"/>
      <c r="I35" s="21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9" t="s">
        <v>75</v>
      </c>
      <c r="B36" s="16" t="s">
        <v>34</v>
      </c>
      <c r="C36" s="29">
        <v>0</v>
      </c>
      <c r="D36" s="60">
        <v>0</v>
      </c>
      <c r="E36" s="12"/>
      <c r="F36" s="51">
        <v>0</v>
      </c>
      <c r="G36" s="46"/>
      <c r="H36" s="46"/>
      <c r="I36" s="21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70" t="s">
        <v>76</v>
      </c>
      <c r="B37" s="16" t="s">
        <v>35</v>
      </c>
      <c r="C37" s="29">
        <v>0</v>
      </c>
      <c r="D37" s="60">
        <v>0</v>
      </c>
      <c r="E37" s="12"/>
      <c r="F37" s="51">
        <v>0</v>
      </c>
      <c r="G37" s="46"/>
      <c r="H37" s="46"/>
      <c r="I37" s="21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8" t="s">
        <v>78</v>
      </c>
      <c r="B38" s="11" t="s">
        <v>36</v>
      </c>
      <c r="C38" s="29">
        <v>0</v>
      </c>
      <c r="D38" s="60">
        <v>0</v>
      </c>
      <c r="E38" s="12"/>
      <c r="F38" s="51">
        <v>0</v>
      </c>
      <c r="G38" s="46"/>
      <c r="H38" s="46"/>
      <c r="I38" s="19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71" t="s">
        <v>79</v>
      </c>
      <c r="B39" s="11" t="s">
        <v>37</v>
      </c>
      <c r="C39" s="28">
        <v>9165</v>
      </c>
      <c r="D39" s="59">
        <v>4465</v>
      </c>
      <c r="E39" s="12">
        <v>7062</v>
      </c>
      <c r="F39" s="12">
        <v>548</v>
      </c>
      <c r="G39" s="46">
        <v>13123.417375800002</v>
      </c>
      <c r="H39" s="46">
        <v>2773.6400000000003</v>
      </c>
      <c r="I39" s="19">
        <f t="shared" si="3"/>
        <v>37137.057375800003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71" t="s">
        <v>80</v>
      </c>
      <c r="B40" s="11" t="s">
        <v>38</v>
      </c>
      <c r="C40" s="29">
        <v>0</v>
      </c>
      <c r="D40" s="60">
        <v>0</v>
      </c>
      <c r="E40" s="12"/>
      <c r="F40" s="51">
        <v>0</v>
      </c>
      <c r="G40" s="46"/>
      <c r="H40" s="46"/>
      <c r="I40" s="19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71" t="s">
        <v>81</v>
      </c>
      <c r="B41" s="11" t="s">
        <v>39</v>
      </c>
      <c r="C41" s="29">
        <v>0</v>
      </c>
      <c r="D41" s="60">
        <v>0</v>
      </c>
      <c r="E41" s="12"/>
      <c r="F41" s="12">
        <v>0</v>
      </c>
      <c r="G41" s="46"/>
      <c r="H41" s="46"/>
      <c r="I41" s="19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71" t="s">
        <v>82</v>
      </c>
      <c r="B42" s="11" t="s">
        <v>40</v>
      </c>
      <c r="C42" s="29">
        <v>0</v>
      </c>
      <c r="D42" s="60">
        <v>0</v>
      </c>
      <c r="E42" s="12"/>
      <c r="F42" s="12">
        <v>0</v>
      </c>
      <c r="G42" s="46"/>
      <c r="H42" s="46"/>
      <c r="I42" s="19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71" t="s">
        <v>83</v>
      </c>
      <c r="B43" s="11" t="s">
        <v>41</v>
      </c>
      <c r="C43" s="29">
        <v>0</v>
      </c>
      <c r="D43" s="60">
        <v>0</v>
      </c>
      <c r="E43" s="12"/>
      <c r="F43" s="12">
        <v>0</v>
      </c>
      <c r="G43" s="46"/>
      <c r="H43" s="46"/>
      <c r="I43" s="19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72" t="s">
        <v>84</v>
      </c>
      <c r="B44" s="14" t="s">
        <v>42</v>
      </c>
      <c r="C44" s="27">
        <f>C5+C11+C22+C28+C39</f>
        <v>44549</v>
      </c>
      <c r="D44" s="59">
        <v>8124</v>
      </c>
      <c r="E44" s="27">
        <f t="shared" ref="E44" si="10">SUM(E3,E38:E43)</f>
        <v>9059</v>
      </c>
      <c r="F44" s="53">
        <f>SUM(F3,F39)</f>
        <v>19323</v>
      </c>
      <c r="G44" s="47">
        <f>G3+G39</f>
        <v>44686.742867549983</v>
      </c>
      <c r="H44" s="54">
        <f>H5+H11+H22+H28+H39</f>
        <v>4907.8700000000008</v>
      </c>
      <c r="I44" s="23">
        <f t="shared" si="3"/>
        <v>130649.61286754998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97</v>
      </c>
    </row>
    <row r="2" spans="1:39" s="7" customFormat="1" ht="15" x14ac:dyDescent="0.25">
      <c r="A2" s="8"/>
      <c r="B2" s="9"/>
      <c r="C2" s="73" t="s">
        <v>85</v>
      </c>
      <c r="D2" s="73" t="s">
        <v>86</v>
      </c>
      <c r="E2" s="73" t="s">
        <v>87</v>
      </c>
      <c r="F2" s="73" t="s">
        <v>88</v>
      </c>
      <c r="G2" s="73" t="s">
        <v>89</v>
      </c>
      <c r="H2" s="74" t="s">
        <v>90</v>
      </c>
      <c r="I2" s="74" t="s">
        <v>91</v>
      </c>
    </row>
    <row r="3" spans="1:39" s="1" customFormat="1" x14ac:dyDescent="0.2">
      <c r="A3" s="68" t="s">
        <v>59</v>
      </c>
      <c r="B3" s="11" t="s">
        <v>1</v>
      </c>
      <c r="C3" s="27">
        <f t="shared" ref="C3" si="0">C4+C21</f>
        <v>32494</v>
      </c>
      <c r="D3" s="27">
        <f>D4+D21</f>
        <v>3149</v>
      </c>
      <c r="E3" s="27">
        <f t="shared" ref="E3" si="1">E4+E21</f>
        <v>1638</v>
      </c>
      <c r="F3" s="50">
        <f>SUM(F4,F21,F28)</f>
        <v>7971</v>
      </c>
      <c r="G3" s="44">
        <f>G4+G21</f>
        <v>55958.330649286676</v>
      </c>
      <c r="H3" s="44">
        <f>H4+H21</f>
        <v>2867.1900000000005</v>
      </c>
      <c r="I3" s="19">
        <f>SUM(C3:H3)</f>
        <v>104077.52064928669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8" t="s">
        <v>60</v>
      </c>
      <c r="B4" s="11" t="s">
        <v>2</v>
      </c>
      <c r="C4" s="27">
        <f>C5+C11</f>
        <v>3281</v>
      </c>
      <c r="D4" s="27">
        <f>D5+D11+D17</f>
        <v>3110</v>
      </c>
      <c r="E4" s="27">
        <f t="shared" ref="E4" si="2">SUM(E5,E17,E11)</f>
        <v>900</v>
      </c>
      <c r="F4" s="50">
        <f>SUM(F11,F5)</f>
        <v>37</v>
      </c>
      <c r="G4" s="44">
        <f>G5+G11</f>
        <v>31412.950337795999</v>
      </c>
      <c r="H4" s="44">
        <f>H5+H11</f>
        <v>0</v>
      </c>
      <c r="I4" s="19">
        <f t="shared" ref="I4:I44" si="3">SUM(C4:H4)</f>
        <v>38740.950337795999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9" t="s">
        <v>61</v>
      </c>
      <c r="B5" s="16" t="s">
        <v>3</v>
      </c>
      <c r="C5" s="27">
        <f>SUM(C6:C10)</f>
        <v>3255</v>
      </c>
      <c r="D5" s="27">
        <f t="shared" ref="D5:E5" si="4">SUM(D6:D10)</f>
        <v>2858</v>
      </c>
      <c r="E5" s="27">
        <f t="shared" si="4"/>
        <v>815</v>
      </c>
      <c r="F5" s="50">
        <f>SUM(F6:F10)</f>
        <v>36</v>
      </c>
      <c r="G5" s="44">
        <f>G6+G8</f>
        <v>31229.101619116998</v>
      </c>
      <c r="H5" s="44">
        <f>SUM(H6:H10)</f>
        <v>0</v>
      </c>
      <c r="I5" s="21">
        <f t="shared" si="3"/>
        <v>38193.101619116998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9" t="s">
        <v>62</v>
      </c>
      <c r="B6" s="16" t="s">
        <v>4</v>
      </c>
      <c r="C6" s="28">
        <v>2984</v>
      </c>
      <c r="D6" s="12">
        <v>60</v>
      </c>
      <c r="E6" s="12">
        <v>292</v>
      </c>
      <c r="F6" s="12">
        <v>0</v>
      </c>
      <c r="G6" s="45">
        <v>30737.371081636997</v>
      </c>
      <c r="H6" s="46"/>
      <c r="I6" s="21">
        <f t="shared" si="3"/>
        <v>34073.371081637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9" t="s">
        <v>63</v>
      </c>
      <c r="B7" s="16" t="s">
        <v>5</v>
      </c>
      <c r="C7" s="29">
        <v>0</v>
      </c>
      <c r="D7" s="12">
        <v>3</v>
      </c>
      <c r="E7" s="12"/>
      <c r="F7" s="51">
        <v>0</v>
      </c>
      <c r="G7" s="45"/>
      <c r="H7" s="46"/>
      <c r="I7" s="21">
        <f t="shared" si="3"/>
        <v>3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9" t="s">
        <v>64</v>
      </c>
      <c r="B8" s="16" t="s">
        <v>6</v>
      </c>
      <c r="C8" s="28">
        <v>90</v>
      </c>
      <c r="D8" s="12">
        <v>1779</v>
      </c>
      <c r="E8" s="12"/>
      <c r="F8" s="12">
        <v>0</v>
      </c>
      <c r="G8" s="45">
        <v>491.73053748000001</v>
      </c>
      <c r="H8" s="46"/>
      <c r="I8" s="21">
        <f t="shared" si="3"/>
        <v>2360.7305374799998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9" t="s">
        <v>65</v>
      </c>
      <c r="B9" s="16" t="s">
        <v>7</v>
      </c>
      <c r="C9" s="29">
        <v>0</v>
      </c>
      <c r="D9" s="12">
        <v>1016</v>
      </c>
      <c r="E9" s="12">
        <v>523</v>
      </c>
      <c r="F9" s="12">
        <v>36</v>
      </c>
      <c r="G9" s="46"/>
      <c r="H9" s="46"/>
      <c r="I9" s="21">
        <f t="shared" si="3"/>
        <v>1575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9" t="s">
        <v>66</v>
      </c>
      <c r="B10" s="16" t="s">
        <v>8</v>
      </c>
      <c r="C10" s="29">
        <v>181</v>
      </c>
      <c r="D10" s="12">
        <v>0</v>
      </c>
      <c r="E10" s="12"/>
      <c r="F10" s="51">
        <v>0</v>
      </c>
      <c r="G10" s="46"/>
      <c r="H10" s="46"/>
      <c r="I10" s="21">
        <f t="shared" si="3"/>
        <v>181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9" t="s">
        <v>67</v>
      </c>
      <c r="B11" s="16" t="s">
        <v>9</v>
      </c>
      <c r="C11" s="30">
        <f>SUM(C12:C16)</f>
        <v>26</v>
      </c>
      <c r="D11" s="27">
        <f>SUM(D12:D16)</f>
        <v>252</v>
      </c>
      <c r="E11" s="36">
        <f>SUM(E12:E16)</f>
        <v>85</v>
      </c>
      <c r="F11" s="52">
        <f>SUM(F16,F13)</f>
        <v>1</v>
      </c>
      <c r="G11" s="44">
        <f>SUM(G12:G16)</f>
        <v>183.848718679</v>
      </c>
      <c r="H11" s="44">
        <f>SUM(H12:H16)</f>
        <v>0</v>
      </c>
      <c r="I11" s="21">
        <f t="shared" si="3"/>
        <v>547.84871867900006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9" t="s">
        <v>68</v>
      </c>
      <c r="B12" s="16" t="s">
        <v>10</v>
      </c>
      <c r="C12" s="31">
        <v>9</v>
      </c>
      <c r="D12" s="12">
        <v>63</v>
      </c>
      <c r="E12" s="12">
        <v>16</v>
      </c>
      <c r="F12" s="51">
        <v>0</v>
      </c>
      <c r="G12" s="45">
        <v>14.350468191999997</v>
      </c>
      <c r="H12" s="46"/>
      <c r="I12" s="21">
        <f t="shared" si="3"/>
        <v>102.35046819199999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9" t="s">
        <v>69</v>
      </c>
      <c r="B13" s="16" t="s">
        <v>11</v>
      </c>
      <c r="C13" s="31">
        <v>9</v>
      </c>
      <c r="D13" s="12">
        <v>174</v>
      </c>
      <c r="E13" s="12">
        <v>36</v>
      </c>
      <c r="F13" s="12">
        <v>1</v>
      </c>
      <c r="G13" s="45">
        <v>143.93092734300001</v>
      </c>
      <c r="H13" s="46"/>
      <c r="I13" s="21">
        <f t="shared" si="3"/>
        <v>363.93092734300001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9" t="s">
        <v>70</v>
      </c>
      <c r="B14" s="16" t="s">
        <v>12</v>
      </c>
      <c r="C14" s="29">
        <v>0</v>
      </c>
      <c r="D14" s="12">
        <v>0</v>
      </c>
      <c r="E14" s="12"/>
      <c r="F14" s="51">
        <v>0</v>
      </c>
      <c r="G14" s="49"/>
      <c r="H14" s="46"/>
      <c r="I14" s="21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9" t="s">
        <v>71</v>
      </c>
      <c r="B15" s="16" t="s">
        <v>13</v>
      </c>
      <c r="C15" s="29">
        <v>0</v>
      </c>
      <c r="D15" s="12">
        <v>0</v>
      </c>
      <c r="E15" s="12"/>
      <c r="F15" s="51">
        <v>0</v>
      </c>
      <c r="G15" s="49"/>
      <c r="H15" s="46"/>
      <c r="I15" s="21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9" t="s">
        <v>72</v>
      </c>
      <c r="B16" s="16" t="s">
        <v>14</v>
      </c>
      <c r="C16" s="29">
        <v>8</v>
      </c>
      <c r="D16" s="12">
        <v>15</v>
      </c>
      <c r="E16" s="12">
        <v>33</v>
      </c>
      <c r="F16" s="12">
        <v>0</v>
      </c>
      <c r="G16" s="45">
        <v>25.567323143999996</v>
      </c>
      <c r="H16" s="46"/>
      <c r="I16" s="21">
        <f t="shared" si="3"/>
        <v>81.567323144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9" t="s">
        <v>73</v>
      </c>
      <c r="B17" s="16" t="s">
        <v>15</v>
      </c>
      <c r="C17" s="32">
        <v>0</v>
      </c>
      <c r="D17" s="27">
        <f t="shared" ref="D17:E17" si="5">SUM(D18:D20)</f>
        <v>0</v>
      </c>
      <c r="E17" s="27">
        <f t="shared" si="5"/>
        <v>0</v>
      </c>
      <c r="F17" s="52">
        <v>0</v>
      </c>
      <c r="G17" s="44"/>
      <c r="H17" s="44">
        <f>SUM(H18:H20)</f>
        <v>0</v>
      </c>
      <c r="I17" s="21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9" t="s">
        <v>74</v>
      </c>
      <c r="B18" s="16" t="s">
        <v>16</v>
      </c>
      <c r="C18" s="29">
        <v>0</v>
      </c>
      <c r="D18" s="12">
        <v>0</v>
      </c>
      <c r="E18" s="12"/>
      <c r="F18" s="51">
        <v>0</v>
      </c>
      <c r="G18" s="46"/>
      <c r="H18" s="46"/>
      <c r="I18" s="21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9" t="s">
        <v>75</v>
      </c>
      <c r="B19" s="16" t="s">
        <v>17</v>
      </c>
      <c r="C19" s="29"/>
      <c r="D19" s="12">
        <v>0</v>
      </c>
      <c r="E19" s="12"/>
      <c r="F19" s="51">
        <v>0</v>
      </c>
      <c r="G19" s="46"/>
      <c r="H19" s="46"/>
      <c r="I19" s="21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70" t="s">
        <v>76</v>
      </c>
      <c r="B20" s="16" t="s">
        <v>18</v>
      </c>
      <c r="C20" s="29">
        <v>0</v>
      </c>
      <c r="D20" s="12">
        <v>0</v>
      </c>
      <c r="E20" s="12"/>
      <c r="F20" s="51">
        <v>0</v>
      </c>
      <c r="G20" s="46"/>
      <c r="H20" s="46"/>
      <c r="I20" s="21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71" t="s">
        <v>60</v>
      </c>
      <c r="B21" s="11" t="s">
        <v>19</v>
      </c>
      <c r="C21" s="32">
        <f>C22+C28</f>
        <v>29213</v>
      </c>
      <c r="D21" s="27">
        <f>D22</f>
        <v>39</v>
      </c>
      <c r="E21" s="27">
        <f t="shared" ref="E21" si="6">SUM(E22,E28,E34)</f>
        <v>738</v>
      </c>
      <c r="F21" s="30">
        <f>SUM(F22,F34)</f>
        <v>7344</v>
      </c>
      <c r="G21" s="44">
        <f>G22+G28</f>
        <v>24545.380311490677</v>
      </c>
      <c r="H21" s="44">
        <f>H22+H28</f>
        <v>2867.1900000000005</v>
      </c>
      <c r="I21" s="19">
        <f t="shared" si="3"/>
        <v>64746.570311490679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9" t="s">
        <v>62</v>
      </c>
      <c r="B22" s="16" t="s">
        <v>20</v>
      </c>
      <c r="C22" s="30">
        <f>SUM(C23:C27)</f>
        <v>25949</v>
      </c>
      <c r="D22" s="27">
        <f>D24</f>
        <v>39</v>
      </c>
      <c r="E22" s="27">
        <f t="shared" ref="E22:F22" si="7">SUM(E23:E27)</f>
        <v>738</v>
      </c>
      <c r="F22" s="30">
        <f t="shared" si="7"/>
        <v>7344</v>
      </c>
      <c r="G22" s="44">
        <f>G24</f>
        <v>24545.380311490677</v>
      </c>
      <c r="H22" s="27">
        <f>SUM(H23:H27)</f>
        <v>2402.9300000000003</v>
      </c>
      <c r="I22" s="21">
        <f t="shared" si="3"/>
        <v>61018.310311490677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9" t="s">
        <v>63</v>
      </c>
      <c r="B23" s="16" t="s">
        <v>21</v>
      </c>
      <c r="C23" s="29">
        <v>0</v>
      </c>
      <c r="D23" s="12">
        <v>0</v>
      </c>
      <c r="E23" s="12"/>
      <c r="F23" s="51">
        <v>0</v>
      </c>
      <c r="G23" s="46"/>
      <c r="H23" s="46"/>
      <c r="I23" s="21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9" t="s">
        <v>64</v>
      </c>
      <c r="B24" s="16" t="s">
        <v>22</v>
      </c>
      <c r="C24" s="33">
        <v>25949</v>
      </c>
      <c r="D24" s="12">
        <v>39</v>
      </c>
      <c r="E24" s="12">
        <v>738</v>
      </c>
      <c r="F24" s="12">
        <v>7344</v>
      </c>
      <c r="G24" s="46">
        <v>24545.380311490677</v>
      </c>
      <c r="H24" s="46">
        <v>2402.9300000000003</v>
      </c>
      <c r="I24" s="21">
        <f t="shared" si="3"/>
        <v>61018.310311490677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9" t="s">
        <v>65</v>
      </c>
      <c r="B25" s="16" t="s">
        <v>23</v>
      </c>
      <c r="C25" s="29">
        <v>0</v>
      </c>
      <c r="D25" s="12">
        <v>0</v>
      </c>
      <c r="E25" s="12"/>
      <c r="F25" s="51">
        <v>0</v>
      </c>
      <c r="G25" s="46"/>
      <c r="H25" s="46"/>
      <c r="I25" s="21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9" t="s">
        <v>66</v>
      </c>
      <c r="B26" s="16" t="s">
        <v>24</v>
      </c>
      <c r="C26" s="29">
        <v>0</v>
      </c>
      <c r="D26" s="12">
        <v>0</v>
      </c>
      <c r="E26" s="12"/>
      <c r="F26" s="51">
        <v>0</v>
      </c>
      <c r="G26" s="46"/>
      <c r="H26" s="46"/>
      <c r="I26" s="21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9" t="s">
        <v>67</v>
      </c>
      <c r="B27" s="16" t="s">
        <v>25</v>
      </c>
      <c r="C27" s="29">
        <v>0</v>
      </c>
      <c r="D27" s="12">
        <v>0</v>
      </c>
      <c r="E27" s="12"/>
      <c r="F27" s="51">
        <v>0</v>
      </c>
      <c r="G27" s="46"/>
      <c r="H27" s="46"/>
      <c r="I27" s="21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9" t="s">
        <v>68</v>
      </c>
      <c r="B28" s="16" t="s">
        <v>26</v>
      </c>
      <c r="C28" s="30">
        <f>SUM(C29:C33)</f>
        <v>3264</v>
      </c>
      <c r="D28" s="27">
        <v>0</v>
      </c>
      <c r="E28" s="27">
        <f>SUM(E29:E33)</f>
        <v>0</v>
      </c>
      <c r="F28" s="30">
        <f>SUM(F29:F33)</f>
        <v>590</v>
      </c>
      <c r="G28" s="44">
        <f>SUM(G29:G33)</f>
        <v>0</v>
      </c>
      <c r="H28" s="44">
        <f>SUM(H29:H33)</f>
        <v>464.26</v>
      </c>
      <c r="I28" s="21">
        <f t="shared" si="3"/>
        <v>4318.26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9" t="s">
        <v>69</v>
      </c>
      <c r="B29" s="16" t="s">
        <v>27</v>
      </c>
      <c r="C29" s="31">
        <v>0</v>
      </c>
      <c r="D29" s="12">
        <v>0</v>
      </c>
      <c r="E29" s="12"/>
      <c r="F29" s="12">
        <v>42</v>
      </c>
      <c r="G29" s="46"/>
      <c r="H29" s="46">
        <v>68.78</v>
      </c>
      <c r="I29" s="21">
        <f t="shared" si="3"/>
        <v>110.78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9" t="s">
        <v>70</v>
      </c>
      <c r="B30" s="16" t="s">
        <v>28</v>
      </c>
      <c r="C30" s="31">
        <v>3078</v>
      </c>
      <c r="D30" s="12">
        <v>0</v>
      </c>
      <c r="E30" s="12"/>
      <c r="F30" s="12">
        <v>465</v>
      </c>
      <c r="G30" s="46"/>
      <c r="H30" s="46">
        <v>165.71</v>
      </c>
      <c r="I30" s="21">
        <f t="shared" si="3"/>
        <v>3708.71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9" t="s">
        <v>71</v>
      </c>
      <c r="B31" s="16" t="s">
        <v>29</v>
      </c>
      <c r="C31" s="29">
        <v>0</v>
      </c>
      <c r="D31" s="12">
        <v>0</v>
      </c>
      <c r="E31" s="12"/>
      <c r="F31" s="51">
        <v>0</v>
      </c>
      <c r="G31" s="46"/>
      <c r="H31" s="46"/>
      <c r="I31" s="21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9" t="s">
        <v>72</v>
      </c>
      <c r="B32" s="16" t="s">
        <v>30</v>
      </c>
      <c r="C32" s="29">
        <v>0</v>
      </c>
      <c r="D32" s="12">
        <v>0</v>
      </c>
      <c r="E32" s="12"/>
      <c r="F32" s="51">
        <v>0</v>
      </c>
      <c r="G32" s="46"/>
      <c r="H32" s="46"/>
      <c r="I32" s="21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9" t="s">
        <v>73</v>
      </c>
      <c r="B33" s="16" t="s">
        <v>31</v>
      </c>
      <c r="C33" s="29">
        <v>186</v>
      </c>
      <c r="D33" s="12">
        <v>0</v>
      </c>
      <c r="E33" s="12"/>
      <c r="F33" s="12">
        <v>83</v>
      </c>
      <c r="G33" s="46"/>
      <c r="H33" s="46">
        <v>229.77</v>
      </c>
      <c r="I33" s="21">
        <f t="shared" si="3"/>
        <v>498.77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9" t="s">
        <v>74</v>
      </c>
      <c r="B34" s="16" t="s">
        <v>32</v>
      </c>
      <c r="C34" s="34">
        <v>0</v>
      </c>
      <c r="D34" s="27">
        <v>0</v>
      </c>
      <c r="E34" s="27">
        <f t="shared" ref="E34" si="8">SUM(E35:E37)</f>
        <v>0</v>
      </c>
      <c r="F34" s="52">
        <v>0</v>
      </c>
      <c r="G34" s="44"/>
      <c r="H34" s="44">
        <f>SUM(H35:H37)</f>
        <v>0</v>
      </c>
      <c r="I34" s="21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70" t="s">
        <v>77</v>
      </c>
      <c r="B35" s="16" t="s">
        <v>33</v>
      </c>
      <c r="C35" s="29">
        <v>0</v>
      </c>
      <c r="D35" s="12">
        <v>0</v>
      </c>
      <c r="E35" s="12"/>
      <c r="F35" s="51">
        <v>0</v>
      </c>
      <c r="G35" s="46"/>
      <c r="H35" s="46"/>
      <c r="I35" s="21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9" t="s">
        <v>75</v>
      </c>
      <c r="B36" s="16" t="s">
        <v>34</v>
      </c>
      <c r="C36" s="29">
        <v>0</v>
      </c>
      <c r="D36" s="12">
        <v>0</v>
      </c>
      <c r="E36" s="12"/>
      <c r="F36" s="51">
        <v>0</v>
      </c>
      <c r="G36" s="46"/>
      <c r="H36" s="46"/>
      <c r="I36" s="21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70" t="s">
        <v>76</v>
      </c>
      <c r="B37" s="16" t="s">
        <v>35</v>
      </c>
      <c r="C37" s="29">
        <v>0</v>
      </c>
      <c r="D37" s="12">
        <v>0</v>
      </c>
      <c r="E37" s="12"/>
      <c r="F37" s="51">
        <v>0</v>
      </c>
      <c r="G37" s="46"/>
      <c r="H37" s="46"/>
      <c r="I37" s="21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8" t="s">
        <v>78</v>
      </c>
      <c r="B38" s="11" t="s">
        <v>36</v>
      </c>
      <c r="C38" s="29">
        <v>0</v>
      </c>
      <c r="D38" s="12">
        <v>0</v>
      </c>
      <c r="E38" s="12"/>
      <c r="F38" s="51">
        <v>0</v>
      </c>
      <c r="G38" s="46"/>
      <c r="H38" s="46"/>
      <c r="I38" s="19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71" t="s">
        <v>79</v>
      </c>
      <c r="B39" s="11" t="s">
        <v>37</v>
      </c>
      <c r="C39" s="28">
        <v>9359</v>
      </c>
      <c r="D39" s="27">
        <v>1887</v>
      </c>
      <c r="E39" s="12">
        <v>8072</v>
      </c>
      <c r="F39" s="12">
        <v>1063</v>
      </c>
      <c r="G39" s="46">
        <v>4815.472814148</v>
      </c>
      <c r="H39" s="46">
        <v>1221.1600000000001</v>
      </c>
      <c r="I39" s="19">
        <f t="shared" si="3"/>
        <v>26417.632814148001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71" t="s">
        <v>80</v>
      </c>
      <c r="B40" s="11" t="s">
        <v>38</v>
      </c>
      <c r="C40" s="29">
        <v>0</v>
      </c>
      <c r="D40" s="12">
        <v>0</v>
      </c>
      <c r="E40" s="12"/>
      <c r="F40" s="51">
        <v>0</v>
      </c>
      <c r="G40" s="46"/>
      <c r="H40" s="46"/>
      <c r="I40" s="19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71" t="s">
        <v>81</v>
      </c>
      <c r="B41" s="11" t="s">
        <v>39</v>
      </c>
      <c r="C41" s="29">
        <v>0</v>
      </c>
      <c r="D41" s="12">
        <v>0</v>
      </c>
      <c r="E41" s="12"/>
      <c r="F41" s="12">
        <v>0</v>
      </c>
      <c r="G41" s="46"/>
      <c r="H41" s="46"/>
      <c r="I41" s="19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71" t="s">
        <v>82</v>
      </c>
      <c r="B42" s="11" t="s">
        <v>40</v>
      </c>
      <c r="C42" s="29">
        <v>0</v>
      </c>
      <c r="D42" s="12">
        <v>0</v>
      </c>
      <c r="E42" s="12"/>
      <c r="F42" s="12">
        <v>0</v>
      </c>
      <c r="G42" s="46"/>
      <c r="H42" s="46"/>
      <c r="I42" s="19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71" t="s">
        <v>83</v>
      </c>
      <c r="B43" s="11" t="s">
        <v>41</v>
      </c>
      <c r="C43" s="29">
        <v>0</v>
      </c>
      <c r="D43" s="12">
        <v>0</v>
      </c>
      <c r="E43" s="12"/>
      <c r="F43" s="12">
        <v>0</v>
      </c>
      <c r="G43" s="46"/>
      <c r="H43" s="46"/>
      <c r="I43" s="19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72" t="s">
        <v>84</v>
      </c>
      <c r="B44" s="14" t="s">
        <v>42</v>
      </c>
      <c r="C44" s="27">
        <f>C5+C11+C22+C28+C39</f>
        <v>41853</v>
      </c>
      <c r="D44" s="27">
        <f>D39+D3</f>
        <v>5036</v>
      </c>
      <c r="E44" s="27">
        <f t="shared" ref="E44" si="9">SUM(E3,E38:E43)</f>
        <v>9710</v>
      </c>
      <c r="F44" s="53">
        <f>SUM(F3,F39)</f>
        <v>9034</v>
      </c>
      <c r="G44" s="47">
        <f>G3+G39</f>
        <v>60773.803463434677</v>
      </c>
      <c r="H44" s="54">
        <f>H5+H11+H22+H28+H39</f>
        <v>4088.3500000000004</v>
      </c>
      <c r="I44" s="23">
        <f t="shared" si="3"/>
        <v>130495.15346343469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R126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98</v>
      </c>
    </row>
    <row r="2" spans="1:39" s="7" customFormat="1" ht="15" x14ac:dyDescent="0.25">
      <c r="A2" s="8"/>
      <c r="B2" s="9"/>
      <c r="C2" s="73" t="s">
        <v>85</v>
      </c>
      <c r="D2" s="73" t="s">
        <v>86</v>
      </c>
      <c r="E2" s="73" t="s">
        <v>87</v>
      </c>
      <c r="F2" s="73" t="s">
        <v>88</v>
      </c>
      <c r="G2" s="73" t="s">
        <v>89</v>
      </c>
      <c r="H2" s="74" t="s">
        <v>90</v>
      </c>
      <c r="I2" s="74" t="s">
        <v>91</v>
      </c>
    </row>
    <row r="3" spans="1:39" s="1" customFormat="1" x14ac:dyDescent="0.2">
      <c r="A3" s="68" t="s">
        <v>59</v>
      </c>
      <c r="B3" s="11" t="s">
        <v>1</v>
      </c>
      <c r="C3" s="32">
        <f>C4+C21</f>
        <v>498</v>
      </c>
      <c r="D3" s="61">
        <v>72</v>
      </c>
      <c r="E3" s="27">
        <f>E4+E21</f>
        <v>42</v>
      </c>
      <c r="F3" s="27">
        <f>SUM(F4,F21)</f>
        <v>2136</v>
      </c>
      <c r="G3" s="27">
        <f>G4+G21</f>
        <v>441</v>
      </c>
      <c r="H3" s="27">
        <f>H4+H21</f>
        <v>82</v>
      </c>
      <c r="I3" s="19">
        <f>SUM(C3:H3)</f>
        <v>3271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8" t="s">
        <v>60</v>
      </c>
      <c r="B4" s="11" t="s">
        <v>2</v>
      </c>
      <c r="C4" s="32">
        <f>C5+C17</f>
        <v>86</v>
      </c>
      <c r="D4" s="61">
        <v>69</v>
      </c>
      <c r="E4" s="27">
        <f>SUM(E5,E17)</f>
        <v>21</v>
      </c>
      <c r="F4" s="27">
        <f>SUM(F5)</f>
        <v>5</v>
      </c>
      <c r="G4" s="27">
        <f>G5</f>
        <v>55</v>
      </c>
      <c r="H4" s="27">
        <f>H5+H17</f>
        <v>0</v>
      </c>
      <c r="I4" s="19">
        <f t="shared" ref="I4:I44" si="0">SUM(C4:H4)</f>
        <v>236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9" t="s">
        <v>61</v>
      </c>
      <c r="B5" s="16" t="s">
        <v>3</v>
      </c>
      <c r="C5" s="32">
        <f t="shared" ref="C5" si="1">C6+C7+C8+C9+C10</f>
        <v>86</v>
      </c>
      <c r="D5" s="61">
        <v>69</v>
      </c>
      <c r="E5" s="27">
        <f>SUM(E6:E10)</f>
        <v>21</v>
      </c>
      <c r="F5" s="27">
        <f>SUM(F6:F10)</f>
        <v>5</v>
      </c>
      <c r="G5" s="27">
        <f>G6+G8</f>
        <v>55</v>
      </c>
      <c r="H5" s="27">
        <f>SUM(H6:H10)</f>
        <v>0</v>
      </c>
      <c r="I5" s="21">
        <f t="shared" si="0"/>
        <v>236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9" t="s">
        <v>62</v>
      </c>
      <c r="B6" s="16" t="s">
        <v>4</v>
      </c>
      <c r="C6" s="28">
        <v>46</v>
      </c>
      <c r="D6" s="60">
        <v>3</v>
      </c>
      <c r="E6" s="12">
        <v>13</v>
      </c>
      <c r="F6" s="12">
        <v>4</v>
      </c>
      <c r="G6" s="35">
        <v>49</v>
      </c>
      <c r="H6" s="12"/>
      <c r="I6" s="21">
        <f t="shared" si="0"/>
        <v>115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9" t="s">
        <v>63</v>
      </c>
      <c r="B7" s="16" t="s">
        <v>5</v>
      </c>
      <c r="C7" s="29">
        <v>0</v>
      </c>
      <c r="D7" s="60">
        <v>0</v>
      </c>
      <c r="E7" s="12"/>
      <c r="F7" s="12">
        <v>0</v>
      </c>
      <c r="G7" s="35"/>
      <c r="H7" s="12"/>
      <c r="I7" s="21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9" t="s">
        <v>64</v>
      </c>
      <c r="B8" s="16" t="s">
        <v>6</v>
      </c>
      <c r="C8" s="28">
        <v>12</v>
      </c>
      <c r="D8" s="60">
        <v>31</v>
      </c>
      <c r="E8" s="12"/>
      <c r="F8" s="12">
        <v>1</v>
      </c>
      <c r="G8" s="35">
        <v>6</v>
      </c>
      <c r="H8" s="12"/>
      <c r="I8" s="21">
        <f t="shared" si="0"/>
        <v>50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9" t="s">
        <v>65</v>
      </c>
      <c r="B9" s="16" t="s">
        <v>7</v>
      </c>
      <c r="C9" s="29">
        <v>0</v>
      </c>
      <c r="D9" s="60">
        <v>35</v>
      </c>
      <c r="E9" s="12">
        <v>8</v>
      </c>
      <c r="F9" s="12">
        <v>0</v>
      </c>
      <c r="G9" s="12"/>
      <c r="H9" s="12"/>
      <c r="I9" s="21">
        <f t="shared" si="0"/>
        <v>43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9" t="s">
        <v>66</v>
      </c>
      <c r="B10" s="16" t="s">
        <v>8</v>
      </c>
      <c r="C10" s="29">
        <v>28</v>
      </c>
      <c r="D10" s="60">
        <v>0</v>
      </c>
      <c r="E10" s="12"/>
      <c r="F10" s="12">
        <v>0</v>
      </c>
      <c r="G10" s="12"/>
      <c r="H10" s="12"/>
      <c r="I10" s="21">
        <f t="shared" si="0"/>
        <v>28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9" t="s">
        <v>67</v>
      </c>
      <c r="B11" s="16" t="s">
        <v>9</v>
      </c>
      <c r="C11" s="34">
        <v>58</v>
      </c>
      <c r="D11" s="61">
        <v>109</v>
      </c>
      <c r="E11" s="12">
        <v>19</v>
      </c>
      <c r="F11" s="30">
        <f>SUM(F16,F13)</f>
        <v>3</v>
      </c>
      <c r="G11" s="27">
        <f>G13</f>
        <v>23</v>
      </c>
      <c r="H11" s="27"/>
      <c r="I11" s="21">
        <f t="shared" si="0"/>
        <v>212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9" t="s">
        <v>68</v>
      </c>
      <c r="B12" s="16" t="s">
        <v>10</v>
      </c>
      <c r="C12" s="31">
        <v>18</v>
      </c>
      <c r="D12" s="60">
        <v>75</v>
      </c>
      <c r="E12" s="12">
        <v>18</v>
      </c>
      <c r="F12" s="12">
        <v>0</v>
      </c>
      <c r="G12" s="35">
        <v>24</v>
      </c>
      <c r="H12" s="12"/>
      <c r="I12" s="21">
        <f t="shared" si="0"/>
        <v>135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9" t="s">
        <v>69</v>
      </c>
      <c r="B13" s="16" t="s">
        <v>11</v>
      </c>
      <c r="C13" s="31">
        <v>58</v>
      </c>
      <c r="D13" s="60">
        <v>109</v>
      </c>
      <c r="E13" s="12">
        <v>8</v>
      </c>
      <c r="F13" s="12">
        <v>0</v>
      </c>
      <c r="G13" s="35">
        <v>23</v>
      </c>
      <c r="H13" s="12"/>
      <c r="I13" s="21">
        <f t="shared" si="0"/>
        <v>198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9" t="s">
        <v>70</v>
      </c>
      <c r="B14" s="16" t="s">
        <v>12</v>
      </c>
      <c r="C14" s="29">
        <v>0</v>
      </c>
      <c r="D14" s="60">
        <v>0</v>
      </c>
      <c r="E14" s="12"/>
      <c r="F14" s="12">
        <v>0</v>
      </c>
      <c r="G14" s="35"/>
      <c r="H14" s="12"/>
      <c r="I14" s="21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9" t="s">
        <v>71</v>
      </c>
      <c r="B15" s="16" t="s">
        <v>13</v>
      </c>
      <c r="C15" s="29">
        <v>0</v>
      </c>
      <c r="D15" s="60">
        <v>0</v>
      </c>
      <c r="E15" s="12"/>
      <c r="F15" s="12">
        <v>0</v>
      </c>
      <c r="G15" s="35"/>
      <c r="H15" s="12"/>
      <c r="I15" s="21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9" t="s">
        <v>72</v>
      </c>
      <c r="B16" s="16" t="s">
        <v>14</v>
      </c>
      <c r="C16" s="29">
        <v>10</v>
      </c>
      <c r="D16" s="60">
        <v>6</v>
      </c>
      <c r="E16" s="12">
        <v>1</v>
      </c>
      <c r="F16" s="12">
        <v>3</v>
      </c>
      <c r="G16" s="35"/>
      <c r="H16" s="12"/>
      <c r="I16" s="21">
        <f t="shared" si="0"/>
        <v>20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9" t="s">
        <v>73</v>
      </c>
      <c r="B17" s="16" t="s">
        <v>15</v>
      </c>
      <c r="C17" s="32">
        <f>SUM(C18:C20)</f>
        <v>0</v>
      </c>
      <c r="D17" s="61">
        <v>0</v>
      </c>
      <c r="E17" s="27">
        <f>SUM(E18:E20)</f>
        <v>0</v>
      </c>
      <c r="F17" s="30">
        <v>0</v>
      </c>
      <c r="G17" s="27"/>
      <c r="H17" s="30">
        <f>SUM(H18:H20)</f>
        <v>0</v>
      </c>
      <c r="I17" s="21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9" t="s">
        <v>74</v>
      </c>
      <c r="B18" s="16" t="s">
        <v>16</v>
      </c>
      <c r="C18" s="29"/>
      <c r="D18" s="60">
        <v>0</v>
      </c>
      <c r="E18" s="12"/>
      <c r="F18" s="12">
        <v>0</v>
      </c>
      <c r="G18" s="12"/>
      <c r="H18" s="12"/>
      <c r="I18" s="21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9" t="s">
        <v>75</v>
      </c>
      <c r="B19" s="16" t="s">
        <v>17</v>
      </c>
      <c r="C19" s="29"/>
      <c r="D19" s="60">
        <v>0</v>
      </c>
      <c r="E19" s="12"/>
      <c r="F19" s="12">
        <v>0</v>
      </c>
      <c r="G19" s="12"/>
      <c r="H19" s="12"/>
      <c r="I19" s="21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70" t="s">
        <v>76</v>
      </c>
      <c r="B20" s="16" t="s">
        <v>18</v>
      </c>
      <c r="C20" s="29"/>
      <c r="D20" s="60">
        <v>0</v>
      </c>
      <c r="E20" s="12"/>
      <c r="F20" s="12">
        <v>0</v>
      </c>
      <c r="G20" s="12"/>
      <c r="H20" s="12"/>
      <c r="I20" s="21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71" t="s">
        <v>60</v>
      </c>
      <c r="B21" s="11" t="s">
        <v>19</v>
      </c>
      <c r="C21" s="32">
        <f>C22</f>
        <v>412</v>
      </c>
      <c r="D21" s="61">
        <v>3</v>
      </c>
      <c r="E21" s="27">
        <f>SUM(E22,E28,E34)</f>
        <v>21</v>
      </c>
      <c r="F21" s="30">
        <f>SUM(F22,F34)</f>
        <v>2131</v>
      </c>
      <c r="G21" s="27">
        <f>G22</f>
        <v>386</v>
      </c>
      <c r="H21" s="27">
        <f>H22+H34</f>
        <v>82</v>
      </c>
      <c r="I21" s="19">
        <f t="shared" si="0"/>
        <v>3035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9" t="s">
        <v>62</v>
      </c>
      <c r="B22" s="16" t="s">
        <v>20</v>
      </c>
      <c r="C22" s="34">
        <f>C23+C24+C25+C26+C27</f>
        <v>412</v>
      </c>
      <c r="D22" s="61">
        <v>3</v>
      </c>
      <c r="E22" s="27">
        <f>SUM(E23:E27)</f>
        <v>21</v>
      </c>
      <c r="F22" s="30">
        <f>SUM(F23:F27)</f>
        <v>2131</v>
      </c>
      <c r="G22" s="27">
        <f>SUM(G23:G27)</f>
        <v>386</v>
      </c>
      <c r="H22" s="27">
        <f>SUM(H23:H27)</f>
        <v>82</v>
      </c>
      <c r="I22" s="21">
        <f t="shared" si="0"/>
        <v>3035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9" t="s">
        <v>63</v>
      </c>
      <c r="B23" s="16" t="s">
        <v>21</v>
      </c>
      <c r="C23" s="29">
        <v>0</v>
      </c>
      <c r="D23" s="60">
        <v>0</v>
      </c>
      <c r="E23" s="12"/>
      <c r="F23" s="12">
        <v>0</v>
      </c>
      <c r="G23" s="12"/>
      <c r="H23" s="12"/>
      <c r="I23" s="21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9" t="s">
        <v>64</v>
      </c>
      <c r="B24" s="16" t="s">
        <v>22</v>
      </c>
      <c r="C24" s="33">
        <v>412</v>
      </c>
      <c r="D24" s="60">
        <v>3</v>
      </c>
      <c r="E24" s="12">
        <v>21</v>
      </c>
      <c r="F24" s="12">
        <v>2131</v>
      </c>
      <c r="G24" s="35">
        <v>386</v>
      </c>
      <c r="H24" s="12">
        <v>82</v>
      </c>
      <c r="I24" s="21">
        <f t="shared" si="0"/>
        <v>3035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9" t="s">
        <v>65</v>
      </c>
      <c r="B25" s="16" t="s">
        <v>23</v>
      </c>
      <c r="C25" s="29">
        <v>0</v>
      </c>
      <c r="D25" s="60">
        <v>0</v>
      </c>
      <c r="E25" s="12"/>
      <c r="F25" s="12">
        <v>0</v>
      </c>
      <c r="G25" s="12"/>
      <c r="H25" s="12"/>
      <c r="I25" s="21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9" t="s">
        <v>66</v>
      </c>
      <c r="B26" s="16" t="s">
        <v>24</v>
      </c>
      <c r="C26" s="29">
        <v>0</v>
      </c>
      <c r="D26" s="60">
        <v>0</v>
      </c>
      <c r="E26" s="12"/>
      <c r="F26" s="12">
        <v>0</v>
      </c>
      <c r="G26" s="12"/>
      <c r="H26" s="12"/>
      <c r="I26" s="21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9" t="s">
        <v>67</v>
      </c>
      <c r="B27" s="16" t="s">
        <v>25</v>
      </c>
      <c r="C27" s="29">
        <v>0</v>
      </c>
      <c r="D27" s="60">
        <v>0</v>
      </c>
      <c r="E27" s="12"/>
      <c r="F27" s="12">
        <v>0</v>
      </c>
      <c r="G27" s="12"/>
      <c r="H27" s="12"/>
      <c r="I27" s="21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9" t="s">
        <v>68</v>
      </c>
      <c r="B28" s="16" t="s">
        <v>26</v>
      </c>
      <c r="C28" s="34">
        <v>144</v>
      </c>
      <c r="D28" s="61">
        <v>0</v>
      </c>
      <c r="E28" s="12"/>
      <c r="F28" s="30">
        <f>SUM(F29:F33)</f>
        <v>8373</v>
      </c>
      <c r="G28" s="27">
        <f>G30</f>
        <v>7</v>
      </c>
      <c r="H28" s="27">
        <v>31</v>
      </c>
      <c r="I28" s="21">
        <f t="shared" si="0"/>
        <v>8555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9" t="s">
        <v>69</v>
      </c>
      <c r="B29" s="16" t="s">
        <v>27</v>
      </c>
      <c r="C29" s="31">
        <v>53</v>
      </c>
      <c r="D29" s="60">
        <v>0</v>
      </c>
      <c r="E29" s="12"/>
      <c r="F29" s="12">
        <v>1499</v>
      </c>
      <c r="G29" s="12">
        <v>7</v>
      </c>
      <c r="H29" s="1">
        <v>29</v>
      </c>
      <c r="I29" s="21">
        <f t="shared" si="0"/>
        <v>1588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9" t="s">
        <v>70</v>
      </c>
      <c r="B30" s="16" t="s">
        <v>28</v>
      </c>
      <c r="C30" s="31">
        <v>144</v>
      </c>
      <c r="D30" s="60">
        <v>0</v>
      </c>
      <c r="E30" s="12"/>
      <c r="F30" s="12">
        <v>1952</v>
      </c>
      <c r="G30" s="12">
        <v>7</v>
      </c>
      <c r="H30" s="12">
        <v>31</v>
      </c>
      <c r="I30" s="21">
        <f t="shared" si="0"/>
        <v>2134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9" t="s">
        <v>71</v>
      </c>
      <c r="B31" s="16" t="s">
        <v>29</v>
      </c>
      <c r="C31" s="29">
        <v>0</v>
      </c>
      <c r="D31" s="60">
        <v>0</v>
      </c>
      <c r="E31" s="12"/>
      <c r="F31" s="12">
        <v>0</v>
      </c>
      <c r="G31" s="12"/>
      <c r="H31" s="12"/>
      <c r="I31" s="21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9" t="s">
        <v>72</v>
      </c>
      <c r="B32" s="16" t="s">
        <v>30</v>
      </c>
      <c r="C32" s="29">
        <v>0</v>
      </c>
      <c r="D32" s="60">
        <v>0</v>
      </c>
      <c r="E32" s="12"/>
      <c r="F32" s="12">
        <v>0</v>
      </c>
      <c r="G32" s="12"/>
      <c r="H32" s="12"/>
      <c r="I32" s="21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9" t="s">
        <v>73</v>
      </c>
      <c r="B33" s="16" t="s">
        <v>31</v>
      </c>
      <c r="C33" s="29">
        <v>43</v>
      </c>
      <c r="D33" s="60">
        <v>0</v>
      </c>
      <c r="E33" s="12"/>
      <c r="F33" s="12">
        <v>4922</v>
      </c>
      <c r="G33" s="12">
        <v>2</v>
      </c>
      <c r="H33" s="12">
        <v>28</v>
      </c>
      <c r="I33" s="21">
        <f t="shared" si="0"/>
        <v>4995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9" t="s">
        <v>74</v>
      </c>
      <c r="B34" s="16" t="s">
        <v>32</v>
      </c>
      <c r="C34" s="34"/>
      <c r="D34" s="61">
        <v>0</v>
      </c>
      <c r="E34" s="27">
        <f>SUM(E35:E37)</f>
        <v>0</v>
      </c>
      <c r="F34" s="27">
        <v>0</v>
      </c>
      <c r="G34" s="27">
        <f>G35+G36+G37</f>
        <v>0</v>
      </c>
      <c r="H34" s="27">
        <f>SUM(H35:H37)</f>
        <v>0</v>
      </c>
      <c r="I34" s="21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70" t="s">
        <v>77</v>
      </c>
      <c r="B35" s="16" t="s">
        <v>33</v>
      </c>
      <c r="C35" s="29"/>
      <c r="D35" s="60">
        <v>0</v>
      </c>
      <c r="E35" s="12"/>
      <c r="F35" s="12">
        <v>0</v>
      </c>
      <c r="G35" s="12"/>
      <c r="H35" s="12"/>
      <c r="I35" s="21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9" t="s">
        <v>75</v>
      </c>
      <c r="B36" s="16" t="s">
        <v>34</v>
      </c>
      <c r="C36" s="29"/>
      <c r="D36" s="60">
        <v>0</v>
      </c>
      <c r="E36" s="12"/>
      <c r="F36" s="12">
        <v>0</v>
      </c>
      <c r="G36" s="12"/>
      <c r="H36" s="12"/>
      <c r="I36" s="21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70" t="s">
        <v>76</v>
      </c>
      <c r="B37" s="16" t="s">
        <v>35</v>
      </c>
      <c r="C37" s="29"/>
      <c r="D37" s="60">
        <v>0</v>
      </c>
      <c r="E37" s="12"/>
      <c r="F37" s="12">
        <v>0</v>
      </c>
      <c r="G37" s="12"/>
      <c r="H37" s="12"/>
      <c r="I37" s="21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8" t="s">
        <v>78</v>
      </c>
      <c r="B38" s="11" t="s">
        <v>36</v>
      </c>
      <c r="C38" s="29"/>
      <c r="D38" s="60">
        <v>0</v>
      </c>
      <c r="E38" s="12"/>
      <c r="F38" s="12">
        <v>0</v>
      </c>
      <c r="G38" s="12"/>
      <c r="H38" s="12"/>
      <c r="I38" s="19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71" t="s">
        <v>79</v>
      </c>
      <c r="B39" s="11" t="s">
        <v>37</v>
      </c>
      <c r="C39" s="28">
        <v>86</v>
      </c>
      <c r="D39" s="61">
        <v>87</v>
      </c>
      <c r="E39" s="12">
        <v>111</v>
      </c>
      <c r="F39" s="12">
        <v>17</v>
      </c>
      <c r="G39" s="12">
        <v>127</v>
      </c>
      <c r="H39" s="12">
        <v>36</v>
      </c>
      <c r="I39" s="19">
        <f t="shared" si="0"/>
        <v>464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71" t="s">
        <v>80</v>
      </c>
      <c r="B40" s="11" t="s">
        <v>38</v>
      </c>
      <c r="C40" s="29"/>
      <c r="D40" s="60">
        <v>0</v>
      </c>
      <c r="E40" s="12"/>
      <c r="F40" s="12">
        <v>0</v>
      </c>
      <c r="G40" s="12"/>
      <c r="H40" s="12"/>
      <c r="I40" s="19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71" t="s">
        <v>81</v>
      </c>
      <c r="B41" s="11" t="s">
        <v>39</v>
      </c>
      <c r="C41" s="29"/>
      <c r="D41" s="60">
        <v>0</v>
      </c>
      <c r="E41" s="12"/>
      <c r="F41" s="12">
        <v>0</v>
      </c>
      <c r="G41" s="12"/>
      <c r="H41" s="12"/>
      <c r="I41" s="19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71" t="s">
        <v>82</v>
      </c>
      <c r="B42" s="11" t="s">
        <v>40</v>
      </c>
      <c r="C42" s="29"/>
      <c r="D42" s="60">
        <v>0</v>
      </c>
      <c r="E42" s="12"/>
      <c r="F42" s="12">
        <v>0</v>
      </c>
      <c r="G42" s="12"/>
      <c r="H42" s="12"/>
      <c r="I42" s="19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71" t="s">
        <v>83</v>
      </c>
      <c r="B43" s="11" t="s">
        <v>41</v>
      </c>
      <c r="C43" s="29"/>
      <c r="D43" s="60">
        <v>0</v>
      </c>
      <c r="E43" s="12"/>
      <c r="F43" s="12">
        <v>0</v>
      </c>
      <c r="G43" s="12"/>
      <c r="H43" s="12"/>
      <c r="I43" s="19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72" t="s">
        <v>84</v>
      </c>
      <c r="B44" s="14" t="s">
        <v>42</v>
      </c>
      <c r="C44" s="32">
        <f>C39+C3</f>
        <v>584</v>
      </c>
      <c r="D44" s="61">
        <v>159</v>
      </c>
      <c r="E44" s="27">
        <f>SUM(E3,E38:E43)</f>
        <v>153</v>
      </c>
      <c r="F44" s="53">
        <f>SUM(F3,F39)</f>
        <v>2153</v>
      </c>
      <c r="G44" s="27">
        <f>G3+G39</f>
        <v>568</v>
      </c>
      <c r="H44" s="48">
        <f>H39+H3</f>
        <v>118</v>
      </c>
      <c r="I44" s="23">
        <f t="shared" si="0"/>
        <v>3735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R126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99</v>
      </c>
    </row>
    <row r="2" spans="1:39" s="7" customFormat="1" ht="15" x14ac:dyDescent="0.25">
      <c r="A2" s="8"/>
      <c r="B2" s="9"/>
      <c r="C2" s="73" t="s">
        <v>85</v>
      </c>
      <c r="D2" s="73" t="s">
        <v>86</v>
      </c>
      <c r="E2" s="73" t="s">
        <v>87</v>
      </c>
      <c r="F2" s="73" t="s">
        <v>88</v>
      </c>
      <c r="G2" s="73" t="s">
        <v>89</v>
      </c>
      <c r="H2" s="74" t="s">
        <v>90</v>
      </c>
      <c r="I2" s="74" t="s">
        <v>91</v>
      </c>
    </row>
    <row r="3" spans="1:39" s="1" customFormat="1" x14ac:dyDescent="0.2">
      <c r="A3" s="68" t="s">
        <v>59</v>
      </c>
      <c r="B3" s="11" t="s">
        <v>1</v>
      </c>
      <c r="C3" s="32">
        <f>C4+C21</f>
        <v>364</v>
      </c>
      <c r="D3" s="27">
        <f>D4+D21</f>
        <v>73</v>
      </c>
      <c r="E3" s="27">
        <f>E4+E21</f>
        <v>48</v>
      </c>
      <c r="F3" s="27">
        <f>SUM(F4,F21)</f>
        <v>902</v>
      </c>
      <c r="G3" s="27">
        <f>G4+G21</f>
        <v>1225</v>
      </c>
      <c r="H3" s="27">
        <f>H4+H21</f>
        <v>90</v>
      </c>
      <c r="I3" s="19">
        <f>SUM(C3:H3)</f>
        <v>2702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8" t="s">
        <v>60</v>
      </c>
      <c r="B4" s="11" t="s">
        <v>2</v>
      </c>
      <c r="C4" s="32">
        <f>C5+C17</f>
        <v>42</v>
      </c>
      <c r="D4" s="27">
        <f>D5+D17</f>
        <v>71</v>
      </c>
      <c r="E4" s="27">
        <f>SUM(E5,E17)</f>
        <v>21</v>
      </c>
      <c r="F4" s="27">
        <f>SUM(F5)</f>
        <v>1</v>
      </c>
      <c r="G4" s="27">
        <f>G5</f>
        <v>104</v>
      </c>
      <c r="H4" s="27">
        <f>H5+H17</f>
        <v>0</v>
      </c>
      <c r="I4" s="19">
        <f t="shared" ref="I4:I44" si="0">SUM(C4:H4)</f>
        <v>239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9" t="s">
        <v>61</v>
      </c>
      <c r="B5" s="16" t="s">
        <v>3</v>
      </c>
      <c r="C5" s="32">
        <f t="shared" ref="C5" si="1">C6+C7+C8+C9+C10</f>
        <v>42</v>
      </c>
      <c r="D5" s="27">
        <f>SUM(D6:D10)</f>
        <v>71</v>
      </c>
      <c r="E5" s="27">
        <f>SUM(E6:E10)</f>
        <v>21</v>
      </c>
      <c r="F5" s="27">
        <f>SUM(F6:F10)</f>
        <v>1</v>
      </c>
      <c r="G5" s="27">
        <f>G6+G8</f>
        <v>104</v>
      </c>
      <c r="H5" s="27">
        <f>SUM(H6:H10)</f>
        <v>0</v>
      </c>
      <c r="I5" s="21">
        <f t="shared" si="0"/>
        <v>239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9" t="s">
        <v>62</v>
      </c>
      <c r="B6" s="16" t="s">
        <v>4</v>
      </c>
      <c r="C6" s="28">
        <v>27</v>
      </c>
      <c r="D6" s="12">
        <v>2</v>
      </c>
      <c r="E6" s="12">
        <v>11</v>
      </c>
      <c r="F6" s="12">
        <v>0</v>
      </c>
      <c r="G6" s="35">
        <v>88</v>
      </c>
      <c r="H6" s="12"/>
      <c r="I6" s="21">
        <f t="shared" si="0"/>
        <v>128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9" t="s">
        <v>63</v>
      </c>
      <c r="B7" s="16" t="s">
        <v>5</v>
      </c>
      <c r="C7" s="29">
        <v>0</v>
      </c>
      <c r="D7" s="12">
        <v>1</v>
      </c>
      <c r="E7" s="12"/>
      <c r="F7" s="12">
        <v>0</v>
      </c>
      <c r="G7" s="35"/>
      <c r="H7" s="12"/>
      <c r="I7" s="21">
        <f t="shared" si="0"/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9" t="s">
        <v>64</v>
      </c>
      <c r="B8" s="16" t="s">
        <v>6</v>
      </c>
      <c r="C8" s="28">
        <v>6</v>
      </c>
      <c r="D8" s="12">
        <v>37</v>
      </c>
      <c r="E8" s="12"/>
      <c r="F8" s="12">
        <v>0</v>
      </c>
      <c r="G8" s="35">
        <v>16</v>
      </c>
      <c r="H8" s="12"/>
      <c r="I8" s="21">
        <f t="shared" si="0"/>
        <v>59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9" t="s">
        <v>65</v>
      </c>
      <c r="B9" s="16" t="s">
        <v>7</v>
      </c>
      <c r="C9" s="29">
        <v>0</v>
      </c>
      <c r="D9" s="12">
        <v>31</v>
      </c>
      <c r="E9" s="12">
        <v>10</v>
      </c>
      <c r="F9" s="12">
        <v>1</v>
      </c>
      <c r="G9" s="12"/>
      <c r="H9" s="12"/>
      <c r="I9" s="21">
        <f t="shared" si="0"/>
        <v>42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9" t="s">
        <v>66</v>
      </c>
      <c r="B10" s="16" t="s">
        <v>8</v>
      </c>
      <c r="C10" s="29">
        <v>9</v>
      </c>
      <c r="D10" s="12">
        <v>0</v>
      </c>
      <c r="E10" s="12"/>
      <c r="F10" s="12">
        <v>0</v>
      </c>
      <c r="G10" s="12"/>
      <c r="H10" s="12"/>
      <c r="I10" s="21">
        <f t="shared" si="0"/>
        <v>9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9" t="s">
        <v>67</v>
      </c>
      <c r="B11" s="16" t="s">
        <v>9</v>
      </c>
      <c r="C11" s="34">
        <v>95</v>
      </c>
      <c r="D11" s="27">
        <f>MAX(D12:D16)</f>
        <v>79</v>
      </c>
      <c r="E11" s="12">
        <v>18</v>
      </c>
      <c r="F11" s="30">
        <f>SUM(F16,F13)</f>
        <v>1</v>
      </c>
      <c r="G11" s="27">
        <f>G13</f>
        <v>33</v>
      </c>
      <c r="H11" s="27"/>
      <c r="I11" s="21">
        <f t="shared" si="0"/>
        <v>226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9" t="s">
        <v>68</v>
      </c>
      <c r="B12" s="16" t="s">
        <v>10</v>
      </c>
      <c r="C12" s="31">
        <v>91</v>
      </c>
      <c r="D12" s="12">
        <v>72</v>
      </c>
      <c r="E12" s="12">
        <v>17</v>
      </c>
      <c r="F12" s="12">
        <v>0</v>
      </c>
      <c r="G12" s="35">
        <v>32</v>
      </c>
      <c r="H12" s="12"/>
      <c r="I12" s="21">
        <f t="shared" si="0"/>
        <v>212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9" t="s">
        <v>69</v>
      </c>
      <c r="B13" s="16" t="s">
        <v>11</v>
      </c>
      <c r="C13" s="31">
        <v>34</v>
      </c>
      <c r="D13" s="12">
        <v>79</v>
      </c>
      <c r="E13" s="12">
        <v>15</v>
      </c>
      <c r="F13" s="12">
        <v>1</v>
      </c>
      <c r="G13" s="35">
        <v>33</v>
      </c>
      <c r="H13" s="12"/>
      <c r="I13" s="21">
        <f t="shared" si="0"/>
        <v>162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9" t="s">
        <v>70</v>
      </c>
      <c r="B14" s="16" t="s">
        <v>12</v>
      </c>
      <c r="C14" s="29">
        <v>0</v>
      </c>
      <c r="D14" s="12">
        <v>0</v>
      </c>
      <c r="E14" s="12"/>
      <c r="F14" s="12">
        <v>0</v>
      </c>
      <c r="G14" s="35"/>
      <c r="H14" s="12"/>
      <c r="I14" s="21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9" t="s">
        <v>71</v>
      </c>
      <c r="B15" s="16" t="s">
        <v>13</v>
      </c>
      <c r="C15" s="29">
        <v>0</v>
      </c>
      <c r="D15" s="12">
        <v>0</v>
      </c>
      <c r="E15" s="12"/>
      <c r="F15" s="12">
        <v>0</v>
      </c>
      <c r="G15" s="35"/>
      <c r="H15" s="12"/>
      <c r="I15" s="21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9" t="s">
        <v>72</v>
      </c>
      <c r="B16" s="16" t="s">
        <v>14</v>
      </c>
      <c r="C16" s="29">
        <v>19</v>
      </c>
      <c r="D16" s="12">
        <v>4</v>
      </c>
      <c r="E16" s="12">
        <v>7</v>
      </c>
      <c r="F16" s="12">
        <v>0</v>
      </c>
      <c r="G16" s="35">
        <v>14</v>
      </c>
      <c r="H16" s="12"/>
      <c r="I16" s="21">
        <f t="shared" si="0"/>
        <v>44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9" t="s">
        <v>73</v>
      </c>
      <c r="B17" s="16" t="s">
        <v>15</v>
      </c>
      <c r="C17" s="32">
        <f>SUM(C18:C20)</f>
        <v>0</v>
      </c>
      <c r="D17" s="27">
        <f>SUM(D18:D20)</f>
        <v>0</v>
      </c>
      <c r="E17" s="27">
        <f>SUM(E18:E20)</f>
        <v>0</v>
      </c>
      <c r="F17" s="30">
        <v>0</v>
      </c>
      <c r="G17" s="27"/>
      <c r="H17" s="30">
        <f>SUM(H18:H20)</f>
        <v>0</v>
      </c>
      <c r="I17" s="21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9" t="s">
        <v>74</v>
      </c>
      <c r="B18" s="16" t="s">
        <v>16</v>
      </c>
      <c r="C18" s="29"/>
      <c r="D18" s="12">
        <v>0</v>
      </c>
      <c r="E18" s="12"/>
      <c r="F18" s="12">
        <v>0</v>
      </c>
      <c r="G18" s="12"/>
      <c r="H18" s="12"/>
      <c r="I18" s="21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9" t="s">
        <v>75</v>
      </c>
      <c r="B19" s="16" t="s">
        <v>17</v>
      </c>
      <c r="C19" s="29"/>
      <c r="D19" s="12">
        <v>0</v>
      </c>
      <c r="E19" s="12"/>
      <c r="F19" s="12">
        <v>0</v>
      </c>
      <c r="G19" s="12"/>
      <c r="H19" s="12"/>
      <c r="I19" s="21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70" t="s">
        <v>76</v>
      </c>
      <c r="B20" s="16" t="s">
        <v>18</v>
      </c>
      <c r="C20" s="29"/>
      <c r="D20" s="12">
        <v>0</v>
      </c>
      <c r="E20" s="12"/>
      <c r="F20" s="12">
        <v>0</v>
      </c>
      <c r="G20" s="12"/>
      <c r="H20" s="12"/>
      <c r="I20" s="21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71" t="s">
        <v>60</v>
      </c>
      <c r="B21" s="11" t="s">
        <v>19</v>
      </c>
      <c r="C21" s="32">
        <f>C22</f>
        <v>322</v>
      </c>
      <c r="D21" s="27">
        <f>D22</f>
        <v>2</v>
      </c>
      <c r="E21" s="27">
        <f>SUM(E22,E28,E34)</f>
        <v>27</v>
      </c>
      <c r="F21" s="30">
        <f>SUM(F22,F34)</f>
        <v>901</v>
      </c>
      <c r="G21" s="27">
        <f>G22</f>
        <v>1121</v>
      </c>
      <c r="H21" s="27">
        <f>H22+H34</f>
        <v>90</v>
      </c>
      <c r="I21" s="19">
        <f t="shared" si="0"/>
        <v>2463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9" t="s">
        <v>62</v>
      </c>
      <c r="B22" s="16" t="s">
        <v>20</v>
      </c>
      <c r="C22" s="34">
        <f>C23+C24+C25+C26+C27</f>
        <v>322</v>
      </c>
      <c r="D22" s="27">
        <f>D24</f>
        <v>2</v>
      </c>
      <c r="E22" s="27">
        <f>SUM(E23:E27)</f>
        <v>27</v>
      </c>
      <c r="F22" s="30">
        <f>SUM(F23:F27)</f>
        <v>901</v>
      </c>
      <c r="G22" s="27">
        <f>SUM(G23:G27)</f>
        <v>1121</v>
      </c>
      <c r="H22" s="27">
        <f>SUM(H23:H27)</f>
        <v>90</v>
      </c>
      <c r="I22" s="21">
        <f t="shared" si="0"/>
        <v>2463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9" t="s">
        <v>63</v>
      </c>
      <c r="B23" s="16" t="s">
        <v>21</v>
      </c>
      <c r="C23" s="29">
        <v>0</v>
      </c>
      <c r="D23" s="12">
        <v>0</v>
      </c>
      <c r="E23" s="12"/>
      <c r="F23" s="12">
        <v>0</v>
      </c>
      <c r="G23" s="12"/>
      <c r="H23" s="12"/>
      <c r="I23" s="21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9" t="s">
        <v>64</v>
      </c>
      <c r="B24" s="16" t="s">
        <v>22</v>
      </c>
      <c r="C24" s="33">
        <v>322</v>
      </c>
      <c r="D24" s="12">
        <v>2</v>
      </c>
      <c r="E24" s="12">
        <v>27</v>
      </c>
      <c r="F24" s="12">
        <v>901</v>
      </c>
      <c r="G24" s="12">
        <v>1121</v>
      </c>
      <c r="H24" s="12">
        <v>90</v>
      </c>
      <c r="I24" s="21">
        <f t="shared" si="0"/>
        <v>2463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9" t="s">
        <v>65</v>
      </c>
      <c r="B25" s="16" t="s">
        <v>23</v>
      </c>
      <c r="C25" s="29">
        <v>0</v>
      </c>
      <c r="D25" s="12">
        <v>0</v>
      </c>
      <c r="E25" s="12"/>
      <c r="F25" s="12">
        <v>0</v>
      </c>
      <c r="G25" s="12"/>
      <c r="H25" s="12"/>
      <c r="I25" s="21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9" t="s">
        <v>66</v>
      </c>
      <c r="B26" s="16" t="s">
        <v>24</v>
      </c>
      <c r="C26" s="29">
        <v>0</v>
      </c>
      <c r="D26" s="12">
        <v>0</v>
      </c>
      <c r="E26" s="12"/>
      <c r="F26" s="12">
        <v>0</v>
      </c>
      <c r="G26" s="12"/>
      <c r="H26" s="12"/>
      <c r="I26" s="21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9" t="s">
        <v>67</v>
      </c>
      <c r="B27" s="16" t="s">
        <v>25</v>
      </c>
      <c r="C27" s="29">
        <v>0</v>
      </c>
      <c r="D27" s="12">
        <v>0</v>
      </c>
      <c r="E27" s="12"/>
      <c r="F27" s="12">
        <v>0</v>
      </c>
      <c r="G27" s="12"/>
      <c r="H27" s="12"/>
      <c r="I27" s="21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9" t="s">
        <v>68</v>
      </c>
      <c r="B28" s="16" t="s">
        <v>26</v>
      </c>
      <c r="C28" s="34">
        <v>120</v>
      </c>
      <c r="D28" s="27">
        <v>0</v>
      </c>
      <c r="E28" s="12"/>
      <c r="F28" s="30">
        <f>SUM(F29:F33)</f>
        <v>641</v>
      </c>
      <c r="G28" s="27">
        <v>0</v>
      </c>
      <c r="H28" s="27">
        <v>36</v>
      </c>
      <c r="I28" s="21">
        <f t="shared" si="0"/>
        <v>797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9" t="s">
        <v>69</v>
      </c>
      <c r="B29" s="16" t="s">
        <v>27</v>
      </c>
      <c r="C29" s="31">
        <v>58</v>
      </c>
      <c r="D29" s="12">
        <v>0</v>
      </c>
      <c r="E29" s="12"/>
      <c r="F29" s="12">
        <v>5</v>
      </c>
      <c r="G29" s="12"/>
      <c r="H29" s="1">
        <v>30</v>
      </c>
      <c r="I29" s="21">
        <f t="shared" si="0"/>
        <v>93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9" t="s">
        <v>70</v>
      </c>
      <c r="B30" s="16" t="s">
        <v>28</v>
      </c>
      <c r="C30" s="31">
        <v>114</v>
      </c>
      <c r="D30" s="12">
        <v>0</v>
      </c>
      <c r="E30" s="12"/>
      <c r="F30" s="12">
        <v>616</v>
      </c>
      <c r="G30" s="12"/>
      <c r="H30" s="12">
        <v>33</v>
      </c>
      <c r="I30" s="21">
        <f t="shared" si="0"/>
        <v>763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9" t="s">
        <v>71</v>
      </c>
      <c r="B31" s="16" t="s">
        <v>29</v>
      </c>
      <c r="C31" s="29">
        <v>0</v>
      </c>
      <c r="D31" s="12">
        <v>0</v>
      </c>
      <c r="E31" s="12"/>
      <c r="F31" s="12">
        <v>0</v>
      </c>
      <c r="G31" s="12"/>
      <c r="H31" s="12"/>
      <c r="I31" s="21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9" t="s">
        <v>72</v>
      </c>
      <c r="B32" s="16" t="s">
        <v>30</v>
      </c>
      <c r="C32" s="29">
        <v>0</v>
      </c>
      <c r="D32" s="12">
        <v>0</v>
      </c>
      <c r="E32" s="12"/>
      <c r="F32" s="12">
        <v>0</v>
      </c>
      <c r="G32" s="12"/>
      <c r="H32" s="12"/>
      <c r="I32" s="21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9" t="s">
        <v>73</v>
      </c>
      <c r="B33" s="16" t="s">
        <v>31</v>
      </c>
      <c r="C33" s="29">
        <v>103</v>
      </c>
      <c r="D33" s="12">
        <v>0</v>
      </c>
      <c r="E33" s="12"/>
      <c r="F33" s="12">
        <v>20</v>
      </c>
      <c r="G33" s="12"/>
      <c r="H33" s="12">
        <v>33</v>
      </c>
      <c r="I33" s="21">
        <f t="shared" si="0"/>
        <v>156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9" t="s">
        <v>74</v>
      </c>
      <c r="B34" s="16" t="s">
        <v>32</v>
      </c>
      <c r="C34" s="34"/>
      <c r="D34" s="27">
        <v>0</v>
      </c>
      <c r="E34" s="27">
        <f>SUM(E35:E37)</f>
        <v>0</v>
      </c>
      <c r="F34" s="27">
        <v>0</v>
      </c>
      <c r="G34" s="27"/>
      <c r="H34" s="27">
        <f>SUM(H35:H37)</f>
        <v>0</v>
      </c>
      <c r="I34" s="21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70" t="s">
        <v>77</v>
      </c>
      <c r="B35" s="16" t="s">
        <v>33</v>
      </c>
      <c r="C35" s="29"/>
      <c r="D35" s="12">
        <v>0</v>
      </c>
      <c r="E35" s="12"/>
      <c r="F35" s="12">
        <v>0</v>
      </c>
      <c r="G35" s="12"/>
      <c r="H35" s="12"/>
      <c r="I35" s="21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9" t="s">
        <v>75</v>
      </c>
      <c r="B36" s="16" t="s">
        <v>34</v>
      </c>
      <c r="C36" s="29"/>
      <c r="D36" s="12">
        <v>0</v>
      </c>
      <c r="E36" s="12"/>
      <c r="F36" s="12">
        <v>0</v>
      </c>
      <c r="G36" s="12"/>
      <c r="H36" s="12"/>
      <c r="I36" s="21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70" t="s">
        <v>76</v>
      </c>
      <c r="B37" s="16" t="s">
        <v>35</v>
      </c>
      <c r="C37" s="29"/>
      <c r="D37" s="12">
        <v>0</v>
      </c>
      <c r="E37" s="12"/>
      <c r="F37" s="12">
        <v>0</v>
      </c>
      <c r="G37" s="12"/>
      <c r="H37" s="12"/>
      <c r="I37" s="21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8" t="s">
        <v>78</v>
      </c>
      <c r="B38" s="11" t="s">
        <v>36</v>
      </c>
      <c r="C38" s="29"/>
      <c r="D38" s="12">
        <v>0</v>
      </c>
      <c r="E38" s="12"/>
      <c r="F38" s="12">
        <v>0</v>
      </c>
      <c r="G38" s="12"/>
      <c r="H38" s="12"/>
      <c r="I38" s="19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71" t="s">
        <v>79</v>
      </c>
      <c r="B39" s="11" t="s">
        <v>37</v>
      </c>
      <c r="C39" s="28">
        <v>119</v>
      </c>
      <c r="D39" s="27">
        <v>37</v>
      </c>
      <c r="E39" s="12">
        <v>152</v>
      </c>
      <c r="F39" s="12">
        <v>38</v>
      </c>
      <c r="G39" s="12">
        <v>43</v>
      </c>
      <c r="H39" s="12">
        <v>44</v>
      </c>
      <c r="I39" s="19">
        <f t="shared" si="0"/>
        <v>433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71" t="s">
        <v>80</v>
      </c>
      <c r="B40" s="11" t="s">
        <v>38</v>
      </c>
      <c r="C40" s="29"/>
      <c r="D40" s="12">
        <v>0</v>
      </c>
      <c r="E40" s="12"/>
      <c r="F40" s="12">
        <v>0</v>
      </c>
      <c r="G40" s="12"/>
      <c r="H40" s="12"/>
      <c r="I40" s="19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71" t="s">
        <v>81</v>
      </c>
      <c r="B41" s="11" t="s">
        <v>39</v>
      </c>
      <c r="C41" s="29"/>
      <c r="D41" s="12">
        <v>0</v>
      </c>
      <c r="E41" s="12"/>
      <c r="F41" s="12">
        <v>0</v>
      </c>
      <c r="G41" s="12"/>
      <c r="H41" s="12"/>
      <c r="I41" s="19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71" t="s">
        <v>82</v>
      </c>
      <c r="B42" s="11" t="s">
        <v>40</v>
      </c>
      <c r="C42" s="29"/>
      <c r="D42" s="12">
        <v>0</v>
      </c>
      <c r="E42" s="12"/>
      <c r="F42" s="12">
        <v>0</v>
      </c>
      <c r="G42" s="12"/>
      <c r="H42" s="12"/>
      <c r="I42" s="19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71" t="s">
        <v>83</v>
      </c>
      <c r="B43" s="11" t="s">
        <v>41</v>
      </c>
      <c r="C43" s="29"/>
      <c r="D43" s="12">
        <v>0</v>
      </c>
      <c r="E43" s="12"/>
      <c r="F43" s="12">
        <v>0</v>
      </c>
      <c r="G43" s="12"/>
      <c r="H43" s="12"/>
      <c r="I43" s="19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72" t="s">
        <v>84</v>
      </c>
      <c r="B44" s="14" t="s">
        <v>42</v>
      </c>
      <c r="C44" s="32">
        <f>C39+C3</f>
        <v>483</v>
      </c>
      <c r="D44" s="27">
        <f>D39+D3</f>
        <v>110</v>
      </c>
      <c r="E44" s="27">
        <f>SUM(E3,E38:E43)</f>
        <v>200</v>
      </c>
      <c r="F44" s="53">
        <f>SUM(F3,F39)</f>
        <v>940</v>
      </c>
      <c r="G44" s="27">
        <f>G3+G39</f>
        <v>1268</v>
      </c>
      <c r="H44" s="48">
        <f>H39+H3</f>
        <v>134</v>
      </c>
      <c r="I44" s="23">
        <f t="shared" si="0"/>
        <v>3135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Y127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101</v>
      </c>
    </row>
    <row r="2" spans="1:46" s="7" customFormat="1" ht="15" customHeight="1" x14ac:dyDescent="0.25">
      <c r="A2" s="8"/>
      <c r="B2" s="9"/>
      <c r="C2" s="66" t="s">
        <v>85</v>
      </c>
      <c r="D2" s="67"/>
      <c r="E2" s="66" t="s">
        <v>86</v>
      </c>
      <c r="F2" s="67"/>
      <c r="G2" s="66" t="s">
        <v>92</v>
      </c>
      <c r="H2" s="67"/>
      <c r="I2" s="66" t="s">
        <v>88</v>
      </c>
      <c r="J2" s="67"/>
      <c r="K2" s="66" t="s">
        <v>89</v>
      </c>
      <c r="L2" s="67"/>
      <c r="M2" s="66" t="s">
        <v>90</v>
      </c>
      <c r="N2" s="75"/>
      <c r="O2" s="76" t="s">
        <v>91</v>
      </c>
      <c r="P2" s="75"/>
    </row>
    <row r="3" spans="1:46" s="7" customFormat="1" x14ac:dyDescent="0.25">
      <c r="A3" s="24"/>
      <c r="B3" s="25"/>
      <c r="C3" s="25" t="s">
        <v>93</v>
      </c>
      <c r="D3" s="25" t="s">
        <v>94</v>
      </c>
      <c r="E3" s="25" t="s">
        <v>93</v>
      </c>
      <c r="F3" s="25" t="s">
        <v>94</v>
      </c>
      <c r="G3" s="25" t="s">
        <v>93</v>
      </c>
      <c r="H3" s="25" t="s">
        <v>94</v>
      </c>
      <c r="I3" s="25" t="s">
        <v>93</v>
      </c>
      <c r="J3" s="25" t="s">
        <v>94</v>
      </c>
      <c r="K3" s="25" t="s">
        <v>93</v>
      </c>
      <c r="L3" s="25" t="s">
        <v>94</v>
      </c>
      <c r="M3" s="25" t="s">
        <v>93</v>
      </c>
      <c r="N3" s="26" t="s">
        <v>94</v>
      </c>
      <c r="O3" s="25" t="s">
        <v>95</v>
      </c>
      <c r="P3" s="26" t="s">
        <v>94</v>
      </c>
    </row>
    <row r="4" spans="1:46" s="1" customFormat="1" x14ac:dyDescent="0.2">
      <c r="A4" s="68" t="s">
        <v>59</v>
      </c>
      <c r="B4" s="11" t="s">
        <v>1</v>
      </c>
      <c r="C4" s="27">
        <f t="shared" ref="C4:D4" si="0">C5+C22</f>
        <v>43694</v>
      </c>
      <c r="D4" s="27">
        <f t="shared" si="0"/>
        <v>22</v>
      </c>
      <c r="E4" s="59">
        <v>22758</v>
      </c>
      <c r="F4" s="61">
        <v>32</v>
      </c>
      <c r="G4" s="30">
        <f>G5+G22</f>
        <v>6948</v>
      </c>
      <c r="H4" s="30">
        <v>16</v>
      </c>
      <c r="I4" s="50">
        <f>SUM(I5,I22,I29)</f>
        <v>3853</v>
      </c>
      <c r="J4" s="44">
        <f t="shared" ref="J4" si="1">J5+J22</f>
        <v>0</v>
      </c>
      <c r="K4" s="44">
        <f>K5+K22</f>
        <v>19397.21</v>
      </c>
      <c r="L4" s="27"/>
      <c r="M4" s="44">
        <f t="shared" ref="M4:N4" si="2">M5+M22</f>
        <v>0</v>
      </c>
      <c r="N4" s="44">
        <f t="shared" si="2"/>
        <v>0</v>
      </c>
      <c r="O4" s="18">
        <f>C4+E4+G4+I4+K4+M4</f>
        <v>96650.209999999992</v>
      </c>
      <c r="P4" s="19">
        <f>D4+F4+H4+J4+L4+N4</f>
        <v>70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8" t="s">
        <v>60</v>
      </c>
      <c r="B5" s="11" t="s">
        <v>2</v>
      </c>
      <c r="C5" s="27">
        <f>C6+C12+C18</f>
        <v>39912</v>
      </c>
      <c r="D5" s="27">
        <f>D6+D12+D18</f>
        <v>22</v>
      </c>
      <c r="E5" s="59">
        <v>22758</v>
      </c>
      <c r="F5" s="61">
        <v>32</v>
      </c>
      <c r="G5" s="30">
        <f>G6+G12</f>
        <v>6063</v>
      </c>
      <c r="H5" s="41"/>
      <c r="I5" s="50">
        <f>SUM(I12,I6)</f>
        <v>3300</v>
      </c>
      <c r="J5" s="44">
        <f t="shared" ref="J5" si="3">J6+J12</f>
        <v>0</v>
      </c>
      <c r="K5" s="44">
        <f>K6+K12</f>
        <v>17037.446</v>
      </c>
      <c r="L5" s="27"/>
      <c r="M5" s="44">
        <f t="shared" ref="M5:N5" si="4">M6+M12</f>
        <v>0</v>
      </c>
      <c r="N5" s="44">
        <f t="shared" si="4"/>
        <v>0</v>
      </c>
      <c r="O5" s="18">
        <f t="shared" ref="O5:O45" si="5">C5+E5+G5+I5+K5+M5</f>
        <v>89070.445999999996</v>
      </c>
      <c r="P5" s="19">
        <f t="shared" ref="P5:P45" si="6">D5+F5+H5+J5+L5+N5</f>
        <v>54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9" t="s">
        <v>61</v>
      </c>
      <c r="B6" s="16" t="s">
        <v>3</v>
      </c>
      <c r="C6" s="27">
        <f>SUM(C7:C11)</f>
        <v>38822</v>
      </c>
      <c r="D6" s="27"/>
      <c r="E6" s="59">
        <v>22212</v>
      </c>
      <c r="F6" s="61">
        <v>0</v>
      </c>
      <c r="G6" s="30">
        <f>G7+G10</f>
        <v>5950</v>
      </c>
      <c r="H6" s="41"/>
      <c r="I6" s="50">
        <f>SUM(I7:I11)</f>
        <v>3288</v>
      </c>
      <c r="J6" s="44">
        <f t="shared" ref="J6" si="7">SUM(J7:J11)</f>
        <v>0</v>
      </c>
      <c r="K6" s="44">
        <f>K7+K9</f>
        <v>16832.620999999999</v>
      </c>
      <c r="L6" s="27"/>
      <c r="M6" s="44">
        <f t="shared" ref="M6:N6" si="8">SUM(M7:M11)</f>
        <v>0</v>
      </c>
      <c r="N6" s="44">
        <f t="shared" si="8"/>
        <v>0</v>
      </c>
      <c r="O6" s="18">
        <f t="shared" si="5"/>
        <v>87104.620999999999</v>
      </c>
      <c r="P6" s="19">
        <f t="shared" si="6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9" t="s">
        <v>62</v>
      </c>
      <c r="B7" s="16" t="s">
        <v>4</v>
      </c>
      <c r="C7" s="35">
        <v>32522</v>
      </c>
      <c r="D7" s="12"/>
      <c r="E7" s="12">
        <v>10958</v>
      </c>
      <c r="F7" s="60">
        <v>0</v>
      </c>
      <c r="G7" s="56">
        <v>5950</v>
      </c>
      <c r="H7" s="40"/>
      <c r="I7" s="12">
        <v>1770</v>
      </c>
      <c r="J7" s="12"/>
      <c r="K7" s="45">
        <v>16832.620999999999</v>
      </c>
      <c r="L7" s="35"/>
      <c r="M7" s="12"/>
      <c r="N7" s="12"/>
      <c r="O7" s="18">
        <f t="shared" si="5"/>
        <v>68032.620999999999</v>
      </c>
      <c r="P7" s="19">
        <f t="shared" si="6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9" t="s">
        <v>63</v>
      </c>
      <c r="B8" s="16" t="s">
        <v>5</v>
      </c>
      <c r="C8" s="35"/>
      <c r="D8" s="12"/>
      <c r="E8" s="60">
        <v>0</v>
      </c>
      <c r="F8" s="60">
        <v>0</v>
      </c>
      <c r="G8" s="37"/>
      <c r="H8" s="40"/>
      <c r="I8" s="12"/>
      <c r="J8" s="12"/>
      <c r="K8" s="45"/>
      <c r="L8" s="35"/>
      <c r="M8" s="12"/>
      <c r="N8" s="12"/>
      <c r="O8" s="18">
        <f t="shared" si="5"/>
        <v>0</v>
      </c>
      <c r="P8" s="19">
        <f t="shared" si="6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9" t="s">
        <v>64</v>
      </c>
      <c r="B9" s="16" t="s">
        <v>6</v>
      </c>
      <c r="C9" s="35">
        <v>6233</v>
      </c>
      <c r="D9" s="12"/>
      <c r="E9" s="12">
        <v>1978</v>
      </c>
      <c r="F9" s="60">
        <v>0</v>
      </c>
      <c r="G9" s="38"/>
      <c r="H9" s="40"/>
      <c r="I9" s="12">
        <v>328</v>
      </c>
      <c r="J9" s="12"/>
      <c r="K9" s="45"/>
      <c r="L9" s="35"/>
      <c r="M9" s="12"/>
      <c r="N9" s="12"/>
      <c r="O9" s="18">
        <f t="shared" si="5"/>
        <v>8539</v>
      </c>
      <c r="P9" s="19">
        <f t="shared" si="6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9" t="s">
        <v>65</v>
      </c>
      <c r="B10" s="16" t="s">
        <v>7</v>
      </c>
      <c r="C10" s="35"/>
      <c r="D10" s="12"/>
      <c r="E10" s="12">
        <v>9276</v>
      </c>
      <c r="F10" s="60">
        <v>0</v>
      </c>
      <c r="G10" s="38"/>
      <c r="H10" s="40"/>
      <c r="I10" s="12">
        <v>1190</v>
      </c>
      <c r="J10" s="12"/>
      <c r="K10" s="46"/>
      <c r="L10" s="12"/>
      <c r="M10" s="12"/>
      <c r="N10" s="12"/>
      <c r="O10" s="18">
        <f t="shared" si="5"/>
        <v>10466</v>
      </c>
      <c r="P10" s="19">
        <f t="shared" si="6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9" t="s">
        <v>66</v>
      </c>
      <c r="B11" s="16" t="s">
        <v>8</v>
      </c>
      <c r="C11" s="35">
        <v>67</v>
      </c>
      <c r="D11" s="12"/>
      <c r="E11" s="60">
        <v>0</v>
      </c>
      <c r="F11" s="60">
        <v>0</v>
      </c>
      <c r="G11" s="37"/>
      <c r="H11" s="40"/>
      <c r="I11" s="12"/>
      <c r="J11" s="12"/>
      <c r="K11" s="46"/>
      <c r="L11" s="12"/>
      <c r="M11" s="12"/>
      <c r="N11" s="12"/>
      <c r="O11" s="18">
        <f t="shared" si="5"/>
        <v>67</v>
      </c>
      <c r="P11" s="19">
        <f t="shared" si="6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9" t="s">
        <v>67</v>
      </c>
      <c r="B12" s="16" t="s">
        <v>9</v>
      </c>
      <c r="C12" s="30">
        <f>C13+C14+C15+C16+C17</f>
        <v>805</v>
      </c>
      <c r="D12" s="27"/>
      <c r="E12" s="61">
        <v>546</v>
      </c>
      <c r="F12" s="61">
        <v>0</v>
      </c>
      <c r="G12" s="57">
        <v>113</v>
      </c>
      <c r="H12" s="41"/>
      <c r="I12" s="52">
        <f>SUM(I13:I17)</f>
        <v>12</v>
      </c>
      <c r="J12" s="44">
        <f t="shared" ref="J12" si="9">SUM(J13:J17)</f>
        <v>0</v>
      </c>
      <c r="K12" s="44">
        <f>SUM(K13:K17)</f>
        <v>204.82499999999999</v>
      </c>
      <c r="L12" s="27"/>
      <c r="M12" s="44">
        <f t="shared" ref="M12:N12" si="10">SUM(M13:M17)</f>
        <v>0</v>
      </c>
      <c r="N12" s="44">
        <f t="shared" si="10"/>
        <v>0</v>
      </c>
      <c r="O12" s="18">
        <f t="shared" si="5"/>
        <v>1680.825</v>
      </c>
      <c r="P12" s="19">
        <f t="shared" si="6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9" t="s">
        <v>68</v>
      </c>
      <c r="B13" s="16" t="s">
        <v>10</v>
      </c>
      <c r="C13" s="35"/>
      <c r="D13" s="12"/>
      <c r="E13" s="60">
        <v>0</v>
      </c>
      <c r="F13" s="60">
        <v>0</v>
      </c>
      <c r="G13" s="38">
        <v>0</v>
      </c>
      <c r="H13" s="40"/>
      <c r="I13" s="12"/>
      <c r="J13" s="12"/>
      <c r="K13" s="46"/>
      <c r="L13" s="12"/>
      <c r="M13" s="12"/>
      <c r="N13" s="12"/>
      <c r="O13" s="18">
        <f t="shared" si="5"/>
        <v>0</v>
      </c>
      <c r="P13" s="19">
        <f t="shared" si="6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9" t="s">
        <v>69</v>
      </c>
      <c r="B14" s="16" t="s">
        <v>11</v>
      </c>
      <c r="C14" s="35">
        <v>550</v>
      </c>
      <c r="D14" s="12"/>
      <c r="E14" s="60">
        <v>517</v>
      </c>
      <c r="F14" s="60">
        <v>0</v>
      </c>
      <c r="G14" s="38">
        <v>56</v>
      </c>
      <c r="H14" s="40"/>
      <c r="I14" s="12">
        <v>0</v>
      </c>
      <c r="J14" s="12"/>
      <c r="K14" s="46">
        <v>204.82499999999999</v>
      </c>
      <c r="L14" s="12"/>
      <c r="M14" s="12"/>
      <c r="N14" s="12"/>
      <c r="O14" s="18">
        <f t="shared" si="5"/>
        <v>1327.825</v>
      </c>
      <c r="P14" s="19">
        <f t="shared" si="6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9" t="s">
        <v>70</v>
      </c>
      <c r="B15" s="16" t="s">
        <v>12</v>
      </c>
      <c r="C15" s="35"/>
      <c r="D15" s="12"/>
      <c r="E15" s="60">
        <v>0</v>
      </c>
      <c r="F15" s="60">
        <v>0</v>
      </c>
      <c r="G15" s="38"/>
      <c r="H15" s="40"/>
      <c r="I15" s="12">
        <v>0</v>
      </c>
      <c r="J15" s="12"/>
      <c r="K15" s="46"/>
      <c r="L15" s="12"/>
      <c r="M15" s="12"/>
      <c r="N15" s="12"/>
      <c r="O15" s="18">
        <f t="shared" si="5"/>
        <v>0</v>
      </c>
      <c r="P15" s="19">
        <f t="shared" si="6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9" t="s">
        <v>71</v>
      </c>
      <c r="B16" s="16" t="s">
        <v>13</v>
      </c>
      <c r="C16" s="35"/>
      <c r="D16" s="12"/>
      <c r="E16" s="60">
        <v>0</v>
      </c>
      <c r="F16" s="60">
        <v>0</v>
      </c>
      <c r="G16" s="37"/>
      <c r="H16" s="40"/>
      <c r="I16" s="12">
        <v>0</v>
      </c>
      <c r="J16" s="12"/>
      <c r="K16" s="46"/>
      <c r="L16" s="12"/>
      <c r="M16" s="12"/>
      <c r="N16" s="12"/>
      <c r="O16" s="18">
        <f t="shared" si="5"/>
        <v>0</v>
      </c>
      <c r="P16" s="19">
        <f t="shared" si="6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9" t="s">
        <v>72</v>
      </c>
      <c r="B17" s="16" t="s">
        <v>14</v>
      </c>
      <c r="C17" s="12">
        <v>255</v>
      </c>
      <c r="D17" s="12"/>
      <c r="E17" s="60">
        <v>29</v>
      </c>
      <c r="F17" s="60">
        <v>0</v>
      </c>
      <c r="G17" s="56">
        <v>57</v>
      </c>
      <c r="H17" s="40"/>
      <c r="I17" s="12">
        <v>12</v>
      </c>
      <c r="J17" s="12"/>
      <c r="K17" s="46"/>
      <c r="L17" s="12"/>
      <c r="M17" s="12"/>
      <c r="N17" s="12"/>
      <c r="O17" s="18">
        <f t="shared" si="5"/>
        <v>353</v>
      </c>
      <c r="P17" s="19">
        <f t="shared" si="6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9" t="s">
        <v>73</v>
      </c>
      <c r="B18" s="16" t="s">
        <v>15</v>
      </c>
      <c r="C18" s="27">
        <f t="shared" ref="C18" si="11">C20</f>
        <v>285</v>
      </c>
      <c r="D18" s="27">
        <f>D20</f>
        <v>22</v>
      </c>
      <c r="E18" s="61">
        <v>0</v>
      </c>
      <c r="F18" s="61">
        <v>32</v>
      </c>
      <c r="G18" s="56"/>
      <c r="H18" s="41"/>
      <c r="I18" s="27">
        <v>0</v>
      </c>
      <c r="J18" s="44">
        <f t="shared" ref="J18" si="12">SUM(J19:J21)</f>
        <v>0</v>
      </c>
      <c r="K18" s="44"/>
      <c r="L18" s="27"/>
      <c r="M18" s="44">
        <f t="shared" ref="M18:N18" si="13">SUM(M19:M21)</f>
        <v>0</v>
      </c>
      <c r="N18" s="44">
        <f t="shared" si="13"/>
        <v>0</v>
      </c>
      <c r="O18" s="18">
        <f t="shared" si="5"/>
        <v>285</v>
      </c>
      <c r="P18" s="19">
        <f t="shared" si="6"/>
        <v>54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9" t="s">
        <v>74</v>
      </c>
      <c r="B19" s="16" t="s">
        <v>16</v>
      </c>
      <c r="C19" s="35"/>
      <c r="D19" s="12"/>
      <c r="E19" s="60">
        <v>0</v>
      </c>
      <c r="F19" s="60">
        <v>0</v>
      </c>
      <c r="G19" s="37"/>
      <c r="H19" s="40"/>
      <c r="I19" s="12">
        <v>0</v>
      </c>
      <c r="J19" s="12"/>
      <c r="K19" s="46"/>
      <c r="L19" s="12"/>
      <c r="M19" s="12"/>
      <c r="N19" s="12"/>
      <c r="O19" s="18">
        <f t="shared" si="5"/>
        <v>0</v>
      </c>
      <c r="P19" s="19">
        <f t="shared" si="6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9" t="s">
        <v>75</v>
      </c>
      <c r="B20" s="16" t="s">
        <v>17</v>
      </c>
      <c r="C20" s="35">
        <v>285</v>
      </c>
      <c r="D20" s="12">
        <v>22</v>
      </c>
      <c r="E20" s="60">
        <v>0</v>
      </c>
      <c r="F20" s="60">
        <v>32</v>
      </c>
      <c r="G20" s="37"/>
      <c r="H20" s="40"/>
      <c r="I20" s="12">
        <v>0</v>
      </c>
      <c r="J20" s="12"/>
      <c r="K20" s="46"/>
      <c r="L20" s="12"/>
      <c r="M20" s="12"/>
      <c r="N20" s="12"/>
      <c r="O20" s="18">
        <f t="shared" si="5"/>
        <v>285</v>
      </c>
      <c r="P20" s="19">
        <f t="shared" si="6"/>
        <v>54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70" t="s">
        <v>76</v>
      </c>
      <c r="B21" s="16" t="s">
        <v>18</v>
      </c>
      <c r="C21" s="35"/>
      <c r="D21" s="12"/>
      <c r="E21" s="60">
        <v>0</v>
      </c>
      <c r="F21" s="60">
        <v>0</v>
      </c>
      <c r="G21" s="37"/>
      <c r="H21" s="40"/>
      <c r="I21" s="12">
        <v>0</v>
      </c>
      <c r="J21" s="12"/>
      <c r="K21" s="46"/>
      <c r="L21" s="12"/>
      <c r="M21" s="12"/>
      <c r="N21" s="12"/>
      <c r="O21" s="18">
        <f t="shared" si="5"/>
        <v>0</v>
      </c>
      <c r="P21" s="19">
        <f t="shared" si="6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71" t="s">
        <v>60</v>
      </c>
      <c r="B22" s="11" t="s">
        <v>19</v>
      </c>
      <c r="C22" s="32">
        <f>C23+C29</f>
        <v>3782</v>
      </c>
      <c r="D22" s="30"/>
      <c r="E22" s="61">
        <v>0</v>
      </c>
      <c r="F22" s="61">
        <v>0</v>
      </c>
      <c r="G22" s="57">
        <f>G23+G29</f>
        <v>885</v>
      </c>
      <c r="H22" s="41"/>
      <c r="I22" s="30">
        <f>SUM(I23,I35)</f>
        <v>375</v>
      </c>
      <c r="J22" s="44">
        <f t="shared" ref="J22" si="14">J23+J29</f>
        <v>0</v>
      </c>
      <c r="K22" s="44">
        <f t="shared" ref="K22" si="15">K23</f>
        <v>2359.7640000000001</v>
      </c>
      <c r="L22" s="27"/>
      <c r="M22" s="44">
        <f t="shared" ref="M22:N22" si="16">M23+M29</f>
        <v>0</v>
      </c>
      <c r="N22" s="44">
        <f t="shared" si="16"/>
        <v>0</v>
      </c>
      <c r="O22" s="18">
        <f t="shared" si="5"/>
        <v>7401.7640000000001</v>
      </c>
      <c r="P22" s="19">
        <f t="shared" si="6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9" t="s">
        <v>62</v>
      </c>
      <c r="B23" s="16" t="s">
        <v>20</v>
      </c>
      <c r="C23" s="30">
        <f>SUM(C24:C28)</f>
        <v>3224</v>
      </c>
      <c r="D23" s="27"/>
      <c r="E23" s="61">
        <v>0</v>
      </c>
      <c r="F23" s="61">
        <v>0</v>
      </c>
      <c r="G23" s="57">
        <f>G25</f>
        <v>885</v>
      </c>
      <c r="H23" s="41"/>
      <c r="I23" s="30">
        <f t="shared" ref="I23:J23" si="17">SUM(I24:I28)</f>
        <v>375</v>
      </c>
      <c r="J23" s="27">
        <f t="shared" si="17"/>
        <v>0</v>
      </c>
      <c r="K23" s="44">
        <f>K25</f>
        <v>2359.7640000000001</v>
      </c>
      <c r="L23" s="27"/>
      <c r="M23" s="27">
        <f t="shared" ref="M23:N23" si="18">SUM(M24:M28)</f>
        <v>0</v>
      </c>
      <c r="N23" s="27">
        <f t="shared" si="18"/>
        <v>0</v>
      </c>
      <c r="O23" s="18">
        <f t="shared" si="5"/>
        <v>6843.7640000000001</v>
      </c>
      <c r="P23" s="19">
        <f t="shared" si="6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9" t="s">
        <v>63</v>
      </c>
      <c r="B24" s="16" t="s">
        <v>21</v>
      </c>
      <c r="C24" s="35"/>
      <c r="D24" s="12"/>
      <c r="E24" s="60">
        <v>0</v>
      </c>
      <c r="F24" s="60">
        <v>0</v>
      </c>
      <c r="G24" s="37"/>
      <c r="H24" s="40"/>
      <c r="I24" s="12">
        <v>0</v>
      </c>
      <c r="J24" s="12"/>
      <c r="K24" s="46"/>
      <c r="L24" s="12"/>
      <c r="M24" s="12"/>
      <c r="N24" s="12"/>
      <c r="O24" s="18">
        <f t="shared" si="5"/>
        <v>0</v>
      </c>
      <c r="P24" s="19">
        <f t="shared" si="6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9" t="s">
        <v>64</v>
      </c>
      <c r="B25" s="16" t="s">
        <v>22</v>
      </c>
      <c r="C25" s="35">
        <v>3224</v>
      </c>
      <c r="D25" s="12"/>
      <c r="E25" s="60">
        <v>0</v>
      </c>
      <c r="F25" s="60">
        <v>0</v>
      </c>
      <c r="G25" s="56">
        <v>885</v>
      </c>
      <c r="H25" s="40"/>
      <c r="I25" s="12">
        <v>375</v>
      </c>
      <c r="J25" s="12"/>
      <c r="K25" s="46">
        <v>2359.7640000000001</v>
      </c>
      <c r="L25" s="12"/>
      <c r="M25" s="12"/>
      <c r="N25" s="12"/>
      <c r="O25" s="18">
        <f t="shared" si="5"/>
        <v>6843.7640000000001</v>
      </c>
      <c r="P25" s="19">
        <f t="shared" si="6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9" t="s">
        <v>65</v>
      </c>
      <c r="B26" s="16" t="s">
        <v>23</v>
      </c>
      <c r="C26" s="35"/>
      <c r="D26" s="12"/>
      <c r="E26" s="60">
        <v>0</v>
      </c>
      <c r="F26" s="60">
        <v>0</v>
      </c>
      <c r="G26" s="56"/>
      <c r="H26" s="40"/>
      <c r="I26" s="12">
        <v>0</v>
      </c>
      <c r="J26" s="12"/>
      <c r="K26" s="46"/>
      <c r="L26" s="12"/>
      <c r="M26" s="12"/>
      <c r="N26" s="12"/>
      <c r="O26" s="18">
        <f t="shared" si="5"/>
        <v>0</v>
      </c>
      <c r="P26" s="19">
        <f t="shared" si="6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9" t="s">
        <v>66</v>
      </c>
      <c r="B27" s="16" t="s">
        <v>24</v>
      </c>
      <c r="C27" s="35"/>
      <c r="D27" s="12"/>
      <c r="E27" s="60">
        <v>0</v>
      </c>
      <c r="F27" s="60">
        <v>0</v>
      </c>
      <c r="G27" s="37"/>
      <c r="H27" s="40"/>
      <c r="I27" s="12">
        <v>0</v>
      </c>
      <c r="J27" s="12"/>
      <c r="K27" s="46"/>
      <c r="L27" s="12"/>
      <c r="M27" s="12"/>
      <c r="N27" s="12"/>
      <c r="O27" s="18">
        <f t="shared" si="5"/>
        <v>0</v>
      </c>
      <c r="P27" s="19">
        <f t="shared" si="6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9" t="s">
        <v>67</v>
      </c>
      <c r="B28" s="16" t="s">
        <v>25</v>
      </c>
      <c r="C28" s="35"/>
      <c r="D28" s="12"/>
      <c r="E28" s="60">
        <v>0</v>
      </c>
      <c r="F28" s="60">
        <v>0</v>
      </c>
      <c r="G28" s="37"/>
      <c r="H28" s="40"/>
      <c r="I28" s="12">
        <v>0</v>
      </c>
      <c r="J28" s="12"/>
      <c r="K28" s="46"/>
      <c r="L28" s="12"/>
      <c r="M28" s="12"/>
      <c r="N28" s="12"/>
      <c r="O28" s="18">
        <f t="shared" si="5"/>
        <v>0</v>
      </c>
      <c r="P28" s="19">
        <f t="shared" si="6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9" t="s">
        <v>68</v>
      </c>
      <c r="B29" s="16" t="s">
        <v>26</v>
      </c>
      <c r="C29" s="30">
        <f>SUM(C30:C34)</f>
        <v>558</v>
      </c>
      <c r="D29" s="27"/>
      <c r="E29" s="61">
        <v>0</v>
      </c>
      <c r="F29" s="61">
        <v>0</v>
      </c>
      <c r="G29" s="57">
        <f>G31</f>
        <v>0</v>
      </c>
      <c r="H29" s="41"/>
      <c r="I29" s="30">
        <f>SUM(I30:I34)</f>
        <v>178</v>
      </c>
      <c r="J29" s="44">
        <f t="shared" ref="J29" si="19">SUM(J30:J34)</f>
        <v>0</v>
      </c>
      <c r="K29" s="44">
        <v>0</v>
      </c>
      <c r="L29" s="27"/>
      <c r="M29" s="44">
        <f t="shared" ref="M29:N29" si="20">SUM(M30:M34)</f>
        <v>0</v>
      </c>
      <c r="N29" s="44">
        <f t="shared" si="20"/>
        <v>0</v>
      </c>
      <c r="O29" s="18">
        <f t="shared" si="5"/>
        <v>736</v>
      </c>
      <c r="P29" s="19">
        <f t="shared" si="6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9" t="s">
        <v>69</v>
      </c>
      <c r="B30" s="16" t="s">
        <v>27</v>
      </c>
      <c r="C30" s="35"/>
      <c r="D30" s="12"/>
      <c r="E30" s="60">
        <v>0</v>
      </c>
      <c r="F30" s="60">
        <v>0</v>
      </c>
      <c r="G30" s="58"/>
      <c r="H30" s="40"/>
      <c r="I30" s="12">
        <v>0</v>
      </c>
      <c r="J30" s="12"/>
      <c r="K30" s="46"/>
      <c r="L30" s="12"/>
      <c r="M30" s="12"/>
      <c r="N30" s="12"/>
      <c r="O30" s="18">
        <f t="shared" si="5"/>
        <v>0</v>
      </c>
      <c r="P30" s="19">
        <f t="shared" si="6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9" t="s">
        <v>70</v>
      </c>
      <c r="B31" s="16" t="s">
        <v>28</v>
      </c>
      <c r="C31" s="35">
        <v>463</v>
      </c>
      <c r="D31" s="12"/>
      <c r="E31" s="60">
        <v>0</v>
      </c>
      <c r="F31" s="60">
        <v>0</v>
      </c>
      <c r="G31" s="58">
        <v>0</v>
      </c>
      <c r="H31" s="40"/>
      <c r="I31" s="12">
        <v>178</v>
      </c>
      <c r="J31" s="12"/>
      <c r="K31" s="46"/>
      <c r="L31" s="12"/>
      <c r="M31" s="12"/>
      <c r="N31" s="12"/>
      <c r="O31" s="18">
        <f t="shared" si="5"/>
        <v>641</v>
      </c>
      <c r="P31" s="19">
        <f t="shared" si="6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9" t="s">
        <v>71</v>
      </c>
      <c r="B32" s="16" t="s">
        <v>29</v>
      </c>
      <c r="C32" s="35"/>
      <c r="D32" s="12"/>
      <c r="E32" s="60">
        <v>0</v>
      </c>
      <c r="F32" s="60">
        <v>0</v>
      </c>
      <c r="G32" s="58"/>
      <c r="H32" s="40"/>
      <c r="I32" s="12">
        <v>0</v>
      </c>
      <c r="J32" s="12"/>
      <c r="K32" s="46"/>
      <c r="L32" s="12"/>
      <c r="M32" s="12"/>
      <c r="N32" s="12"/>
      <c r="O32" s="18">
        <f t="shared" si="5"/>
        <v>0</v>
      </c>
      <c r="P32" s="19">
        <f t="shared" si="6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9" t="s">
        <v>72</v>
      </c>
      <c r="B33" s="16" t="s">
        <v>30</v>
      </c>
      <c r="C33" s="35"/>
      <c r="D33" s="12"/>
      <c r="E33" s="60">
        <v>0</v>
      </c>
      <c r="F33" s="60">
        <v>0</v>
      </c>
      <c r="G33" s="37"/>
      <c r="H33" s="40"/>
      <c r="I33" s="12">
        <v>0</v>
      </c>
      <c r="J33" s="12"/>
      <c r="K33" s="46"/>
      <c r="L33" s="12"/>
      <c r="M33" s="12"/>
      <c r="N33" s="12"/>
      <c r="O33" s="18">
        <f t="shared" si="5"/>
        <v>0</v>
      </c>
      <c r="P33" s="19">
        <f t="shared" si="6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9" t="s">
        <v>73</v>
      </c>
      <c r="B34" s="16" t="s">
        <v>31</v>
      </c>
      <c r="C34" s="35">
        <v>95</v>
      </c>
      <c r="D34" s="12"/>
      <c r="E34" s="60">
        <v>0</v>
      </c>
      <c r="F34" s="60">
        <v>0</v>
      </c>
      <c r="G34" s="37"/>
      <c r="H34" s="40"/>
      <c r="I34" s="12">
        <v>0</v>
      </c>
      <c r="J34" s="12"/>
      <c r="K34" s="46"/>
      <c r="L34" s="12"/>
      <c r="M34" s="12"/>
      <c r="N34" s="12"/>
      <c r="O34" s="18">
        <f t="shared" si="5"/>
        <v>95</v>
      </c>
      <c r="P34" s="19">
        <f t="shared" si="6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9" t="s">
        <v>74</v>
      </c>
      <c r="B35" s="16" t="s">
        <v>32</v>
      </c>
      <c r="C35" s="30"/>
      <c r="D35" s="27"/>
      <c r="E35" s="61">
        <v>0</v>
      </c>
      <c r="F35" s="61">
        <v>0</v>
      </c>
      <c r="G35" s="39"/>
      <c r="H35" s="27">
        <v>16</v>
      </c>
      <c r="I35" s="27">
        <v>0</v>
      </c>
      <c r="J35" s="44">
        <f t="shared" ref="J35" si="21">SUM(J36:J38)</f>
        <v>0</v>
      </c>
      <c r="K35" s="44">
        <f>K36+K37+K38</f>
        <v>0</v>
      </c>
      <c r="L35" s="27"/>
      <c r="M35" s="44">
        <f t="shared" ref="M35:N35" si="22">SUM(M36:M38)</f>
        <v>0</v>
      </c>
      <c r="N35" s="44">
        <f t="shared" si="22"/>
        <v>0</v>
      </c>
      <c r="O35" s="18">
        <f t="shared" si="5"/>
        <v>0</v>
      </c>
      <c r="P35" s="19">
        <f t="shared" si="6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70" t="s">
        <v>77</v>
      </c>
      <c r="B36" s="16" t="s">
        <v>33</v>
      </c>
      <c r="C36" s="35"/>
      <c r="D36" s="12"/>
      <c r="E36" s="60">
        <v>0</v>
      </c>
      <c r="F36" s="60">
        <v>0</v>
      </c>
      <c r="G36" s="12"/>
      <c r="H36" s="12">
        <v>16</v>
      </c>
      <c r="I36" s="12">
        <v>0</v>
      </c>
      <c r="J36" s="12"/>
      <c r="K36" s="46"/>
      <c r="L36" s="12"/>
      <c r="M36" s="12"/>
      <c r="N36" s="12"/>
      <c r="O36" s="18">
        <f t="shared" si="5"/>
        <v>0</v>
      </c>
      <c r="P36" s="19">
        <f t="shared" si="6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9" t="s">
        <v>75</v>
      </c>
      <c r="B37" s="16" t="s">
        <v>34</v>
      </c>
      <c r="C37" s="35"/>
      <c r="E37" s="60">
        <v>0</v>
      </c>
      <c r="F37" s="60">
        <v>0</v>
      </c>
      <c r="G37" s="37"/>
      <c r="H37" s="12"/>
      <c r="I37" s="12">
        <v>0</v>
      </c>
      <c r="J37" s="12"/>
      <c r="K37" s="46"/>
      <c r="L37" s="12"/>
      <c r="M37" s="12"/>
      <c r="N37" s="12"/>
      <c r="O37" s="18">
        <f t="shared" si="5"/>
        <v>0</v>
      </c>
      <c r="P37" s="19">
        <f t="shared" si="6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70" t="s">
        <v>76</v>
      </c>
      <c r="B38" s="16" t="s">
        <v>35</v>
      </c>
      <c r="C38" s="35"/>
      <c r="D38" s="12"/>
      <c r="E38" s="60">
        <v>0</v>
      </c>
      <c r="F38" s="60">
        <v>0</v>
      </c>
      <c r="G38" s="37"/>
      <c r="H38" s="12"/>
      <c r="I38" s="12">
        <v>0</v>
      </c>
      <c r="J38" s="12"/>
      <c r="K38" s="46"/>
      <c r="L38" s="12"/>
      <c r="M38" s="12"/>
      <c r="N38" s="12"/>
      <c r="O38" s="18">
        <f t="shared" si="5"/>
        <v>0</v>
      </c>
      <c r="P38" s="19">
        <f t="shared" si="6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8" t="s">
        <v>78</v>
      </c>
      <c r="B39" s="11" t="s">
        <v>36</v>
      </c>
      <c r="C39" s="35"/>
      <c r="D39" s="12"/>
      <c r="E39" s="60">
        <v>0</v>
      </c>
      <c r="F39" s="60">
        <v>0</v>
      </c>
      <c r="G39" s="37"/>
      <c r="H39" s="12"/>
      <c r="I39" s="12">
        <v>0</v>
      </c>
      <c r="J39" s="12"/>
      <c r="K39" s="46"/>
      <c r="L39" s="12"/>
      <c r="M39" s="12"/>
      <c r="N39" s="12"/>
      <c r="O39" s="18">
        <f t="shared" si="5"/>
        <v>0</v>
      </c>
      <c r="P39" s="19">
        <f t="shared" si="6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71" t="s">
        <v>79</v>
      </c>
      <c r="B40" s="11" t="s">
        <v>37</v>
      </c>
      <c r="C40" s="35">
        <v>1844</v>
      </c>
      <c r="D40" s="12"/>
      <c r="E40" s="59">
        <v>1441</v>
      </c>
      <c r="F40" s="61">
        <v>0</v>
      </c>
      <c r="G40" s="57">
        <v>4018</v>
      </c>
      <c r="H40" s="12"/>
      <c r="I40" s="12">
        <v>2572</v>
      </c>
      <c r="J40" s="12"/>
      <c r="K40" s="46">
        <v>3715.1120000000001</v>
      </c>
      <c r="L40" s="12"/>
      <c r="M40" s="12">
        <v>651.12</v>
      </c>
      <c r="N40" s="12"/>
      <c r="O40" s="18">
        <f t="shared" si="5"/>
        <v>14241.232000000002</v>
      </c>
      <c r="P40" s="19">
        <f t="shared" si="6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71" t="s">
        <v>80</v>
      </c>
      <c r="B41" s="11" t="s">
        <v>38</v>
      </c>
      <c r="C41" s="35"/>
      <c r="D41" s="12"/>
      <c r="E41" s="60">
        <v>0</v>
      </c>
      <c r="F41" s="60">
        <v>0</v>
      </c>
      <c r="G41" s="40"/>
      <c r="H41" s="12"/>
      <c r="I41" s="12">
        <v>0</v>
      </c>
      <c r="J41" s="12"/>
      <c r="K41" s="46"/>
      <c r="L41" s="12"/>
      <c r="M41" s="12"/>
      <c r="N41" s="12"/>
      <c r="O41" s="18">
        <f t="shared" si="5"/>
        <v>0</v>
      </c>
      <c r="P41" s="19">
        <f t="shared" si="6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71" t="s">
        <v>81</v>
      </c>
      <c r="B42" s="11" t="s">
        <v>39</v>
      </c>
      <c r="C42" s="35"/>
      <c r="D42" s="12"/>
      <c r="E42" s="60">
        <v>0</v>
      </c>
      <c r="F42" s="60">
        <v>0</v>
      </c>
      <c r="G42" s="40"/>
      <c r="H42" s="12"/>
      <c r="I42" s="12">
        <v>0</v>
      </c>
      <c r="J42" s="12"/>
      <c r="K42" s="46"/>
      <c r="L42" s="12"/>
      <c r="M42" s="12"/>
      <c r="N42" s="12"/>
      <c r="O42" s="18">
        <f t="shared" si="5"/>
        <v>0</v>
      </c>
      <c r="P42" s="19">
        <f t="shared" si="6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71" t="s">
        <v>82</v>
      </c>
      <c r="B43" s="11" t="s">
        <v>40</v>
      </c>
      <c r="C43" s="12"/>
      <c r="D43" s="12"/>
      <c r="E43" s="60">
        <v>0</v>
      </c>
      <c r="F43" s="60">
        <v>0</v>
      </c>
      <c r="G43" s="40"/>
      <c r="H43" s="12"/>
      <c r="I43" s="12">
        <v>0</v>
      </c>
      <c r="J43" s="12"/>
      <c r="K43" s="46"/>
      <c r="L43" s="12"/>
      <c r="M43" s="12"/>
      <c r="N43" s="12"/>
      <c r="O43" s="18">
        <f t="shared" si="5"/>
        <v>0</v>
      </c>
      <c r="P43" s="19">
        <f t="shared" si="6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71" t="s">
        <v>83</v>
      </c>
      <c r="B44" s="11" t="s">
        <v>41</v>
      </c>
      <c r="C44" s="12"/>
      <c r="D44" s="12"/>
      <c r="E44" s="60">
        <v>0</v>
      </c>
      <c r="F44" s="60">
        <v>0</v>
      </c>
      <c r="G44" s="40"/>
      <c r="H44" s="12"/>
      <c r="I44" s="12">
        <v>0</v>
      </c>
      <c r="J44" s="12"/>
      <c r="K44" s="46"/>
      <c r="L44" s="12"/>
      <c r="M44" s="12"/>
      <c r="N44" s="12"/>
      <c r="O44" s="18">
        <f t="shared" si="5"/>
        <v>0</v>
      </c>
      <c r="P44" s="19">
        <f t="shared" si="6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72" t="s">
        <v>84</v>
      </c>
      <c r="B45" s="14" t="s">
        <v>42</v>
      </c>
      <c r="C45" s="27">
        <f>C4+C40</f>
        <v>45538</v>
      </c>
      <c r="D45" s="27">
        <f>D20</f>
        <v>22</v>
      </c>
      <c r="E45" s="59">
        <v>24199</v>
      </c>
      <c r="F45" s="61">
        <v>32</v>
      </c>
      <c r="G45" s="30">
        <f>G40+G4</f>
        <v>10966</v>
      </c>
      <c r="H45" s="30">
        <f>H4</f>
        <v>16</v>
      </c>
      <c r="I45" s="53">
        <f>SUM(I4,I40,I39)</f>
        <v>6425</v>
      </c>
      <c r="J45" s="54">
        <f t="shared" ref="J45" si="23">J6+J12+J23+J29+J40</f>
        <v>0</v>
      </c>
      <c r="K45" s="47">
        <f>K4+K40</f>
        <v>23112.322</v>
      </c>
      <c r="L45" s="30"/>
      <c r="M45" s="54">
        <f t="shared" ref="M45:N45" si="24">M6+M12+M23+M29+M40</f>
        <v>651.12</v>
      </c>
      <c r="N45" s="54">
        <f t="shared" si="24"/>
        <v>0</v>
      </c>
      <c r="O45" s="22">
        <f t="shared" si="5"/>
        <v>110891.442</v>
      </c>
      <c r="P45" s="23">
        <f t="shared" si="6"/>
        <v>70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2" sqref="C2:D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100</v>
      </c>
    </row>
    <row r="2" spans="1:46" s="7" customFormat="1" ht="15" customHeight="1" x14ac:dyDescent="0.25">
      <c r="A2" s="8"/>
      <c r="B2" s="9"/>
      <c r="C2" s="66" t="s">
        <v>85</v>
      </c>
      <c r="D2" s="67"/>
      <c r="E2" s="66" t="s">
        <v>86</v>
      </c>
      <c r="F2" s="67"/>
      <c r="G2" s="66" t="s">
        <v>92</v>
      </c>
      <c r="H2" s="67"/>
      <c r="I2" s="66" t="s">
        <v>88</v>
      </c>
      <c r="J2" s="67"/>
      <c r="K2" s="66" t="s">
        <v>89</v>
      </c>
      <c r="L2" s="67"/>
      <c r="M2" s="66" t="s">
        <v>90</v>
      </c>
      <c r="N2" s="75"/>
      <c r="O2" s="76" t="s">
        <v>91</v>
      </c>
      <c r="P2" s="75"/>
    </row>
    <row r="3" spans="1:46" s="7" customFormat="1" x14ac:dyDescent="0.25">
      <c r="A3" s="24"/>
      <c r="B3" s="25"/>
      <c r="C3" s="25" t="s">
        <v>93</v>
      </c>
      <c r="D3" s="25" t="s">
        <v>94</v>
      </c>
      <c r="E3" s="25" t="s">
        <v>93</v>
      </c>
      <c r="F3" s="25" t="s">
        <v>94</v>
      </c>
      <c r="G3" s="25" t="s">
        <v>93</v>
      </c>
      <c r="H3" s="25" t="s">
        <v>94</v>
      </c>
      <c r="I3" s="25" t="s">
        <v>93</v>
      </c>
      <c r="J3" s="25" t="s">
        <v>94</v>
      </c>
      <c r="K3" s="25" t="s">
        <v>93</v>
      </c>
      <c r="L3" s="25" t="s">
        <v>94</v>
      </c>
      <c r="M3" s="25" t="s">
        <v>93</v>
      </c>
      <c r="N3" s="26" t="s">
        <v>94</v>
      </c>
      <c r="O3" s="25" t="s">
        <v>95</v>
      </c>
      <c r="P3" s="26" t="s">
        <v>94</v>
      </c>
    </row>
    <row r="4" spans="1:46" s="1" customFormat="1" x14ac:dyDescent="0.2">
      <c r="A4" s="68" t="s">
        <v>59</v>
      </c>
      <c r="B4" s="11" t="s">
        <v>1</v>
      </c>
      <c r="C4" s="27">
        <f t="shared" ref="C4:F4" si="0">C5+C22</f>
        <v>41221</v>
      </c>
      <c r="D4" s="27">
        <f t="shared" si="0"/>
        <v>35</v>
      </c>
      <c r="E4" s="27">
        <f t="shared" si="0"/>
        <v>20593</v>
      </c>
      <c r="F4" s="27">
        <f t="shared" si="0"/>
        <v>32</v>
      </c>
      <c r="G4" s="30">
        <f>G5+G22</f>
        <v>6074</v>
      </c>
      <c r="H4" s="30">
        <v>16</v>
      </c>
      <c r="I4" s="50">
        <f>SUM(I5,I22,I29)</f>
        <v>3898</v>
      </c>
      <c r="J4" s="62">
        <v>0</v>
      </c>
      <c r="K4" s="44">
        <f>K5+K22</f>
        <v>22257.047999999999</v>
      </c>
      <c r="L4" s="27"/>
      <c r="M4" s="44"/>
      <c r="N4" s="18"/>
      <c r="O4" s="18">
        <f>C4+E4+G4+I4+K4+M4</f>
        <v>94043.047999999995</v>
      </c>
      <c r="P4" s="19">
        <f>D4+F4+H4+J4+L4+N4</f>
        <v>83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8" t="s">
        <v>60</v>
      </c>
      <c r="B5" s="11" t="s">
        <v>2</v>
      </c>
      <c r="C5" s="27">
        <f>C6+C12</f>
        <v>32403</v>
      </c>
      <c r="D5" s="27">
        <f>D6+D12+D18</f>
        <v>35</v>
      </c>
      <c r="E5" s="27">
        <f>E6+E12</f>
        <v>19795</v>
      </c>
      <c r="F5" s="27">
        <f>F6+F12+F18</f>
        <v>32</v>
      </c>
      <c r="G5" s="30">
        <f>G6+G12</f>
        <v>4239</v>
      </c>
      <c r="H5" s="41"/>
      <c r="I5" s="50">
        <f>SUM(I12,I6)</f>
        <v>2511</v>
      </c>
      <c r="J5" s="62">
        <v>0</v>
      </c>
      <c r="K5" s="44">
        <f>K6+K12</f>
        <v>18935.696</v>
      </c>
      <c r="L5" s="27"/>
      <c r="M5" s="44"/>
      <c r="N5" s="18"/>
      <c r="O5" s="18">
        <f t="shared" ref="O5:O45" si="1">C5+E5+G5+I5+K5+M5</f>
        <v>77883.695999999996</v>
      </c>
      <c r="P5" s="19">
        <f t="shared" ref="P5:P45" si="2">D5+F5+H5+J5+L5+N5</f>
        <v>67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9" t="s">
        <v>61</v>
      </c>
      <c r="B6" s="16" t="s">
        <v>3</v>
      </c>
      <c r="C6" s="27">
        <f>SUM(C7:C11)</f>
        <v>32006</v>
      </c>
      <c r="D6" s="27"/>
      <c r="E6" s="27">
        <f t="shared" ref="E6:F6" si="3">SUM(E7:E11)</f>
        <v>19265</v>
      </c>
      <c r="F6" s="27">
        <f t="shared" si="3"/>
        <v>0</v>
      </c>
      <c r="G6" s="30">
        <f>G7+G10</f>
        <v>3716</v>
      </c>
      <c r="H6" s="41"/>
      <c r="I6" s="50">
        <f>SUM(I7:I11)</f>
        <v>2430</v>
      </c>
      <c r="J6" s="62">
        <v>0</v>
      </c>
      <c r="K6" s="44">
        <f>K7</f>
        <v>18882.647000000001</v>
      </c>
      <c r="L6" s="27"/>
      <c r="M6" s="44"/>
      <c r="N6" s="20"/>
      <c r="O6" s="18">
        <f t="shared" si="1"/>
        <v>76299.646999999997</v>
      </c>
      <c r="P6" s="19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9" t="s">
        <v>62</v>
      </c>
      <c r="B7" s="16" t="s">
        <v>4</v>
      </c>
      <c r="C7" s="35">
        <v>25871</v>
      </c>
      <c r="D7" s="12"/>
      <c r="E7" s="12">
        <v>14371</v>
      </c>
      <c r="F7" s="12">
        <v>0</v>
      </c>
      <c r="G7" s="12">
        <v>3716</v>
      </c>
      <c r="H7" s="40"/>
      <c r="I7" s="12">
        <v>1873</v>
      </c>
      <c r="J7" s="63">
        <v>0</v>
      </c>
      <c r="K7" s="45">
        <v>18882.647000000001</v>
      </c>
      <c r="L7" s="35"/>
      <c r="M7" s="12"/>
      <c r="N7" s="20"/>
      <c r="O7" s="18">
        <f t="shared" si="1"/>
        <v>64713.646999999997</v>
      </c>
      <c r="P7" s="19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9" t="s">
        <v>63</v>
      </c>
      <c r="B8" s="16" t="s">
        <v>5</v>
      </c>
      <c r="C8" s="35"/>
      <c r="D8" s="12"/>
      <c r="E8" s="12">
        <v>0</v>
      </c>
      <c r="F8" s="12">
        <v>0</v>
      </c>
      <c r="G8" s="37"/>
      <c r="H8" s="40"/>
      <c r="I8" s="12">
        <v>0</v>
      </c>
      <c r="J8" s="63">
        <v>0</v>
      </c>
      <c r="K8" s="45"/>
      <c r="L8" s="35"/>
      <c r="M8" s="12"/>
      <c r="N8" s="20"/>
      <c r="O8" s="18">
        <f t="shared" si="1"/>
        <v>0</v>
      </c>
      <c r="P8" s="19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9" t="s">
        <v>64</v>
      </c>
      <c r="B9" s="16" t="s">
        <v>6</v>
      </c>
      <c r="C9" s="35">
        <v>5915</v>
      </c>
      <c r="D9" s="12"/>
      <c r="E9" s="12">
        <v>701</v>
      </c>
      <c r="F9" s="12">
        <v>0</v>
      </c>
      <c r="G9" s="38"/>
      <c r="H9" s="40"/>
      <c r="I9" s="12">
        <v>348</v>
      </c>
      <c r="J9" s="63">
        <v>0</v>
      </c>
      <c r="K9" s="45"/>
      <c r="L9" s="35"/>
      <c r="M9" s="12"/>
      <c r="N9" s="20"/>
      <c r="O9" s="18">
        <f t="shared" si="1"/>
        <v>6964</v>
      </c>
      <c r="P9" s="19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9" t="s">
        <v>65</v>
      </c>
      <c r="B10" s="16" t="s">
        <v>7</v>
      </c>
      <c r="C10" s="35"/>
      <c r="D10" s="12"/>
      <c r="E10" s="12">
        <v>4193</v>
      </c>
      <c r="F10" s="12">
        <v>0</v>
      </c>
      <c r="G10" s="35"/>
      <c r="H10" s="40"/>
      <c r="I10" s="12">
        <v>209</v>
      </c>
      <c r="J10" s="63">
        <v>0</v>
      </c>
      <c r="K10" s="46"/>
      <c r="L10" s="12"/>
      <c r="M10" s="12"/>
      <c r="N10" s="20"/>
      <c r="O10" s="18">
        <f t="shared" si="1"/>
        <v>4402</v>
      </c>
      <c r="P10" s="19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9" t="s">
        <v>66</v>
      </c>
      <c r="B11" s="16" t="s">
        <v>8</v>
      </c>
      <c r="C11" s="35">
        <v>220</v>
      </c>
      <c r="D11" s="12"/>
      <c r="E11" s="12">
        <v>0</v>
      </c>
      <c r="F11" s="12">
        <v>0</v>
      </c>
      <c r="G11" s="37"/>
      <c r="H11" s="40"/>
      <c r="I11" s="12">
        <v>0</v>
      </c>
      <c r="J11" s="63">
        <v>0</v>
      </c>
      <c r="K11" s="46"/>
      <c r="L11" s="12"/>
      <c r="M11" s="12"/>
      <c r="N11" s="20"/>
      <c r="O11" s="18">
        <f t="shared" si="1"/>
        <v>220</v>
      </c>
      <c r="P11" s="19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9" t="s">
        <v>67</v>
      </c>
      <c r="B12" s="16" t="s">
        <v>9</v>
      </c>
      <c r="C12" s="30">
        <f>C13+C14+C15+C16+C17</f>
        <v>397</v>
      </c>
      <c r="D12" s="27"/>
      <c r="E12" s="27">
        <f t="shared" ref="E12" si="4">SUM(E13:E17)</f>
        <v>530</v>
      </c>
      <c r="F12" s="27">
        <v>0</v>
      </c>
      <c r="G12" s="30">
        <f>G14+G17</f>
        <v>523</v>
      </c>
      <c r="H12" s="41"/>
      <c r="I12" s="52">
        <f>SUM(I13:I17)</f>
        <v>81</v>
      </c>
      <c r="J12" s="62">
        <f>SUM(J13:J15)</f>
        <v>0</v>
      </c>
      <c r="K12" s="44">
        <f>SUM(K13:K17)</f>
        <v>53.048999999999999</v>
      </c>
      <c r="L12" s="27"/>
      <c r="M12" s="44"/>
      <c r="N12" s="20"/>
      <c r="O12" s="18">
        <f t="shared" si="1"/>
        <v>1584.049</v>
      </c>
      <c r="P12" s="19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9" t="s">
        <v>68</v>
      </c>
      <c r="B13" s="16" t="s">
        <v>10</v>
      </c>
      <c r="C13" s="35"/>
      <c r="D13" s="12"/>
      <c r="E13" s="12">
        <v>0</v>
      </c>
      <c r="F13" s="12">
        <v>0</v>
      </c>
      <c r="G13" s="37"/>
      <c r="H13" s="40"/>
      <c r="I13" s="12"/>
      <c r="J13" s="63">
        <v>0</v>
      </c>
      <c r="K13" s="46"/>
      <c r="L13" s="12"/>
      <c r="M13" s="12"/>
      <c r="N13" s="20"/>
      <c r="O13" s="18">
        <f t="shared" si="1"/>
        <v>0</v>
      </c>
      <c r="P13" s="19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9" t="s">
        <v>69</v>
      </c>
      <c r="B14" s="16" t="s">
        <v>11</v>
      </c>
      <c r="C14" s="35">
        <v>288</v>
      </c>
      <c r="D14" s="12"/>
      <c r="E14" s="12">
        <v>530</v>
      </c>
      <c r="F14" s="12">
        <v>0</v>
      </c>
      <c r="G14" s="12">
        <v>409</v>
      </c>
      <c r="H14" s="40"/>
      <c r="I14" s="12">
        <v>45</v>
      </c>
      <c r="J14" s="63">
        <v>0</v>
      </c>
      <c r="K14" s="46">
        <v>53.048999999999999</v>
      </c>
      <c r="L14" s="12"/>
      <c r="M14" s="12"/>
      <c r="N14" s="20"/>
      <c r="O14" s="18">
        <f t="shared" si="1"/>
        <v>1325.049</v>
      </c>
      <c r="P14" s="19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9" t="s">
        <v>70</v>
      </c>
      <c r="B15" s="16" t="s">
        <v>12</v>
      </c>
      <c r="C15" s="35"/>
      <c r="D15" s="12"/>
      <c r="E15" s="12">
        <v>0</v>
      </c>
      <c r="F15" s="12">
        <v>0</v>
      </c>
      <c r="G15" s="37"/>
      <c r="H15" s="40"/>
      <c r="I15" s="12">
        <v>0</v>
      </c>
      <c r="J15" s="63">
        <v>0</v>
      </c>
      <c r="K15" s="46"/>
      <c r="L15" s="12"/>
      <c r="M15" s="12"/>
      <c r="N15" s="20"/>
      <c r="O15" s="18">
        <f t="shared" si="1"/>
        <v>0</v>
      </c>
      <c r="P15" s="19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9" t="s">
        <v>71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40"/>
      <c r="I16" s="12">
        <v>0</v>
      </c>
      <c r="J16" s="63">
        <v>0</v>
      </c>
      <c r="K16" s="46"/>
      <c r="L16" s="12"/>
      <c r="M16" s="12"/>
      <c r="N16" s="20"/>
      <c r="O16" s="18">
        <f t="shared" si="1"/>
        <v>0</v>
      </c>
      <c r="P16" s="19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9" t="s">
        <v>72</v>
      </c>
      <c r="B17" s="16" t="s">
        <v>14</v>
      </c>
      <c r="C17" s="12">
        <v>109</v>
      </c>
      <c r="D17" s="12"/>
      <c r="E17" s="12">
        <v>0</v>
      </c>
      <c r="F17" s="12">
        <v>0</v>
      </c>
      <c r="G17" s="12">
        <v>114</v>
      </c>
      <c r="H17" s="40"/>
      <c r="I17" s="12">
        <v>36</v>
      </c>
      <c r="J17" s="63">
        <v>0</v>
      </c>
      <c r="K17" s="46"/>
      <c r="L17" s="12"/>
      <c r="M17" s="12"/>
      <c r="N17" s="20"/>
      <c r="O17" s="18">
        <f t="shared" si="1"/>
        <v>259</v>
      </c>
      <c r="P17" s="19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9" t="s">
        <v>73</v>
      </c>
      <c r="B18" s="16" t="s">
        <v>15</v>
      </c>
      <c r="C18" s="30"/>
      <c r="D18" s="27">
        <f>D20</f>
        <v>35</v>
      </c>
      <c r="E18" s="27">
        <f t="shared" ref="E18:F18" si="5">SUM(E19:E21)</f>
        <v>0</v>
      </c>
      <c r="F18" s="27">
        <f t="shared" si="5"/>
        <v>32</v>
      </c>
      <c r="G18" s="39"/>
      <c r="H18" s="41"/>
      <c r="I18" s="27">
        <v>0</v>
      </c>
      <c r="J18" s="62">
        <f>SUM(J19:J21)</f>
        <v>0</v>
      </c>
      <c r="K18" s="44"/>
      <c r="L18" s="27"/>
      <c r="M18" s="44"/>
      <c r="N18" s="20"/>
      <c r="O18" s="18">
        <f t="shared" si="1"/>
        <v>0</v>
      </c>
      <c r="P18" s="19">
        <f t="shared" si="2"/>
        <v>67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9" t="s">
        <v>74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40"/>
      <c r="I19" s="12">
        <v>0</v>
      </c>
      <c r="J19" s="63">
        <f>0</f>
        <v>0</v>
      </c>
      <c r="K19" s="46"/>
      <c r="L19" s="12"/>
      <c r="M19" s="12"/>
      <c r="N19" s="20"/>
      <c r="O19" s="18">
        <f t="shared" si="1"/>
        <v>0</v>
      </c>
      <c r="P19" s="19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9" t="s">
        <v>75</v>
      </c>
      <c r="B20" s="16" t="s">
        <v>17</v>
      </c>
      <c r="C20" s="35"/>
      <c r="D20" s="12">
        <v>35</v>
      </c>
      <c r="E20" s="12">
        <v>0</v>
      </c>
      <c r="F20" s="12">
        <v>32</v>
      </c>
      <c r="G20" s="37"/>
      <c r="H20" s="40"/>
      <c r="I20" s="12">
        <v>0</v>
      </c>
      <c r="J20" s="63">
        <f>0</f>
        <v>0</v>
      </c>
      <c r="K20" s="46"/>
      <c r="L20" s="12"/>
      <c r="M20" s="12"/>
      <c r="N20" s="20"/>
      <c r="O20" s="18">
        <f t="shared" si="1"/>
        <v>0</v>
      </c>
      <c r="P20" s="19">
        <f t="shared" si="2"/>
        <v>67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70" t="s">
        <v>76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40"/>
      <c r="I21" s="12">
        <v>0</v>
      </c>
      <c r="J21" s="63">
        <f>0</f>
        <v>0</v>
      </c>
      <c r="K21" s="46"/>
      <c r="L21" s="12"/>
      <c r="M21" s="12"/>
      <c r="N21" s="20"/>
      <c r="O21" s="18">
        <f t="shared" si="1"/>
        <v>0</v>
      </c>
      <c r="P21" s="19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71" t="s">
        <v>60</v>
      </c>
      <c r="B22" s="11" t="s">
        <v>19</v>
      </c>
      <c r="C22" s="32">
        <f>C23+C29</f>
        <v>8818</v>
      </c>
      <c r="D22" s="30"/>
      <c r="E22" s="27">
        <f t="shared" ref="E22" si="6">E23</f>
        <v>798</v>
      </c>
      <c r="F22" s="27">
        <v>0</v>
      </c>
      <c r="G22" s="30">
        <f>G23</f>
        <v>1835</v>
      </c>
      <c r="H22" s="41"/>
      <c r="I22" s="30">
        <f>SUM(I23,I35)</f>
        <v>1091</v>
      </c>
      <c r="J22" s="64">
        <f t="shared" ref="J22" si="7">J23+J35</f>
        <v>0</v>
      </c>
      <c r="K22" s="44">
        <f>K23+K29</f>
        <v>3321.3519999999999</v>
      </c>
      <c r="L22" s="27"/>
      <c r="M22" s="44"/>
      <c r="N22" s="18"/>
      <c r="O22" s="18">
        <f t="shared" si="1"/>
        <v>15863.351999999999</v>
      </c>
      <c r="P22" s="19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9" t="s">
        <v>62</v>
      </c>
      <c r="B23" s="16" t="s">
        <v>20</v>
      </c>
      <c r="C23" s="30">
        <f>SUM(C24:C28)</f>
        <v>8225</v>
      </c>
      <c r="D23" s="27"/>
      <c r="E23" s="27">
        <f t="shared" ref="E23" si="8">E25</f>
        <v>798</v>
      </c>
      <c r="F23" s="27">
        <v>0</v>
      </c>
      <c r="G23" s="30">
        <f>G25</f>
        <v>1835</v>
      </c>
      <c r="H23" s="41"/>
      <c r="I23" s="30">
        <f t="shared" ref="I23:J23" si="9">SUM(I24:I28)</f>
        <v>1091</v>
      </c>
      <c r="J23" s="62">
        <f t="shared" si="9"/>
        <v>0</v>
      </c>
      <c r="K23" s="44">
        <f>K25</f>
        <v>3321.3519999999999</v>
      </c>
      <c r="L23" s="27"/>
      <c r="M23" s="27"/>
      <c r="N23" s="20"/>
      <c r="O23" s="18">
        <f t="shared" si="1"/>
        <v>15270.351999999999</v>
      </c>
      <c r="P23" s="19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9" t="s">
        <v>63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40"/>
      <c r="I24" s="12">
        <v>0</v>
      </c>
      <c r="J24" s="63">
        <v>0</v>
      </c>
      <c r="K24" s="46"/>
      <c r="L24" s="12"/>
      <c r="M24" s="12"/>
      <c r="N24" s="20"/>
      <c r="O24" s="18">
        <f t="shared" si="1"/>
        <v>0</v>
      </c>
      <c r="P24" s="19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9" t="s">
        <v>64</v>
      </c>
      <c r="B25" s="16" t="s">
        <v>22</v>
      </c>
      <c r="C25" s="35">
        <v>8225</v>
      </c>
      <c r="D25" s="12"/>
      <c r="E25" s="12">
        <v>798</v>
      </c>
      <c r="F25" s="12">
        <v>0</v>
      </c>
      <c r="G25" s="12">
        <v>1835</v>
      </c>
      <c r="H25" s="40"/>
      <c r="I25" s="12">
        <v>1091</v>
      </c>
      <c r="J25" s="63">
        <v>0</v>
      </c>
      <c r="K25" s="46">
        <v>3321.3519999999999</v>
      </c>
      <c r="L25" s="12"/>
      <c r="M25" s="12"/>
      <c r="N25" s="20"/>
      <c r="O25" s="18">
        <f t="shared" si="1"/>
        <v>15270.351999999999</v>
      </c>
      <c r="P25" s="19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9" t="s">
        <v>65</v>
      </c>
      <c r="B26" s="16" t="s">
        <v>23</v>
      </c>
      <c r="C26" s="35"/>
      <c r="D26" s="12"/>
      <c r="E26" s="12">
        <v>0</v>
      </c>
      <c r="F26" s="12">
        <v>0</v>
      </c>
      <c r="G26" s="37"/>
      <c r="H26" s="40"/>
      <c r="I26" s="12">
        <v>0</v>
      </c>
      <c r="J26" s="63">
        <v>0</v>
      </c>
      <c r="K26" s="46"/>
      <c r="L26" s="12"/>
      <c r="M26" s="12"/>
      <c r="N26" s="20"/>
      <c r="O26" s="18">
        <f t="shared" si="1"/>
        <v>0</v>
      </c>
      <c r="P26" s="19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9" t="s">
        <v>66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40"/>
      <c r="I27" s="12">
        <v>0</v>
      </c>
      <c r="J27" s="63">
        <v>0</v>
      </c>
      <c r="K27" s="46"/>
      <c r="L27" s="12"/>
      <c r="M27" s="12"/>
      <c r="N27" s="20"/>
      <c r="O27" s="18">
        <f t="shared" si="1"/>
        <v>0</v>
      </c>
      <c r="P27" s="19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9" t="s">
        <v>67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40"/>
      <c r="I28" s="12">
        <v>0</v>
      </c>
      <c r="J28" s="63">
        <v>0</v>
      </c>
      <c r="K28" s="46"/>
      <c r="L28" s="12"/>
      <c r="M28" s="12"/>
      <c r="N28" s="20"/>
      <c r="O28" s="18">
        <f t="shared" si="1"/>
        <v>0</v>
      </c>
      <c r="P28" s="19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9" t="s">
        <v>68</v>
      </c>
      <c r="B29" s="16" t="s">
        <v>26</v>
      </c>
      <c r="C29" s="30">
        <f>SUM(C30:C34)</f>
        <v>593</v>
      </c>
      <c r="D29" s="27"/>
      <c r="E29" s="27">
        <v>0</v>
      </c>
      <c r="F29" s="27">
        <v>0</v>
      </c>
      <c r="G29" s="39"/>
      <c r="H29" s="41"/>
      <c r="I29" s="30">
        <f>SUM(I30:I34)</f>
        <v>296</v>
      </c>
      <c r="J29" s="62">
        <f>SUM(J30:J32)</f>
        <v>0</v>
      </c>
      <c r="K29" s="44">
        <v>0</v>
      </c>
      <c r="L29" s="27"/>
      <c r="M29" s="44"/>
      <c r="N29" s="20"/>
      <c r="O29" s="18">
        <f t="shared" si="1"/>
        <v>889</v>
      </c>
      <c r="P29" s="19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9" t="s">
        <v>69</v>
      </c>
      <c r="B30" s="16" t="s">
        <v>27</v>
      </c>
      <c r="C30" s="35"/>
      <c r="D30" s="12"/>
      <c r="E30" s="12">
        <v>0</v>
      </c>
      <c r="F30" s="12">
        <v>0</v>
      </c>
      <c r="G30" s="37"/>
      <c r="H30" s="40"/>
      <c r="I30" s="12">
        <v>0</v>
      </c>
      <c r="J30" s="63">
        <v>0</v>
      </c>
      <c r="K30" s="46"/>
      <c r="L30" s="12"/>
      <c r="M30" s="12"/>
      <c r="N30" s="20"/>
      <c r="O30" s="18">
        <f t="shared" si="1"/>
        <v>0</v>
      </c>
      <c r="P30" s="19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9" t="s">
        <v>70</v>
      </c>
      <c r="B31" s="16" t="s">
        <v>28</v>
      </c>
      <c r="C31" s="35">
        <v>530</v>
      </c>
      <c r="D31" s="12"/>
      <c r="E31" s="12">
        <v>0</v>
      </c>
      <c r="F31" s="12">
        <v>0</v>
      </c>
      <c r="G31" s="37"/>
      <c r="H31" s="40"/>
      <c r="I31" s="12">
        <v>296</v>
      </c>
      <c r="J31" s="63">
        <v>0</v>
      </c>
      <c r="K31" s="46"/>
      <c r="L31" s="12"/>
      <c r="M31" s="12"/>
      <c r="N31" s="20"/>
      <c r="O31" s="18">
        <f t="shared" si="1"/>
        <v>826</v>
      </c>
      <c r="P31" s="19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9" t="s">
        <v>71</v>
      </c>
      <c r="B32" s="16" t="s">
        <v>29</v>
      </c>
      <c r="C32" s="35"/>
      <c r="D32" s="12"/>
      <c r="E32" s="12">
        <v>0</v>
      </c>
      <c r="F32" s="12">
        <v>0</v>
      </c>
      <c r="G32" s="37"/>
      <c r="H32" s="40"/>
      <c r="I32" s="12">
        <v>0</v>
      </c>
      <c r="J32" s="63">
        <v>0</v>
      </c>
      <c r="K32" s="46"/>
      <c r="L32" s="12"/>
      <c r="M32" s="12"/>
      <c r="N32" s="20"/>
      <c r="O32" s="18">
        <f t="shared" si="1"/>
        <v>0</v>
      </c>
      <c r="P32" s="19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9" t="s">
        <v>72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40"/>
      <c r="I33" s="12">
        <v>0</v>
      </c>
      <c r="J33" s="63">
        <v>0</v>
      </c>
      <c r="K33" s="46"/>
      <c r="L33" s="12"/>
      <c r="M33" s="12"/>
      <c r="N33" s="20"/>
      <c r="O33" s="18">
        <f t="shared" si="1"/>
        <v>0</v>
      </c>
      <c r="P33" s="19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9" t="s">
        <v>73</v>
      </c>
      <c r="B34" s="16" t="s">
        <v>31</v>
      </c>
      <c r="C34" s="35">
        <v>63</v>
      </c>
      <c r="D34" s="12"/>
      <c r="E34" s="12">
        <v>0</v>
      </c>
      <c r="F34" s="12">
        <v>0</v>
      </c>
      <c r="G34" s="37"/>
      <c r="H34" s="40"/>
      <c r="I34" s="12">
        <v>0</v>
      </c>
      <c r="J34" s="63">
        <v>0</v>
      </c>
      <c r="K34" s="46"/>
      <c r="L34" s="12"/>
      <c r="M34" s="12"/>
      <c r="N34" s="20"/>
      <c r="O34" s="18">
        <f t="shared" si="1"/>
        <v>63</v>
      </c>
      <c r="P34" s="19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9" t="s">
        <v>74</v>
      </c>
      <c r="B35" s="16" t="s">
        <v>32</v>
      </c>
      <c r="C35" s="30"/>
      <c r="D35" s="27"/>
      <c r="E35" s="27">
        <v>0</v>
      </c>
      <c r="F35" s="27">
        <v>0</v>
      </c>
      <c r="G35" s="39"/>
      <c r="H35" s="27">
        <v>16</v>
      </c>
      <c r="I35" s="27">
        <v>0</v>
      </c>
      <c r="J35" s="62">
        <f>SUM(J36:J38)</f>
        <v>0</v>
      </c>
      <c r="K35" s="44"/>
      <c r="L35" s="27"/>
      <c r="M35" s="44"/>
      <c r="N35" s="20"/>
      <c r="O35" s="18">
        <f t="shared" si="1"/>
        <v>0</v>
      </c>
      <c r="P35" s="19">
        <f t="shared" si="2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70" t="s">
        <v>77</v>
      </c>
      <c r="B36" s="16" t="s">
        <v>33</v>
      </c>
      <c r="C36" s="35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63">
        <v>0</v>
      </c>
      <c r="K36" s="46"/>
      <c r="L36" s="12"/>
      <c r="M36" s="12"/>
      <c r="N36" s="20"/>
      <c r="O36" s="18">
        <f t="shared" si="1"/>
        <v>0</v>
      </c>
      <c r="P36" s="19">
        <f t="shared" si="2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9" t="s">
        <v>75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63">
        <v>0</v>
      </c>
      <c r="K37" s="46"/>
      <c r="L37" s="12"/>
      <c r="M37" s="12"/>
      <c r="N37" s="20"/>
      <c r="O37" s="18">
        <f t="shared" si="1"/>
        <v>0</v>
      </c>
      <c r="P37" s="19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70" t="s">
        <v>76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63">
        <v>0</v>
      </c>
      <c r="K38" s="46"/>
      <c r="L38" s="12"/>
      <c r="M38" s="12"/>
      <c r="N38" s="20"/>
      <c r="O38" s="18">
        <f t="shared" si="1"/>
        <v>0</v>
      </c>
      <c r="P38" s="19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8" t="s">
        <v>78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63">
        <v>0</v>
      </c>
      <c r="K39" s="46"/>
      <c r="L39" s="12"/>
      <c r="M39" s="12"/>
      <c r="N39" s="18"/>
      <c r="O39" s="18">
        <f t="shared" si="1"/>
        <v>0</v>
      </c>
      <c r="P39" s="19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71" t="s">
        <v>79</v>
      </c>
      <c r="B40" s="11" t="s">
        <v>37</v>
      </c>
      <c r="C40" s="35">
        <v>4097</v>
      </c>
      <c r="D40" s="12"/>
      <c r="E40" s="27">
        <v>76</v>
      </c>
      <c r="F40" s="27">
        <v>0</v>
      </c>
      <c r="G40" s="12">
        <v>4653</v>
      </c>
      <c r="H40" s="12"/>
      <c r="I40" s="12">
        <v>878</v>
      </c>
      <c r="J40" s="63">
        <v>0</v>
      </c>
      <c r="K40" s="46">
        <v>2082.6799999999998</v>
      </c>
      <c r="L40" s="12"/>
      <c r="M40" s="12"/>
      <c r="N40" s="18"/>
      <c r="O40" s="18">
        <f t="shared" si="1"/>
        <v>11786.68</v>
      </c>
      <c r="P40" s="19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71" t="s">
        <v>80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63">
        <v>0</v>
      </c>
      <c r="K41" s="46"/>
      <c r="L41" s="12"/>
      <c r="M41" s="12"/>
      <c r="N41" s="18"/>
      <c r="O41" s="18">
        <f t="shared" si="1"/>
        <v>0</v>
      </c>
      <c r="P41" s="19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71" t="s">
        <v>81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63">
        <v>0</v>
      </c>
      <c r="K42" s="46"/>
      <c r="L42" s="12"/>
      <c r="M42" s="12"/>
      <c r="N42" s="18"/>
      <c r="O42" s="18">
        <f t="shared" si="1"/>
        <v>0</v>
      </c>
      <c r="P42" s="19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71" t="s">
        <v>82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63">
        <v>0</v>
      </c>
      <c r="K43" s="46"/>
      <c r="L43" s="12"/>
      <c r="M43" s="12"/>
      <c r="N43" s="18"/>
      <c r="O43" s="18">
        <f t="shared" si="1"/>
        <v>0</v>
      </c>
      <c r="P43" s="19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71" t="s">
        <v>83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63">
        <v>0</v>
      </c>
      <c r="K44" s="46"/>
      <c r="L44" s="12"/>
      <c r="M44" s="12"/>
      <c r="N44" s="18"/>
      <c r="O44" s="18">
        <f t="shared" si="1"/>
        <v>0</v>
      </c>
      <c r="P44" s="19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72" t="s">
        <v>84</v>
      </c>
      <c r="B45" s="14" t="s">
        <v>42</v>
      </c>
      <c r="C45" s="27">
        <f>C6+C12+C23+C29+C40</f>
        <v>45318</v>
      </c>
      <c r="D45" s="27">
        <f>D20</f>
        <v>35</v>
      </c>
      <c r="E45" s="27">
        <f t="shared" ref="E45:F45" si="10">E40+E4</f>
        <v>20669</v>
      </c>
      <c r="F45" s="27">
        <f t="shared" si="10"/>
        <v>32</v>
      </c>
      <c r="G45" s="30">
        <f>G40+G4</f>
        <v>10727</v>
      </c>
      <c r="H45" s="30">
        <f>H4</f>
        <v>16</v>
      </c>
      <c r="I45" s="53">
        <f>SUM(I4,I40)</f>
        <v>4776</v>
      </c>
      <c r="J45" s="65">
        <f t="shared" ref="J45" si="11">J4+SUM(J39:J44)</f>
        <v>0</v>
      </c>
      <c r="K45" s="47">
        <f>K4+K40</f>
        <v>24339.727999999999</v>
      </c>
      <c r="L45" s="30"/>
      <c r="M45" s="54"/>
      <c r="N45" s="22"/>
      <c r="O45" s="22">
        <f t="shared" si="1"/>
        <v>105829.728</v>
      </c>
      <c r="P45" s="23">
        <f t="shared" si="2"/>
        <v>83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Y127"/>
  <sheetViews>
    <sheetView tabSelected="1"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102</v>
      </c>
    </row>
    <row r="2" spans="1:46" s="7" customFormat="1" ht="15" customHeight="1" x14ac:dyDescent="0.25">
      <c r="A2" s="8"/>
      <c r="B2" s="9"/>
      <c r="C2" s="66" t="s">
        <v>85</v>
      </c>
      <c r="D2" s="67"/>
      <c r="E2" s="66" t="s">
        <v>86</v>
      </c>
      <c r="F2" s="67"/>
      <c r="G2" s="66" t="s">
        <v>92</v>
      </c>
      <c r="H2" s="67"/>
      <c r="I2" s="66" t="s">
        <v>88</v>
      </c>
      <c r="J2" s="67"/>
      <c r="K2" s="66" t="s">
        <v>89</v>
      </c>
      <c r="L2" s="67"/>
      <c r="M2" s="66" t="s">
        <v>90</v>
      </c>
      <c r="N2" s="75"/>
      <c r="O2" s="76" t="s">
        <v>91</v>
      </c>
      <c r="P2" s="75"/>
    </row>
    <row r="3" spans="1:46" s="7" customFormat="1" x14ac:dyDescent="0.25">
      <c r="A3" s="24"/>
      <c r="B3" s="25"/>
      <c r="C3" s="25" t="s">
        <v>93</v>
      </c>
      <c r="D3" s="25" t="s">
        <v>94</v>
      </c>
      <c r="E3" s="25" t="s">
        <v>93</v>
      </c>
      <c r="F3" s="25" t="s">
        <v>94</v>
      </c>
      <c r="G3" s="25" t="s">
        <v>93</v>
      </c>
      <c r="H3" s="25" t="s">
        <v>94</v>
      </c>
      <c r="I3" s="25" t="s">
        <v>93</v>
      </c>
      <c r="J3" s="25" t="s">
        <v>94</v>
      </c>
      <c r="K3" s="25" t="s">
        <v>93</v>
      </c>
      <c r="L3" s="25" t="s">
        <v>94</v>
      </c>
      <c r="M3" s="25" t="s">
        <v>93</v>
      </c>
      <c r="N3" s="26" t="s">
        <v>94</v>
      </c>
      <c r="O3" s="25" t="s">
        <v>95</v>
      </c>
      <c r="P3" s="26" t="s">
        <v>94</v>
      </c>
    </row>
    <row r="4" spans="1:46" s="1" customFormat="1" x14ac:dyDescent="0.2">
      <c r="A4" s="68" t="s">
        <v>59</v>
      </c>
      <c r="B4" s="11" t="s">
        <v>1</v>
      </c>
      <c r="C4" s="27">
        <f>C5+C22</f>
        <v>189</v>
      </c>
      <c r="D4" s="27">
        <f>D5+D22</f>
        <v>3</v>
      </c>
      <c r="E4" s="61">
        <v>82</v>
      </c>
      <c r="F4" s="61">
        <v>3</v>
      </c>
      <c r="G4" s="30">
        <f>G5+G22</f>
        <v>38</v>
      </c>
      <c r="H4" s="30">
        <v>3</v>
      </c>
      <c r="I4" s="50">
        <f>SUM(I5,I22,I29)</f>
        <v>24</v>
      </c>
      <c r="J4" s="27">
        <f t="shared" ref="J4" si="0">J5+J22</f>
        <v>0</v>
      </c>
      <c r="K4" s="27">
        <f>K5+K22</f>
        <v>64</v>
      </c>
      <c r="L4" s="18"/>
      <c r="M4" s="27">
        <f t="shared" ref="M4:N4" si="1">M5+M22</f>
        <v>0</v>
      </c>
      <c r="N4" s="27">
        <f t="shared" si="1"/>
        <v>0</v>
      </c>
      <c r="O4" s="18">
        <f>C4+E4+G4+I4+K4+M4</f>
        <v>397</v>
      </c>
      <c r="P4" s="19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8" t="s">
        <v>60</v>
      </c>
      <c r="B5" s="11" t="s">
        <v>2</v>
      </c>
      <c r="C5" s="27">
        <f>C6+C12+C18</f>
        <v>153</v>
      </c>
      <c r="D5" s="27">
        <f>D6+D12+D18</f>
        <v>3</v>
      </c>
      <c r="E5" s="61">
        <v>82</v>
      </c>
      <c r="F5" s="61">
        <v>3</v>
      </c>
      <c r="G5" s="30">
        <f>G6+G12</f>
        <v>33</v>
      </c>
      <c r="H5" s="42"/>
      <c r="I5" s="50">
        <f>SUM(I12,I6)</f>
        <v>17</v>
      </c>
      <c r="J5" s="27">
        <f t="shared" ref="J5" si="2">J6+J12</f>
        <v>0</v>
      </c>
      <c r="K5" s="27">
        <f>K6+K12</f>
        <v>56</v>
      </c>
      <c r="L5" s="18"/>
      <c r="M5" s="27">
        <f t="shared" ref="M5:N5" si="3">M6+M12</f>
        <v>0</v>
      </c>
      <c r="N5" s="27">
        <f t="shared" si="3"/>
        <v>0</v>
      </c>
      <c r="O5" s="18">
        <f t="shared" ref="O5:O45" si="4">C5+E5+G5+I5+K5+M5</f>
        <v>341</v>
      </c>
      <c r="P5" s="19">
        <f t="shared" ref="P5:P45" si="5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9" t="s">
        <v>61</v>
      </c>
      <c r="B6" s="16" t="s">
        <v>3</v>
      </c>
      <c r="C6" s="27">
        <f>SUM(C7:C11)</f>
        <v>130</v>
      </c>
      <c r="D6" s="27"/>
      <c r="E6" s="61">
        <v>72</v>
      </c>
      <c r="F6" s="61">
        <v>0</v>
      </c>
      <c r="G6" s="30">
        <f>G7+G10</f>
        <v>30</v>
      </c>
      <c r="H6" s="42"/>
      <c r="I6" s="50">
        <f>SUM(I7:I11)</f>
        <v>16</v>
      </c>
      <c r="J6" s="27">
        <f t="shared" ref="J6" si="6">SUM(J7:J11)</f>
        <v>0</v>
      </c>
      <c r="K6" s="27">
        <f>K7+K9</f>
        <v>53</v>
      </c>
      <c r="L6" s="20"/>
      <c r="M6" s="27">
        <f t="shared" ref="M6:N6" si="7">SUM(M7:M11)</f>
        <v>0</v>
      </c>
      <c r="N6" s="27">
        <f t="shared" si="7"/>
        <v>0</v>
      </c>
      <c r="O6" s="18">
        <f t="shared" si="4"/>
        <v>301</v>
      </c>
      <c r="P6" s="19">
        <f t="shared" si="5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9" t="s">
        <v>62</v>
      </c>
      <c r="B7" s="16" t="s">
        <v>4</v>
      </c>
      <c r="C7" s="35">
        <v>101</v>
      </c>
      <c r="D7" s="12"/>
      <c r="E7" s="60">
        <v>25</v>
      </c>
      <c r="F7" s="60">
        <v>0</v>
      </c>
      <c r="G7" s="56">
        <v>30</v>
      </c>
      <c r="H7" s="40"/>
      <c r="I7" s="12">
        <v>11</v>
      </c>
      <c r="J7" s="12"/>
      <c r="K7" s="35">
        <v>53</v>
      </c>
      <c r="L7" s="20"/>
      <c r="M7" s="12"/>
      <c r="N7" s="12"/>
      <c r="O7" s="18">
        <f t="shared" si="4"/>
        <v>220</v>
      </c>
      <c r="P7" s="19">
        <f t="shared" si="5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9" t="s">
        <v>63</v>
      </c>
      <c r="B8" s="16" t="s">
        <v>5</v>
      </c>
      <c r="C8" s="35"/>
      <c r="D8" s="12"/>
      <c r="E8" s="60">
        <v>0</v>
      </c>
      <c r="F8" s="60">
        <v>0</v>
      </c>
      <c r="G8" s="37"/>
      <c r="H8" s="40"/>
      <c r="I8" s="12"/>
      <c r="J8" s="12"/>
      <c r="K8" s="35"/>
      <c r="L8" s="20"/>
      <c r="M8" s="12"/>
      <c r="N8" s="12"/>
      <c r="O8" s="18">
        <f t="shared" si="4"/>
        <v>0</v>
      </c>
      <c r="P8" s="19">
        <f t="shared" si="5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9" t="s">
        <v>64</v>
      </c>
      <c r="B9" s="16" t="s">
        <v>6</v>
      </c>
      <c r="C9" s="35">
        <v>28</v>
      </c>
      <c r="D9" s="12"/>
      <c r="E9" s="60">
        <v>12</v>
      </c>
      <c r="F9" s="60">
        <v>0</v>
      </c>
      <c r="G9" s="38"/>
      <c r="H9" s="40"/>
      <c r="I9" s="12">
        <v>1</v>
      </c>
      <c r="J9" s="12"/>
      <c r="K9" s="35"/>
      <c r="L9" s="20"/>
      <c r="M9" s="12"/>
      <c r="N9" s="12"/>
      <c r="O9" s="18">
        <f t="shared" si="4"/>
        <v>41</v>
      </c>
      <c r="P9" s="19">
        <f t="shared" si="5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9" t="s">
        <v>65</v>
      </c>
      <c r="B10" s="16" t="s">
        <v>7</v>
      </c>
      <c r="C10" s="35"/>
      <c r="D10" s="12"/>
      <c r="E10" s="60">
        <v>35</v>
      </c>
      <c r="F10" s="60">
        <v>0</v>
      </c>
      <c r="G10" s="38"/>
      <c r="H10" s="40"/>
      <c r="I10" s="12">
        <v>4</v>
      </c>
      <c r="J10" s="12"/>
      <c r="K10" s="12"/>
      <c r="L10" s="20"/>
      <c r="M10" s="12"/>
      <c r="N10" s="12"/>
      <c r="O10" s="18">
        <f t="shared" si="4"/>
        <v>39</v>
      </c>
      <c r="P10" s="19">
        <f t="shared" si="5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9" t="s">
        <v>66</v>
      </c>
      <c r="B11" s="16" t="s">
        <v>8</v>
      </c>
      <c r="C11" s="35">
        <v>1</v>
      </c>
      <c r="D11" s="12"/>
      <c r="E11" s="60">
        <v>0</v>
      </c>
      <c r="F11" s="60">
        <v>0</v>
      </c>
      <c r="G11" s="37"/>
      <c r="H11" s="40"/>
      <c r="I11" s="12"/>
      <c r="J11" s="12"/>
      <c r="K11" s="12"/>
      <c r="L11" s="20"/>
      <c r="M11" s="12"/>
      <c r="N11" s="12"/>
      <c r="O11" s="18">
        <f t="shared" si="4"/>
        <v>1</v>
      </c>
      <c r="P11" s="19">
        <f t="shared" si="5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9" t="s">
        <v>67</v>
      </c>
      <c r="B12" s="16" t="s">
        <v>9</v>
      </c>
      <c r="C12" s="30">
        <f>SUM(C13:C17)</f>
        <v>21</v>
      </c>
      <c r="D12" s="27"/>
      <c r="E12" s="61">
        <v>10</v>
      </c>
      <c r="F12" s="61">
        <v>0</v>
      </c>
      <c r="G12" s="57">
        <v>3</v>
      </c>
      <c r="H12" s="42"/>
      <c r="I12" s="52">
        <f>SUM(I13:I17)</f>
        <v>1</v>
      </c>
      <c r="J12" s="27">
        <f t="shared" ref="J12" si="8">SUM(J13:J17)</f>
        <v>0</v>
      </c>
      <c r="K12" s="27">
        <f>SUM(K13:K17)</f>
        <v>3</v>
      </c>
      <c r="L12" s="20"/>
      <c r="M12" s="27">
        <f t="shared" ref="M12:N12" si="9">SUM(M13:M17)</f>
        <v>0</v>
      </c>
      <c r="N12" s="27">
        <f t="shared" si="9"/>
        <v>0</v>
      </c>
      <c r="O12" s="18">
        <f t="shared" si="4"/>
        <v>38</v>
      </c>
      <c r="P12" s="19">
        <f t="shared" si="5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9" t="s">
        <v>68</v>
      </c>
      <c r="B13" s="16" t="s">
        <v>10</v>
      </c>
      <c r="C13" s="35"/>
      <c r="D13" s="12"/>
      <c r="E13" s="60">
        <v>0</v>
      </c>
      <c r="F13" s="60">
        <v>0</v>
      </c>
      <c r="G13" s="38">
        <v>0</v>
      </c>
      <c r="H13" s="40"/>
      <c r="I13" s="12"/>
      <c r="J13" s="12"/>
      <c r="K13" s="12"/>
      <c r="L13" s="20"/>
      <c r="M13" s="12"/>
      <c r="N13" s="12"/>
      <c r="O13" s="18">
        <f t="shared" si="4"/>
        <v>0</v>
      </c>
      <c r="P13" s="19">
        <f t="shared" si="5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9" t="s">
        <v>69</v>
      </c>
      <c r="B14" s="16" t="s">
        <v>11</v>
      </c>
      <c r="C14" s="35">
        <v>19</v>
      </c>
      <c r="D14" s="12"/>
      <c r="E14" s="60">
        <v>10</v>
      </c>
      <c r="F14" s="60">
        <v>0</v>
      </c>
      <c r="G14" s="38">
        <v>2</v>
      </c>
      <c r="H14" s="40"/>
      <c r="I14" s="12">
        <v>0</v>
      </c>
      <c r="J14" s="12"/>
      <c r="K14" s="12">
        <v>3</v>
      </c>
      <c r="L14" s="20"/>
      <c r="M14" s="12"/>
      <c r="N14" s="12"/>
      <c r="O14" s="18">
        <f t="shared" si="4"/>
        <v>34</v>
      </c>
      <c r="P14" s="19">
        <f t="shared" si="5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9" t="s">
        <v>70</v>
      </c>
      <c r="B15" s="16" t="s">
        <v>12</v>
      </c>
      <c r="C15" s="35"/>
      <c r="D15" s="12"/>
      <c r="E15" s="60">
        <v>0</v>
      </c>
      <c r="F15" s="60">
        <v>0</v>
      </c>
      <c r="G15" s="38"/>
      <c r="H15" s="40"/>
      <c r="I15" s="12">
        <v>0</v>
      </c>
      <c r="J15" s="12"/>
      <c r="K15" s="12"/>
      <c r="L15" s="20"/>
      <c r="M15" s="12"/>
      <c r="N15" s="12"/>
      <c r="O15" s="18">
        <f t="shared" si="4"/>
        <v>0</v>
      </c>
      <c r="P15" s="19">
        <f t="shared" si="5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9" t="s">
        <v>71</v>
      </c>
      <c r="B16" s="16" t="s">
        <v>13</v>
      </c>
      <c r="C16" s="35"/>
      <c r="D16" s="12"/>
      <c r="E16" s="60">
        <v>0</v>
      </c>
      <c r="F16" s="60">
        <v>0</v>
      </c>
      <c r="G16" s="37"/>
      <c r="H16" s="40"/>
      <c r="I16" s="12">
        <v>0</v>
      </c>
      <c r="J16" s="12"/>
      <c r="K16" s="12"/>
      <c r="L16" s="20"/>
      <c r="M16" s="12"/>
      <c r="N16" s="12"/>
      <c r="O16" s="18">
        <f t="shared" si="4"/>
        <v>0</v>
      </c>
      <c r="P16" s="19">
        <f t="shared" si="5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9" t="s">
        <v>72</v>
      </c>
      <c r="B17" s="16" t="s">
        <v>14</v>
      </c>
      <c r="C17" s="12">
        <v>2</v>
      </c>
      <c r="D17" s="12"/>
      <c r="E17" s="60">
        <v>0</v>
      </c>
      <c r="F17" s="60">
        <v>0</v>
      </c>
      <c r="G17" s="56">
        <v>1</v>
      </c>
      <c r="H17" s="40"/>
      <c r="I17" s="12">
        <v>1</v>
      </c>
      <c r="J17" s="12"/>
      <c r="K17" s="12"/>
      <c r="L17" s="20"/>
      <c r="M17" s="12"/>
      <c r="N17" s="12"/>
      <c r="O17" s="18">
        <f t="shared" si="4"/>
        <v>4</v>
      </c>
      <c r="P17" s="19">
        <f t="shared" si="5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9" t="s">
        <v>73</v>
      </c>
      <c r="B18" s="16" t="s">
        <v>15</v>
      </c>
      <c r="C18" s="27">
        <f t="shared" ref="C18" si="10">C20</f>
        <v>2</v>
      </c>
      <c r="D18" s="27">
        <f>D20</f>
        <v>3</v>
      </c>
      <c r="E18" s="61">
        <v>0</v>
      </c>
      <c r="F18" s="61">
        <v>3</v>
      </c>
      <c r="G18" s="56"/>
      <c r="H18" s="41"/>
      <c r="I18" s="30">
        <v>0</v>
      </c>
      <c r="J18" s="27">
        <f t="shared" ref="J18" si="11">SUM(J19:J21)</f>
        <v>0</v>
      </c>
      <c r="K18" s="27"/>
      <c r="L18" s="20"/>
      <c r="M18" s="27">
        <f t="shared" ref="M18:N18" si="12">SUM(M19:M21)</f>
        <v>0</v>
      </c>
      <c r="N18" s="27">
        <f t="shared" si="12"/>
        <v>0</v>
      </c>
      <c r="O18" s="18">
        <f t="shared" si="4"/>
        <v>2</v>
      </c>
      <c r="P18" s="19">
        <f t="shared" si="5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9" t="s">
        <v>74</v>
      </c>
      <c r="B19" s="16" t="s">
        <v>16</v>
      </c>
      <c r="C19" s="35"/>
      <c r="D19" s="12"/>
      <c r="E19" s="60">
        <v>0</v>
      </c>
      <c r="F19" s="60">
        <v>0</v>
      </c>
      <c r="G19" s="37"/>
      <c r="H19" s="40"/>
      <c r="I19" s="12">
        <v>0</v>
      </c>
      <c r="J19" s="12"/>
      <c r="K19" s="12"/>
      <c r="L19" s="20"/>
      <c r="M19" s="12"/>
      <c r="N19" s="12"/>
      <c r="O19" s="18">
        <f t="shared" si="4"/>
        <v>0</v>
      </c>
      <c r="P19" s="19">
        <f t="shared" si="5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9" t="s">
        <v>75</v>
      </c>
      <c r="B20" s="16" t="s">
        <v>17</v>
      </c>
      <c r="C20" s="35">
        <v>2</v>
      </c>
      <c r="D20" s="12">
        <v>3</v>
      </c>
      <c r="E20" s="60">
        <v>0</v>
      </c>
      <c r="F20" s="60">
        <v>3</v>
      </c>
      <c r="G20" s="37"/>
      <c r="H20" s="40"/>
      <c r="I20" s="12">
        <v>0</v>
      </c>
      <c r="J20" s="12"/>
      <c r="K20" s="12"/>
      <c r="L20" s="20"/>
      <c r="M20" s="12"/>
      <c r="N20" s="12"/>
      <c r="O20" s="18">
        <f t="shared" si="4"/>
        <v>2</v>
      </c>
      <c r="P20" s="19">
        <f t="shared" si="5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70" t="s">
        <v>76</v>
      </c>
      <c r="B21" s="16" t="s">
        <v>18</v>
      </c>
      <c r="C21" s="35"/>
      <c r="D21" s="12"/>
      <c r="E21" s="60">
        <v>0</v>
      </c>
      <c r="F21" s="60">
        <v>0</v>
      </c>
      <c r="G21" s="37"/>
      <c r="H21" s="40"/>
      <c r="I21" s="12">
        <v>0</v>
      </c>
      <c r="J21" s="12"/>
      <c r="K21" s="12"/>
      <c r="L21" s="20"/>
      <c r="M21" s="12"/>
      <c r="N21" s="12"/>
      <c r="O21" s="18">
        <f t="shared" si="4"/>
        <v>0</v>
      </c>
      <c r="P21" s="19">
        <f t="shared" si="5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71" t="s">
        <v>60</v>
      </c>
      <c r="B22" s="11" t="s">
        <v>19</v>
      </c>
      <c r="C22" s="30">
        <f>C23+C29+C35</f>
        <v>36</v>
      </c>
      <c r="D22" s="30"/>
      <c r="E22" s="61">
        <v>0</v>
      </c>
      <c r="F22" s="61">
        <v>0</v>
      </c>
      <c r="G22" s="57">
        <f>G23+G29</f>
        <v>5</v>
      </c>
      <c r="H22" s="41"/>
      <c r="I22" s="30">
        <f>SUM(I23,I35)</f>
        <v>2</v>
      </c>
      <c r="J22" s="27">
        <f t="shared" ref="J22" si="13">J23+J29</f>
        <v>0</v>
      </c>
      <c r="K22" s="27">
        <f t="shared" ref="K22" si="14">K23</f>
        <v>8</v>
      </c>
      <c r="L22" s="18"/>
      <c r="M22" s="27">
        <f t="shared" ref="M22:N22" si="15">M23+M29</f>
        <v>0</v>
      </c>
      <c r="N22" s="27">
        <f t="shared" si="15"/>
        <v>0</v>
      </c>
      <c r="O22" s="18">
        <f t="shared" si="4"/>
        <v>51</v>
      </c>
      <c r="P22" s="19">
        <f t="shared" si="5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9" t="s">
        <v>62</v>
      </c>
      <c r="B23" s="16" t="s">
        <v>20</v>
      </c>
      <c r="C23" s="30">
        <f>SUM(C25:C28)</f>
        <v>15</v>
      </c>
      <c r="D23" s="27"/>
      <c r="E23" s="61">
        <v>0</v>
      </c>
      <c r="F23" s="61">
        <v>0</v>
      </c>
      <c r="G23" s="57">
        <f>G25</f>
        <v>5</v>
      </c>
      <c r="H23" s="41"/>
      <c r="I23" s="30">
        <f t="shared" ref="I23:J23" si="16">SUM(I24:I28)</f>
        <v>2</v>
      </c>
      <c r="J23" s="27">
        <f t="shared" si="16"/>
        <v>0</v>
      </c>
      <c r="K23" s="27">
        <f>K25</f>
        <v>8</v>
      </c>
      <c r="L23" s="20"/>
      <c r="M23" s="27">
        <f t="shared" ref="M23:N23" si="17">SUM(M24:M28)</f>
        <v>0</v>
      </c>
      <c r="N23" s="27">
        <f t="shared" si="17"/>
        <v>0</v>
      </c>
      <c r="O23" s="18">
        <f t="shared" si="4"/>
        <v>30</v>
      </c>
      <c r="P23" s="19">
        <f t="shared" si="5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9" t="s">
        <v>63</v>
      </c>
      <c r="B24" s="16" t="s">
        <v>21</v>
      </c>
      <c r="C24" s="35"/>
      <c r="D24" s="12"/>
      <c r="E24" s="60">
        <v>0</v>
      </c>
      <c r="F24" s="60">
        <v>0</v>
      </c>
      <c r="G24" s="37"/>
      <c r="H24" s="40"/>
      <c r="I24" s="12">
        <v>0</v>
      </c>
      <c r="J24" s="12"/>
      <c r="K24" s="12"/>
      <c r="L24" s="20"/>
      <c r="M24" s="12"/>
      <c r="N24" s="12"/>
      <c r="O24" s="18">
        <f t="shared" si="4"/>
        <v>0</v>
      </c>
      <c r="P24" s="19">
        <f t="shared" si="5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9" t="s">
        <v>64</v>
      </c>
      <c r="B25" s="16" t="s">
        <v>22</v>
      </c>
      <c r="C25" s="35">
        <v>15</v>
      </c>
      <c r="D25" s="12"/>
      <c r="E25" s="60">
        <v>0</v>
      </c>
      <c r="F25" s="60">
        <v>0</v>
      </c>
      <c r="G25" s="56">
        <v>5</v>
      </c>
      <c r="H25" s="43"/>
      <c r="I25" s="12">
        <v>2</v>
      </c>
      <c r="J25" s="12"/>
      <c r="K25" s="12">
        <v>8</v>
      </c>
      <c r="L25" s="20"/>
      <c r="M25" s="12"/>
      <c r="N25" s="12"/>
      <c r="O25" s="18">
        <f t="shared" si="4"/>
        <v>30</v>
      </c>
      <c r="P25" s="19">
        <f t="shared" si="5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9" t="s">
        <v>65</v>
      </c>
      <c r="B26" s="16" t="s">
        <v>23</v>
      </c>
      <c r="C26" s="35"/>
      <c r="D26" s="12"/>
      <c r="E26" s="60">
        <v>0</v>
      </c>
      <c r="F26" s="60">
        <v>0</v>
      </c>
      <c r="G26" s="56"/>
      <c r="H26" s="43"/>
      <c r="I26" s="12">
        <v>0</v>
      </c>
      <c r="J26" s="12"/>
      <c r="K26" s="12"/>
      <c r="L26" s="20"/>
      <c r="M26" s="12"/>
      <c r="N26" s="12"/>
      <c r="O26" s="18">
        <f t="shared" si="4"/>
        <v>0</v>
      </c>
      <c r="P26" s="19">
        <f t="shared" si="5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9" t="s">
        <v>66</v>
      </c>
      <c r="B27" s="16" t="s">
        <v>24</v>
      </c>
      <c r="C27" s="35"/>
      <c r="D27" s="12"/>
      <c r="E27" s="60">
        <v>0</v>
      </c>
      <c r="F27" s="60">
        <v>0</v>
      </c>
      <c r="G27" s="37"/>
      <c r="H27" s="40"/>
      <c r="I27" s="12">
        <v>0</v>
      </c>
      <c r="J27" s="12"/>
      <c r="K27" s="12"/>
      <c r="L27" s="20"/>
      <c r="M27" s="12"/>
      <c r="N27" s="12"/>
      <c r="O27" s="18">
        <f t="shared" si="4"/>
        <v>0</v>
      </c>
      <c r="P27" s="19">
        <f t="shared" si="5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9" t="s">
        <v>67</v>
      </c>
      <c r="B28" s="16" t="s">
        <v>25</v>
      </c>
      <c r="C28" s="35"/>
      <c r="D28" s="12"/>
      <c r="E28" s="60">
        <v>0</v>
      </c>
      <c r="F28" s="60">
        <v>0</v>
      </c>
      <c r="G28" s="37"/>
      <c r="H28" s="40"/>
      <c r="I28" s="12">
        <v>0</v>
      </c>
      <c r="J28" s="12"/>
      <c r="K28" s="12"/>
      <c r="L28" s="20"/>
      <c r="M28" s="12"/>
      <c r="N28" s="12"/>
      <c r="O28" s="18">
        <f t="shared" si="4"/>
        <v>0</v>
      </c>
      <c r="P28" s="19">
        <f t="shared" si="5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9" t="s">
        <v>68</v>
      </c>
      <c r="B29" s="16" t="s">
        <v>26</v>
      </c>
      <c r="C29" s="30">
        <f>SUM(C30:C34)</f>
        <v>21</v>
      </c>
      <c r="D29" s="27"/>
      <c r="E29" s="61">
        <v>0</v>
      </c>
      <c r="F29" s="61">
        <v>0</v>
      </c>
      <c r="G29" s="57">
        <f>G31</f>
        <v>0</v>
      </c>
      <c r="H29" s="41"/>
      <c r="I29" s="30">
        <f>SUM(I30:I34)</f>
        <v>5</v>
      </c>
      <c r="J29" s="27">
        <f t="shared" ref="J29" si="18">SUM(J30:J34)</f>
        <v>0</v>
      </c>
      <c r="K29" s="27">
        <f>K31</f>
        <v>0</v>
      </c>
      <c r="L29" s="20"/>
      <c r="M29" s="27">
        <f t="shared" ref="M29:N29" si="19">SUM(M30:M34)</f>
        <v>0</v>
      </c>
      <c r="N29" s="27">
        <f t="shared" si="19"/>
        <v>0</v>
      </c>
      <c r="O29" s="18">
        <f t="shared" si="4"/>
        <v>26</v>
      </c>
      <c r="P29" s="19">
        <f t="shared" si="5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9" t="s">
        <v>69</v>
      </c>
      <c r="B30" s="16" t="s">
        <v>27</v>
      </c>
      <c r="C30" s="35"/>
      <c r="D30" s="12"/>
      <c r="E30" s="60">
        <v>0</v>
      </c>
      <c r="F30" s="60">
        <v>0</v>
      </c>
      <c r="G30" s="58"/>
      <c r="H30" s="40"/>
      <c r="I30" s="12">
        <v>0</v>
      </c>
      <c r="J30" s="12"/>
      <c r="K30" s="12"/>
      <c r="L30" s="20"/>
      <c r="M30" s="12"/>
      <c r="N30" s="12"/>
      <c r="O30" s="18">
        <f t="shared" si="4"/>
        <v>0</v>
      </c>
      <c r="P30" s="19">
        <f t="shared" si="5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9" t="s">
        <v>70</v>
      </c>
      <c r="B31" s="16" t="s">
        <v>28</v>
      </c>
      <c r="C31" s="35">
        <v>19</v>
      </c>
      <c r="D31" s="12"/>
      <c r="E31" s="60">
        <v>0</v>
      </c>
      <c r="F31" s="60">
        <v>0</v>
      </c>
      <c r="G31" s="58">
        <v>0</v>
      </c>
      <c r="H31" s="40"/>
      <c r="I31" s="12">
        <v>5</v>
      </c>
      <c r="J31" s="12"/>
      <c r="K31" s="12"/>
      <c r="L31" s="20"/>
      <c r="M31" s="12"/>
      <c r="N31" s="12"/>
      <c r="O31" s="18">
        <f t="shared" si="4"/>
        <v>24</v>
      </c>
      <c r="P31" s="19">
        <f t="shared" si="5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9" t="s">
        <v>71</v>
      </c>
      <c r="B32" s="16" t="s">
        <v>29</v>
      </c>
      <c r="C32" s="35"/>
      <c r="D32" s="12"/>
      <c r="E32" s="60">
        <v>0</v>
      </c>
      <c r="F32" s="60">
        <v>0</v>
      </c>
      <c r="G32" s="58"/>
      <c r="H32" s="40"/>
      <c r="I32" s="12">
        <v>0</v>
      </c>
      <c r="J32" s="12"/>
      <c r="K32" s="12"/>
      <c r="L32" s="20"/>
      <c r="M32" s="12"/>
      <c r="N32" s="12"/>
      <c r="O32" s="18">
        <f t="shared" si="4"/>
        <v>0</v>
      </c>
      <c r="P32" s="19">
        <f t="shared" si="5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9" t="s">
        <v>72</v>
      </c>
      <c r="B33" s="16" t="s">
        <v>30</v>
      </c>
      <c r="C33" s="35"/>
      <c r="D33" s="12"/>
      <c r="E33" s="60">
        <v>0</v>
      </c>
      <c r="F33" s="60">
        <v>0</v>
      </c>
      <c r="G33" s="37"/>
      <c r="H33" s="40"/>
      <c r="I33" s="12">
        <v>0</v>
      </c>
      <c r="J33" s="12"/>
      <c r="K33" s="12"/>
      <c r="L33" s="20"/>
      <c r="M33" s="12"/>
      <c r="N33" s="12"/>
      <c r="O33" s="18">
        <f t="shared" si="4"/>
        <v>0</v>
      </c>
      <c r="P33" s="19">
        <f t="shared" si="5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9" t="s">
        <v>73</v>
      </c>
      <c r="B34" s="16" t="s">
        <v>31</v>
      </c>
      <c r="C34" s="35">
        <v>2</v>
      </c>
      <c r="D34" s="12"/>
      <c r="E34" s="60">
        <v>0</v>
      </c>
      <c r="F34" s="60">
        <v>0</v>
      </c>
      <c r="G34" s="37"/>
      <c r="H34" s="40"/>
      <c r="I34" s="12">
        <v>0</v>
      </c>
      <c r="J34" s="12"/>
      <c r="K34" s="12"/>
      <c r="L34" s="20"/>
      <c r="M34" s="12"/>
      <c r="N34" s="12"/>
      <c r="O34" s="18">
        <f t="shared" si="4"/>
        <v>2</v>
      </c>
      <c r="P34" s="19">
        <f t="shared" si="5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9" t="s">
        <v>74</v>
      </c>
      <c r="B35" s="16" t="s">
        <v>32</v>
      </c>
      <c r="C35" s="30"/>
      <c r="D35" s="27"/>
      <c r="E35" s="61">
        <v>0</v>
      </c>
      <c r="F35" s="61">
        <v>0</v>
      </c>
      <c r="G35" s="39"/>
      <c r="H35" s="27">
        <v>3</v>
      </c>
      <c r="I35" s="30">
        <v>0</v>
      </c>
      <c r="J35" s="27">
        <f t="shared" ref="J35" si="20">SUM(J36:J38)</f>
        <v>0</v>
      </c>
      <c r="K35" s="27">
        <f>K36+K37+K38</f>
        <v>0</v>
      </c>
      <c r="L35" s="20"/>
      <c r="M35" s="27">
        <f t="shared" ref="M35:N35" si="21">SUM(M36:M38)</f>
        <v>0</v>
      </c>
      <c r="N35" s="27">
        <f t="shared" si="21"/>
        <v>0</v>
      </c>
      <c r="O35" s="18">
        <f t="shared" si="4"/>
        <v>0</v>
      </c>
      <c r="P35" s="19">
        <f t="shared" si="5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70" t="s">
        <v>77</v>
      </c>
      <c r="B36" s="16" t="s">
        <v>33</v>
      </c>
      <c r="C36" s="35"/>
      <c r="D36" s="12"/>
      <c r="E36" s="60">
        <v>0</v>
      </c>
      <c r="F36" s="60">
        <v>0</v>
      </c>
      <c r="G36" s="37"/>
      <c r="H36" s="12">
        <v>3</v>
      </c>
      <c r="I36" s="12">
        <v>0</v>
      </c>
      <c r="J36" s="12"/>
      <c r="K36" s="12"/>
      <c r="L36" s="20"/>
      <c r="M36" s="12"/>
      <c r="N36" s="12"/>
      <c r="O36" s="18">
        <f t="shared" si="4"/>
        <v>0</v>
      </c>
      <c r="P36" s="19">
        <f t="shared" si="5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9" t="s">
        <v>75</v>
      </c>
      <c r="B37" s="16" t="s">
        <v>34</v>
      </c>
      <c r="C37" s="35"/>
      <c r="E37" s="60">
        <v>0</v>
      </c>
      <c r="F37" s="60">
        <v>0</v>
      </c>
      <c r="G37" s="37"/>
      <c r="H37" s="12"/>
      <c r="I37" s="12">
        <v>0</v>
      </c>
      <c r="J37" s="12"/>
      <c r="K37" s="12"/>
      <c r="L37" s="20"/>
      <c r="M37" s="12"/>
      <c r="N37" s="12"/>
      <c r="O37" s="18">
        <f t="shared" si="4"/>
        <v>0</v>
      </c>
      <c r="P37" s="19">
        <f t="shared" si="5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70" t="s">
        <v>76</v>
      </c>
      <c r="B38" s="16" t="s">
        <v>35</v>
      </c>
      <c r="C38" s="35"/>
      <c r="D38" s="12"/>
      <c r="E38" s="60">
        <v>0</v>
      </c>
      <c r="F38" s="60">
        <v>0</v>
      </c>
      <c r="G38" s="37"/>
      <c r="H38" s="12"/>
      <c r="I38" s="12">
        <v>0</v>
      </c>
      <c r="J38" s="12"/>
      <c r="K38" s="12"/>
      <c r="L38" s="20"/>
      <c r="M38" s="12"/>
      <c r="N38" s="12"/>
      <c r="O38" s="18">
        <f t="shared" si="4"/>
        <v>0</v>
      </c>
      <c r="P38" s="19">
        <f t="shared" si="5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8" t="s">
        <v>78</v>
      </c>
      <c r="B39" s="11" t="s">
        <v>36</v>
      </c>
      <c r="C39" s="35"/>
      <c r="D39" s="12"/>
      <c r="E39" s="60">
        <v>0</v>
      </c>
      <c r="F39" s="60">
        <v>0</v>
      </c>
      <c r="G39" s="37"/>
      <c r="H39" s="12"/>
      <c r="I39" s="12">
        <v>0</v>
      </c>
      <c r="J39" s="12"/>
      <c r="K39" s="12"/>
      <c r="L39" s="18"/>
      <c r="M39" s="12"/>
      <c r="N39" s="12"/>
      <c r="O39" s="18">
        <f t="shared" si="4"/>
        <v>0</v>
      </c>
      <c r="P39" s="19">
        <f t="shared" si="5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71" t="s">
        <v>79</v>
      </c>
      <c r="B40" s="11" t="s">
        <v>37</v>
      </c>
      <c r="C40" s="35">
        <v>12</v>
      </c>
      <c r="D40" s="12"/>
      <c r="E40" s="61">
        <v>10</v>
      </c>
      <c r="F40" s="61">
        <v>0</v>
      </c>
      <c r="G40" s="57">
        <v>31</v>
      </c>
      <c r="H40" s="35"/>
      <c r="I40" s="12">
        <v>9</v>
      </c>
      <c r="J40" s="12"/>
      <c r="K40" s="12">
        <v>4</v>
      </c>
      <c r="L40" s="18"/>
      <c r="M40" s="12">
        <v>1</v>
      </c>
      <c r="N40" s="12"/>
      <c r="O40" s="18">
        <f t="shared" si="4"/>
        <v>67</v>
      </c>
      <c r="P40" s="19">
        <f t="shared" si="5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71" t="s">
        <v>80</v>
      </c>
      <c r="B41" s="11" t="s">
        <v>38</v>
      </c>
      <c r="C41" s="35"/>
      <c r="D41" s="12"/>
      <c r="E41" s="60">
        <v>0</v>
      </c>
      <c r="F41" s="60">
        <v>0</v>
      </c>
      <c r="G41" s="40"/>
      <c r="H41" s="12"/>
      <c r="I41" s="12">
        <v>0</v>
      </c>
      <c r="J41" s="12"/>
      <c r="K41" s="12"/>
      <c r="L41" s="18"/>
      <c r="M41" s="12"/>
      <c r="N41" s="12"/>
      <c r="O41" s="18">
        <f t="shared" si="4"/>
        <v>0</v>
      </c>
      <c r="P41" s="19">
        <f t="shared" si="5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71" t="s">
        <v>81</v>
      </c>
      <c r="B42" s="11" t="s">
        <v>39</v>
      </c>
      <c r="C42" s="35"/>
      <c r="D42" s="12"/>
      <c r="E42" s="60">
        <v>0</v>
      </c>
      <c r="F42" s="60">
        <v>0</v>
      </c>
      <c r="G42" s="40"/>
      <c r="H42" s="12"/>
      <c r="I42" s="12">
        <v>0</v>
      </c>
      <c r="J42" s="12"/>
      <c r="K42" s="12"/>
      <c r="L42" s="18"/>
      <c r="M42" s="12"/>
      <c r="N42" s="12"/>
      <c r="O42" s="18">
        <f t="shared" si="4"/>
        <v>0</v>
      </c>
      <c r="P42" s="19">
        <f t="shared" si="5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71" t="s">
        <v>82</v>
      </c>
      <c r="B43" s="11" t="s">
        <v>40</v>
      </c>
      <c r="C43" s="12"/>
      <c r="D43" s="12"/>
      <c r="E43" s="60">
        <v>0</v>
      </c>
      <c r="F43" s="60">
        <v>0</v>
      </c>
      <c r="G43" s="40"/>
      <c r="H43" s="12"/>
      <c r="I43" s="12">
        <v>0</v>
      </c>
      <c r="J43" s="12"/>
      <c r="K43" s="12"/>
      <c r="L43" s="18"/>
      <c r="M43" s="12"/>
      <c r="N43" s="12"/>
      <c r="O43" s="18">
        <f t="shared" si="4"/>
        <v>0</v>
      </c>
      <c r="P43" s="19">
        <f t="shared" si="5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71" t="s">
        <v>83</v>
      </c>
      <c r="B44" s="11" t="s">
        <v>41</v>
      </c>
      <c r="C44" s="12"/>
      <c r="D44" s="12"/>
      <c r="E44" s="60">
        <v>0</v>
      </c>
      <c r="F44" s="60">
        <v>0</v>
      </c>
      <c r="G44" s="40"/>
      <c r="H44" s="12"/>
      <c r="I44" s="12">
        <v>0</v>
      </c>
      <c r="J44" s="12"/>
      <c r="K44" s="12"/>
      <c r="L44" s="18"/>
      <c r="M44" s="12"/>
      <c r="N44" s="12"/>
      <c r="O44" s="18">
        <f t="shared" si="4"/>
        <v>0</v>
      </c>
      <c r="P44" s="19">
        <f t="shared" si="5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72" t="s">
        <v>84</v>
      </c>
      <c r="B45" s="14" t="s">
        <v>42</v>
      </c>
      <c r="C45" s="27">
        <f>C4+C40</f>
        <v>201</v>
      </c>
      <c r="D45" s="27">
        <f>D20</f>
        <v>3</v>
      </c>
      <c r="E45" s="61">
        <v>92</v>
      </c>
      <c r="F45" s="61">
        <v>3</v>
      </c>
      <c r="G45" s="30">
        <f>G40+G4</f>
        <v>69</v>
      </c>
      <c r="H45" s="30">
        <f>H4</f>
        <v>3</v>
      </c>
      <c r="I45" s="53">
        <f>SUM(I4,I40,I39)</f>
        <v>33</v>
      </c>
      <c r="J45" s="55">
        <f t="shared" ref="J45" si="22">J6+J12+J23+J29+J40</f>
        <v>0</v>
      </c>
      <c r="K45" s="30">
        <f>K4+K40</f>
        <v>68</v>
      </c>
      <c r="L45" s="22"/>
      <c r="M45" s="55">
        <f t="shared" ref="M45:N45" si="23">M6+M12+M23+M29+M40</f>
        <v>1</v>
      </c>
      <c r="N45" s="55">
        <f t="shared" si="23"/>
        <v>0</v>
      </c>
      <c r="O45" s="22">
        <f t="shared" si="4"/>
        <v>464</v>
      </c>
      <c r="P45" s="23">
        <f t="shared" si="5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Y141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103</v>
      </c>
    </row>
    <row r="2" spans="1:46" s="7" customFormat="1" ht="15" customHeight="1" x14ac:dyDescent="0.25">
      <c r="A2" s="8"/>
      <c r="B2" s="9"/>
      <c r="C2" s="66" t="s">
        <v>85</v>
      </c>
      <c r="D2" s="67"/>
      <c r="E2" s="66" t="s">
        <v>86</v>
      </c>
      <c r="F2" s="67"/>
      <c r="G2" s="66" t="s">
        <v>92</v>
      </c>
      <c r="H2" s="67"/>
      <c r="I2" s="66" t="s">
        <v>88</v>
      </c>
      <c r="J2" s="67"/>
      <c r="K2" s="66" t="s">
        <v>89</v>
      </c>
      <c r="L2" s="67"/>
      <c r="M2" s="66" t="s">
        <v>90</v>
      </c>
      <c r="N2" s="75"/>
      <c r="O2" s="76" t="s">
        <v>91</v>
      </c>
      <c r="P2" s="75"/>
    </row>
    <row r="3" spans="1:46" s="7" customFormat="1" x14ac:dyDescent="0.25">
      <c r="A3" s="24"/>
      <c r="B3" s="25"/>
      <c r="C3" s="25" t="s">
        <v>93</v>
      </c>
      <c r="D3" s="25" t="s">
        <v>94</v>
      </c>
      <c r="E3" s="25" t="s">
        <v>93</v>
      </c>
      <c r="F3" s="25" t="s">
        <v>94</v>
      </c>
      <c r="G3" s="25" t="s">
        <v>93</v>
      </c>
      <c r="H3" s="25" t="s">
        <v>94</v>
      </c>
      <c r="I3" s="25" t="s">
        <v>93</v>
      </c>
      <c r="J3" s="25" t="s">
        <v>94</v>
      </c>
      <c r="K3" s="25" t="s">
        <v>93</v>
      </c>
      <c r="L3" s="25" t="s">
        <v>94</v>
      </c>
      <c r="M3" s="25" t="s">
        <v>93</v>
      </c>
      <c r="N3" s="26" t="s">
        <v>94</v>
      </c>
      <c r="O3" s="25" t="s">
        <v>95</v>
      </c>
      <c r="P3" s="26" t="s">
        <v>94</v>
      </c>
    </row>
    <row r="4" spans="1:46" s="1" customFormat="1" x14ac:dyDescent="0.2">
      <c r="A4" s="68" t="s">
        <v>59</v>
      </c>
      <c r="B4" s="11" t="s">
        <v>1</v>
      </c>
      <c r="C4" s="27">
        <f t="shared" ref="C4" si="0">C5+C22</f>
        <v>208</v>
      </c>
      <c r="D4" s="27">
        <f>D5+D22</f>
        <v>4</v>
      </c>
      <c r="E4" s="27">
        <f t="shared" ref="E4:F4" si="1">E5+E22</f>
        <v>79</v>
      </c>
      <c r="F4" s="27">
        <f t="shared" si="1"/>
        <v>3</v>
      </c>
      <c r="G4" s="30">
        <f>G5+G22</f>
        <v>37</v>
      </c>
      <c r="H4" s="30">
        <v>3</v>
      </c>
      <c r="I4" s="50">
        <f>SUM(I5,I22,I29)</f>
        <v>30</v>
      </c>
      <c r="J4" s="27">
        <v>0</v>
      </c>
      <c r="K4" s="27">
        <f>K5+K22</f>
        <v>89</v>
      </c>
      <c r="L4" s="18"/>
      <c r="M4" s="27"/>
      <c r="N4" s="18"/>
      <c r="O4" s="18">
        <f>C4+E4+G4+I4+K4+M4</f>
        <v>443</v>
      </c>
      <c r="P4" s="19">
        <f>D4+F4+H4+J4+L4+N4</f>
        <v>10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8" t="s">
        <v>60</v>
      </c>
      <c r="B5" s="11" t="s">
        <v>2</v>
      </c>
      <c r="C5" s="27">
        <f>C6+C12+C18</f>
        <v>153</v>
      </c>
      <c r="D5" s="27">
        <f>D6+D12+D18</f>
        <v>4</v>
      </c>
      <c r="E5" s="27">
        <f t="shared" ref="E5" si="2">E6+E12</f>
        <v>76</v>
      </c>
      <c r="F5" s="27">
        <f>F6+F12+F18</f>
        <v>3</v>
      </c>
      <c r="G5" s="30">
        <f>G6+G12</f>
        <v>28</v>
      </c>
      <c r="H5" s="42"/>
      <c r="I5" s="50">
        <f>SUM(I12,I6)</f>
        <v>24</v>
      </c>
      <c r="J5" s="27">
        <v>0</v>
      </c>
      <c r="K5" s="27">
        <f>K6+K12</f>
        <v>80</v>
      </c>
      <c r="L5" s="18"/>
      <c r="M5" s="27"/>
      <c r="N5" s="18"/>
      <c r="O5" s="18">
        <f t="shared" ref="O5:O45" si="3">C5+E5+G5+I5+K5+M5</f>
        <v>361</v>
      </c>
      <c r="P5" s="19">
        <f t="shared" ref="P5:P45" si="4">D5+F5+H5+J5+L5+N5</f>
        <v>7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9" t="s">
        <v>61</v>
      </c>
      <c r="B6" s="16" t="s">
        <v>3</v>
      </c>
      <c r="C6" s="27">
        <f>SUM(C7:C11)</f>
        <v>132</v>
      </c>
      <c r="D6" s="27"/>
      <c r="E6" s="27">
        <f t="shared" ref="E6:F6" si="5">SUM(E7:E11)</f>
        <v>66</v>
      </c>
      <c r="F6" s="27">
        <f t="shared" si="5"/>
        <v>0</v>
      </c>
      <c r="G6" s="30">
        <f>G7+G10</f>
        <v>21</v>
      </c>
      <c r="H6" s="42"/>
      <c r="I6" s="50">
        <f>SUM(I7:I11)</f>
        <v>20</v>
      </c>
      <c r="J6" s="27">
        <v>0</v>
      </c>
      <c r="K6" s="27">
        <f>K7</f>
        <v>78</v>
      </c>
      <c r="L6" s="20"/>
      <c r="M6" s="27"/>
      <c r="N6" s="20"/>
      <c r="O6" s="18">
        <f t="shared" si="3"/>
        <v>317</v>
      </c>
      <c r="P6" s="19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9" t="s">
        <v>62</v>
      </c>
      <c r="B7" s="16" t="s">
        <v>4</v>
      </c>
      <c r="C7" s="35">
        <v>101</v>
      </c>
      <c r="D7" s="12"/>
      <c r="E7" s="12">
        <v>34</v>
      </c>
      <c r="F7" s="12">
        <v>0</v>
      </c>
      <c r="G7" s="12">
        <v>21</v>
      </c>
      <c r="H7" s="40"/>
      <c r="I7" s="12">
        <v>14</v>
      </c>
      <c r="J7" s="12">
        <v>0</v>
      </c>
      <c r="K7" s="35">
        <v>78</v>
      </c>
      <c r="L7" s="20"/>
      <c r="M7" s="12"/>
      <c r="N7" s="20"/>
      <c r="O7" s="18">
        <f t="shared" si="3"/>
        <v>248</v>
      </c>
      <c r="P7" s="19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9" t="s">
        <v>63</v>
      </c>
      <c r="B8" s="16" t="s">
        <v>5</v>
      </c>
      <c r="C8" s="35"/>
      <c r="D8" s="12"/>
      <c r="E8" s="12">
        <v>0</v>
      </c>
      <c r="F8" s="12">
        <v>0</v>
      </c>
      <c r="G8" s="37"/>
      <c r="H8" s="40"/>
      <c r="I8" s="12">
        <v>0</v>
      </c>
      <c r="J8" s="12">
        <v>0</v>
      </c>
      <c r="K8" s="35"/>
      <c r="L8" s="20"/>
      <c r="M8" s="12"/>
      <c r="N8" s="20"/>
      <c r="O8" s="18">
        <f t="shared" si="3"/>
        <v>0</v>
      </c>
      <c r="P8" s="19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9" t="s">
        <v>64</v>
      </c>
      <c r="B9" s="16" t="s">
        <v>6</v>
      </c>
      <c r="C9" s="35">
        <v>27</v>
      </c>
      <c r="D9" s="12"/>
      <c r="E9" s="12">
        <v>6</v>
      </c>
      <c r="F9" s="12">
        <v>0</v>
      </c>
      <c r="G9" s="38"/>
      <c r="H9" s="40"/>
      <c r="I9" s="12">
        <v>2</v>
      </c>
      <c r="J9" s="12">
        <v>0</v>
      </c>
      <c r="K9" s="35"/>
      <c r="L9" s="20"/>
      <c r="M9" s="12"/>
      <c r="N9" s="20"/>
      <c r="O9" s="18">
        <f t="shared" si="3"/>
        <v>35</v>
      </c>
      <c r="P9" s="19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9" t="s">
        <v>65</v>
      </c>
      <c r="B10" s="16" t="s">
        <v>7</v>
      </c>
      <c r="C10" s="35"/>
      <c r="D10" s="12"/>
      <c r="E10" s="12">
        <v>26</v>
      </c>
      <c r="F10" s="12">
        <v>0</v>
      </c>
      <c r="G10" s="35"/>
      <c r="H10" s="40"/>
      <c r="I10" s="12">
        <v>4</v>
      </c>
      <c r="J10" s="12">
        <v>0</v>
      </c>
      <c r="K10" s="12"/>
      <c r="L10" s="20"/>
      <c r="M10" s="12"/>
      <c r="N10" s="20"/>
      <c r="O10" s="18">
        <f t="shared" si="3"/>
        <v>30</v>
      </c>
      <c r="P10" s="19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9" t="s">
        <v>66</v>
      </c>
      <c r="B11" s="16" t="s">
        <v>8</v>
      </c>
      <c r="C11" s="35">
        <v>4</v>
      </c>
      <c r="D11" s="12"/>
      <c r="E11" s="12">
        <v>0</v>
      </c>
      <c r="F11" s="12">
        <v>0</v>
      </c>
      <c r="G11" s="37"/>
      <c r="H11" s="40"/>
      <c r="I11" s="12">
        <v>0</v>
      </c>
      <c r="J11" s="12">
        <v>0</v>
      </c>
      <c r="K11" s="12"/>
      <c r="L11" s="20"/>
      <c r="M11" s="12"/>
      <c r="N11" s="20"/>
      <c r="O11" s="18">
        <f t="shared" si="3"/>
        <v>4</v>
      </c>
      <c r="P11" s="19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9" t="s">
        <v>67</v>
      </c>
      <c r="B12" s="16" t="s">
        <v>9</v>
      </c>
      <c r="C12" s="30">
        <f>SUM(C13:C17)</f>
        <v>21</v>
      </c>
      <c r="D12" s="27"/>
      <c r="E12" s="27">
        <f t="shared" ref="E12" si="6">SUM(E13:E17)</f>
        <v>10</v>
      </c>
      <c r="F12" s="27">
        <v>0</v>
      </c>
      <c r="G12" s="30">
        <f>G14+G17</f>
        <v>7</v>
      </c>
      <c r="H12" s="42"/>
      <c r="I12" s="52">
        <f>SUM(I13:I17)</f>
        <v>4</v>
      </c>
      <c r="J12" s="27">
        <f>SUM(J13:J17)</f>
        <v>0</v>
      </c>
      <c r="K12" s="27">
        <f>SUM(K13:K17)</f>
        <v>2</v>
      </c>
      <c r="L12" s="20"/>
      <c r="M12" s="27"/>
      <c r="N12" s="20"/>
      <c r="O12" s="18">
        <f t="shared" si="3"/>
        <v>44</v>
      </c>
      <c r="P12" s="19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9" t="s">
        <v>68</v>
      </c>
      <c r="B13" s="16" t="s">
        <v>10</v>
      </c>
      <c r="C13" s="35"/>
      <c r="D13" s="12"/>
      <c r="E13" s="12">
        <v>0</v>
      </c>
      <c r="F13" s="12">
        <v>0</v>
      </c>
      <c r="G13" s="37"/>
      <c r="H13" s="40"/>
      <c r="I13" s="12"/>
      <c r="J13" s="12">
        <v>0</v>
      </c>
      <c r="K13" s="12"/>
      <c r="L13" s="20"/>
      <c r="M13" s="12"/>
      <c r="N13" s="20"/>
      <c r="O13" s="18">
        <f t="shared" si="3"/>
        <v>0</v>
      </c>
      <c r="P13" s="19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9" t="s">
        <v>69</v>
      </c>
      <c r="B14" s="16" t="s">
        <v>11</v>
      </c>
      <c r="C14" s="35">
        <v>18</v>
      </c>
      <c r="D14" s="12"/>
      <c r="E14" s="12">
        <v>10</v>
      </c>
      <c r="F14" s="12">
        <v>0</v>
      </c>
      <c r="G14" s="12">
        <v>5</v>
      </c>
      <c r="H14" s="40"/>
      <c r="I14" s="12">
        <v>3</v>
      </c>
      <c r="J14" s="12">
        <v>0</v>
      </c>
      <c r="K14" s="12">
        <v>2</v>
      </c>
      <c r="L14" s="20"/>
      <c r="M14" s="12"/>
      <c r="N14" s="20"/>
      <c r="O14" s="18">
        <f t="shared" si="3"/>
        <v>38</v>
      </c>
      <c r="P14" s="19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9" t="s">
        <v>70</v>
      </c>
      <c r="B15" s="16" t="s">
        <v>12</v>
      </c>
      <c r="C15" s="35"/>
      <c r="D15" s="12"/>
      <c r="E15" s="12">
        <v>0</v>
      </c>
      <c r="F15" s="12">
        <v>0</v>
      </c>
      <c r="G15" s="37"/>
      <c r="H15" s="40"/>
      <c r="I15" s="12">
        <v>0</v>
      </c>
      <c r="J15" s="12">
        <v>0</v>
      </c>
      <c r="K15" s="12"/>
      <c r="L15" s="20"/>
      <c r="M15" s="12"/>
      <c r="N15" s="20"/>
      <c r="O15" s="18">
        <f t="shared" si="3"/>
        <v>0</v>
      </c>
      <c r="P15" s="19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9" t="s">
        <v>71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40"/>
      <c r="I16" s="12">
        <v>0</v>
      </c>
      <c r="J16" s="12">
        <v>0</v>
      </c>
      <c r="K16" s="12"/>
      <c r="L16" s="20"/>
      <c r="M16" s="12"/>
      <c r="N16" s="20"/>
      <c r="O16" s="18">
        <f t="shared" si="3"/>
        <v>0</v>
      </c>
      <c r="P16" s="19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9" t="s">
        <v>72</v>
      </c>
      <c r="B17" s="16" t="s">
        <v>14</v>
      </c>
      <c r="C17" s="12">
        <v>3</v>
      </c>
      <c r="D17" s="12"/>
      <c r="E17" s="12">
        <v>0</v>
      </c>
      <c r="F17" s="12">
        <v>0</v>
      </c>
      <c r="G17" s="12">
        <v>2</v>
      </c>
      <c r="H17" s="40"/>
      <c r="I17" s="12">
        <v>1</v>
      </c>
      <c r="J17" s="12">
        <v>0</v>
      </c>
      <c r="K17" s="12"/>
      <c r="L17" s="20"/>
      <c r="M17" s="12"/>
      <c r="N17" s="20"/>
      <c r="O17" s="18">
        <f t="shared" si="3"/>
        <v>6</v>
      </c>
      <c r="P17" s="19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9" t="s">
        <v>73</v>
      </c>
      <c r="B18" s="16" t="s">
        <v>15</v>
      </c>
      <c r="C18" s="30"/>
      <c r="D18" s="27">
        <f>D20</f>
        <v>4</v>
      </c>
      <c r="E18" s="27">
        <f t="shared" ref="E18:F18" si="7">SUM(E19:E21)</f>
        <v>0</v>
      </c>
      <c r="F18" s="27">
        <f t="shared" si="7"/>
        <v>3</v>
      </c>
      <c r="G18" s="39"/>
      <c r="H18" s="41"/>
      <c r="I18" s="30">
        <v>0</v>
      </c>
      <c r="J18" s="27">
        <f>SUM(J19:J21)</f>
        <v>0</v>
      </c>
      <c r="K18" s="27"/>
      <c r="L18" s="20"/>
      <c r="M18" s="30"/>
      <c r="N18" s="20"/>
      <c r="O18" s="18">
        <f t="shared" si="3"/>
        <v>0</v>
      </c>
      <c r="P18" s="19">
        <f t="shared" si="4"/>
        <v>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9" t="s">
        <v>74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40"/>
      <c r="I19" s="12">
        <v>0</v>
      </c>
      <c r="J19" s="12">
        <f>0</f>
        <v>0</v>
      </c>
      <c r="K19" s="12"/>
      <c r="L19" s="20"/>
      <c r="M19" s="12"/>
      <c r="N19" s="20"/>
      <c r="O19" s="18">
        <f t="shared" si="3"/>
        <v>0</v>
      </c>
      <c r="P19" s="19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9" t="s">
        <v>75</v>
      </c>
      <c r="B20" s="16" t="s">
        <v>17</v>
      </c>
      <c r="C20" s="35"/>
      <c r="D20" s="12">
        <v>4</v>
      </c>
      <c r="E20" s="12">
        <v>0</v>
      </c>
      <c r="F20" s="12">
        <v>3</v>
      </c>
      <c r="G20" s="37"/>
      <c r="H20" s="40"/>
      <c r="I20" s="12">
        <v>0</v>
      </c>
      <c r="J20" s="12">
        <f>0</f>
        <v>0</v>
      </c>
      <c r="K20" s="12"/>
      <c r="L20" s="20"/>
      <c r="M20" s="12"/>
      <c r="N20" s="20"/>
      <c r="O20" s="18">
        <f t="shared" si="3"/>
        <v>0</v>
      </c>
      <c r="P20" s="19">
        <f t="shared" si="4"/>
        <v>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70" t="s">
        <v>76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40"/>
      <c r="I21" s="12">
        <v>0</v>
      </c>
      <c r="J21" s="12">
        <f>0</f>
        <v>0</v>
      </c>
      <c r="K21" s="12"/>
      <c r="L21" s="20"/>
      <c r="M21" s="12"/>
      <c r="N21" s="20"/>
      <c r="O21" s="18">
        <f t="shared" si="3"/>
        <v>0</v>
      </c>
      <c r="P21" s="19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71" t="s">
        <v>60</v>
      </c>
      <c r="B22" s="11" t="s">
        <v>19</v>
      </c>
      <c r="C22" s="30">
        <f>C23+C29+C35</f>
        <v>55</v>
      </c>
      <c r="D22" s="30"/>
      <c r="E22" s="27">
        <f t="shared" ref="E22" si="8">E23</f>
        <v>3</v>
      </c>
      <c r="F22" s="27">
        <v>0</v>
      </c>
      <c r="G22" s="30">
        <f>G23</f>
        <v>9</v>
      </c>
      <c r="H22" s="41"/>
      <c r="I22" s="30">
        <f>SUM(I23,I35)</f>
        <v>2</v>
      </c>
      <c r="J22" s="30">
        <f t="shared" ref="J22" si="9">J23+J35</f>
        <v>0</v>
      </c>
      <c r="K22" s="27">
        <f>K23+K29</f>
        <v>9</v>
      </c>
      <c r="L22" s="18"/>
      <c r="M22" s="27"/>
      <c r="N22" s="18"/>
      <c r="O22" s="18">
        <f t="shared" si="3"/>
        <v>78</v>
      </c>
      <c r="P22" s="19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9" t="s">
        <v>62</v>
      </c>
      <c r="B23" s="16" t="s">
        <v>20</v>
      </c>
      <c r="C23" s="30">
        <f>SUM(C25:C28)</f>
        <v>31</v>
      </c>
      <c r="D23" s="27"/>
      <c r="E23" s="27">
        <f t="shared" ref="E23" si="10">E25</f>
        <v>3</v>
      </c>
      <c r="F23" s="27">
        <v>0</v>
      </c>
      <c r="G23" s="30">
        <f>G25</f>
        <v>9</v>
      </c>
      <c r="H23" s="41"/>
      <c r="I23" s="30">
        <f t="shared" ref="I23:J23" si="11">SUM(I24:I28)</f>
        <v>2</v>
      </c>
      <c r="J23" s="27">
        <f t="shared" si="11"/>
        <v>0</v>
      </c>
      <c r="K23" s="27">
        <f>K25</f>
        <v>9</v>
      </c>
      <c r="L23" s="20"/>
      <c r="M23" s="27"/>
      <c r="N23" s="20"/>
      <c r="O23" s="18">
        <f t="shared" si="3"/>
        <v>54</v>
      </c>
      <c r="P23" s="19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9" t="s">
        <v>63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40"/>
      <c r="I24" s="12">
        <v>0</v>
      </c>
      <c r="J24" s="12">
        <v>0</v>
      </c>
      <c r="K24" s="12"/>
      <c r="L24" s="20"/>
      <c r="M24" s="12"/>
      <c r="N24" s="20"/>
      <c r="O24" s="18">
        <f t="shared" si="3"/>
        <v>0</v>
      </c>
      <c r="P24" s="19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9" t="s">
        <v>64</v>
      </c>
      <c r="B25" s="16" t="s">
        <v>22</v>
      </c>
      <c r="C25" s="35">
        <v>31</v>
      </c>
      <c r="D25" s="12"/>
      <c r="E25" s="12">
        <v>3</v>
      </c>
      <c r="F25" s="12">
        <v>0</v>
      </c>
      <c r="G25" s="12">
        <v>9</v>
      </c>
      <c r="H25" s="43"/>
      <c r="I25" s="12">
        <v>2</v>
      </c>
      <c r="J25" s="12">
        <v>0</v>
      </c>
      <c r="K25" s="12">
        <v>9</v>
      </c>
      <c r="L25" s="20"/>
      <c r="M25" s="12"/>
      <c r="N25" s="20"/>
      <c r="O25" s="18">
        <f t="shared" si="3"/>
        <v>54</v>
      </c>
      <c r="P25" s="19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9" t="s">
        <v>65</v>
      </c>
      <c r="B26" s="16" t="s">
        <v>23</v>
      </c>
      <c r="C26" s="35"/>
      <c r="D26" s="12"/>
      <c r="E26" s="12">
        <v>0</v>
      </c>
      <c r="F26" s="12">
        <v>0</v>
      </c>
      <c r="G26" s="37"/>
      <c r="H26" s="43"/>
      <c r="I26" s="12">
        <v>0</v>
      </c>
      <c r="J26" s="12">
        <v>0</v>
      </c>
      <c r="K26" s="12"/>
      <c r="L26" s="20"/>
      <c r="M26" s="12"/>
      <c r="N26" s="20"/>
      <c r="O26" s="18">
        <f t="shared" si="3"/>
        <v>0</v>
      </c>
      <c r="P26" s="19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9" t="s">
        <v>66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40"/>
      <c r="I27" s="12">
        <v>0</v>
      </c>
      <c r="J27" s="12">
        <v>0</v>
      </c>
      <c r="K27" s="12"/>
      <c r="L27" s="20"/>
      <c r="M27" s="12"/>
      <c r="N27" s="20"/>
      <c r="O27" s="18">
        <f t="shared" si="3"/>
        <v>0</v>
      </c>
      <c r="P27" s="19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9" t="s">
        <v>67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40"/>
      <c r="I28" s="12">
        <v>0</v>
      </c>
      <c r="J28" s="12">
        <v>0</v>
      </c>
      <c r="K28" s="12"/>
      <c r="L28" s="20"/>
      <c r="M28" s="12"/>
      <c r="N28" s="20"/>
      <c r="O28" s="18">
        <f t="shared" si="3"/>
        <v>0</v>
      </c>
      <c r="P28" s="19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9" t="s">
        <v>68</v>
      </c>
      <c r="B29" s="16" t="s">
        <v>26</v>
      </c>
      <c r="C29" s="30">
        <f>SUM(C30:C34)</f>
        <v>24</v>
      </c>
      <c r="D29" s="27"/>
      <c r="E29" s="27">
        <v>0</v>
      </c>
      <c r="F29" s="27">
        <v>0</v>
      </c>
      <c r="G29" s="39"/>
      <c r="H29" s="41"/>
      <c r="I29" s="30">
        <f>SUM(I30:I34)</f>
        <v>4</v>
      </c>
      <c r="J29" s="27">
        <f>SUM(J30:J34)</f>
        <v>0</v>
      </c>
      <c r="K29" s="27">
        <v>0</v>
      </c>
      <c r="L29" s="20"/>
      <c r="M29" s="27"/>
      <c r="N29" s="20"/>
      <c r="O29" s="18">
        <f t="shared" si="3"/>
        <v>28</v>
      </c>
      <c r="P29" s="19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9" t="s">
        <v>69</v>
      </c>
      <c r="B30" s="16" t="s">
        <v>27</v>
      </c>
      <c r="C30" s="35"/>
      <c r="D30" s="12"/>
      <c r="E30" s="12">
        <v>0</v>
      </c>
      <c r="F30" s="12">
        <v>0</v>
      </c>
      <c r="G30" s="37"/>
      <c r="H30" s="40"/>
      <c r="I30" s="12">
        <v>0</v>
      </c>
      <c r="J30" s="12">
        <v>0</v>
      </c>
      <c r="K30" s="12"/>
      <c r="L30" s="20"/>
      <c r="M30" s="12"/>
      <c r="N30" s="20"/>
      <c r="O30" s="18">
        <f t="shared" si="3"/>
        <v>0</v>
      </c>
      <c r="P30" s="19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9" t="s">
        <v>70</v>
      </c>
      <c r="B31" s="16" t="s">
        <v>28</v>
      </c>
      <c r="C31" s="35">
        <v>23</v>
      </c>
      <c r="D31" s="12"/>
      <c r="E31" s="12">
        <v>0</v>
      </c>
      <c r="F31" s="12">
        <v>0</v>
      </c>
      <c r="G31" s="37"/>
      <c r="H31" s="40"/>
      <c r="I31" s="12">
        <v>4</v>
      </c>
      <c r="J31" s="12">
        <v>0</v>
      </c>
      <c r="K31" s="12"/>
      <c r="L31" s="20"/>
      <c r="M31" s="12"/>
      <c r="N31" s="20"/>
      <c r="O31" s="18">
        <f t="shared" si="3"/>
        <v>27</v>
      </c>
      <c r="P31" s="19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9" t="s">
        <v>71</v>
      </c>
      <c r="B32" s="16" t="s">
        <v>29</v>
      </c>
      <c r="C32" s="35"/>
      <c r="D32" s="12"/>
      <c r="E32" s="12">
        <v>0</v>
      </c>
      <c r="F32" s="12">
        <v>0</v>
      </c>
      <c r="G32" s="37"/>
      <c r="H32" s="40"/>
      <c r="I32" s="12">
        <v>0</v>
      </c>
      <c r="J32" s="12">
        <v>0</v>
      </c>
      <c r="K32" s="12"/>
      <c r="L32" s="20"/>
      <c r="M32" s="12"/>
      <c r="N32" s="20"/>
      <c r="O32" s="18">
        <f t="shared" si="3"/>
        <v>0</v>
      </c>
      <c r="P32" s="19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9" t="s">
        <v>72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40"/>
      <c r="I33" s="12">
        <v>0</v>
      </c>
      <c r="J33" s="12">
        <v>0</v>
      </c>
      <c r="K33" s="12"/>
      <c r="L33" s="20"/>
      <c r="M33" s="12"/>
      <c r="N33" s="20"/>
      <c r="O33" s="18">
        <f t="shared" si="3"/>
        <v>0</v>
      </c>
      <c r="P33" s="19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9" t="s">
        <v>73</v>
      </c>
      <c r="B34" s="16" t="s">
        <v>31</v>
      </c>
      <c r="C34" s="35">
        <v>1</v>
      </c>
      <c r="D34" s="12"/>
      <c r="E34" s="12">
        <v>0</v>
      </c>
      <c r="F34" s="12">
        <v>0</v>
      </c>
      <c r="G34" s="37"/>
      <c r="H34" s="40"/>
      <c r="I34" s="12">
        <v>0</v>
      </c>
      <c r="J34" s="12">
        <v>0</v>
      </c>
      <c r="K34" s="12"/>
      <c r="L34" s="20"/>
      <c r="M34" s="12"/>
      <c r="N34" s="20"/>
      <c r="O34" s="18">
        <f t="shared" si="3"/>
        <v>1</v>
      </c>
      <c r="P34" s="19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9" t="s">
        <v>74</v>
      </c>
      <c r="B35" s="16" t="s">
        <v>32</v>
      </c>
      <c r="C35" s="30"/>
      <c r="D35" s="27"/>
      <c r="E35" s="27">
        <v>0</v>
      </c>
      <c r="F35" s="27">
        <v>0</v>
      </c>
      <c r="G35" s="39"/>
      <c r="H35" s="27">
        <v>3</v>
      </c>
      <c r="I35" s="30">
        <v>0</v>
      </c>
      <c r="J35" s="27">
        <f>SUM(J36:J38)</f>
        <v>0</v>
      </c>
      <c r="K35" s="27"/>
      <c r="L35" s="20"/>
      <c r="M35" s="27"/>
      <c r="N35" s="20"/>
      <c r="O35" s="18">
        <f t="shared" si="3"/>
        <v>0</v>
      </c>
      <c r="P35" s="19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70" t="s">
        <v>77</v>
      </c>
      <c r="B36" s="16" t="s">
        <v>33</v>
      </c>
      <c r="C36" s="35"/>
      <c r="D36" s="12"/>
      <c r="E36" s="12">
        <v>0</v>
      </c>
      <c r="F36" s="12">
        <v>0</v>
      </c>
      <c r="G36" s="37"/>
      <c r="H36" s="12">
        <v>3</v>
      </c>
      <c r="I36" s="12">
        <v>0</v>
      </c>
      <c r="J36" s="12">
        <v>0</v>
      </c>
      <c r="K36" s="12"/>
      <c r="L36" s="20"/>
      <c r="M36" s="12"/>
      <c r="N36" s="20"/>
      <c r="O36" s="18">
        <f t="shared" si="3"/>
        <v>0</v>
      </c>
      <c r="P36" s="19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9" t="s">
        <v>75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12">
        <v>0</v>
      </c>
      <c r="K37" s="12"/>
      <c r="L37" s="20"/>
      <c r="M37" s="12"/>
      <c r="N37" s="20"/>
      <c r="O37" s="18">
        <f t="shared" si="3"/>
        <v>0</v>
      </c>
      <c r="P37" s="19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70" t="s">
        <v>76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12">
        <v>0</v>
      </c>
      <c r="K38" s="12"/>
      <c r="L38" s="20"/>
      <c r="M38" s="12"/>
      <c r="N38" s="20"/>
      <c r="O38" s="18">
        <f t="shared" si="3"/>
        <v>0</v>
      </c>
      <c r="P38" s="19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8" t="s">
        <v>78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12">
        <v>0</v>
      </c>
      <c r="K39" s="12"/>
      <c r="L39" s="18"/>
      <c r="M39" s="12"/>
      <c r="N39" s="18"/>
      <c r="O39" s="18">
        <f t="shared" si="3"/>
        <v>0</v>
      </c>
      <c r="P39" s="19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71" t="s">
        <v>79</v>
      </c>
      <c r="B40" s="11" t="s">
        <v>37</v>
      </c>
      <c r="C40" s="35">
        <v>12</v>
      </c>
      <c r="D40" s="12"/>
      <c r="E40" s="27">
        <v>2</v>
      </c>
      <c r="F40" s="27">
        <v>0</v>
      </c>
      <c r="G40" s="12">
        <v>29</v>
      </c>
      <c r="H40" s="35"/>
      <c r="I40" s="12">
        <v>7</v>
      </c>
      <c r="J40" s="12">
        <v>0</v>
      </c>
      <c r="K40" s="12">
        <v>1</v>
      </c>
      <c r="L40" s="18"/>
      <c r="M40" s="12"/>
      <c r="N40" s="18"/>
      <c r="O40" s="18">
        <f t="shared" si="3"/>
        <v>51</v>
      </c>
      <c r="P40" s="19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71" t="s">
        <v>80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12">
        <v>0</v>
      </c>
      <c r="K41" s="12"/>
      <c r="L41" s="18"/>
      <c r="M41" s="12"/>
      <c r="N41" s="18"/>
      <c r="O41" s="18">
        <f t="shared" si="3"/>
        <v>0</v>
      </c>
      <c r="P41" s="19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71" t="s">
        <v>81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12">
        <v>0</v>
      </c>
      <c r="K42" s="12"/>
      <c r="L42" s="18"/>
      <c r="M42" s="12"/>
      <c r="N42" s="18"/>
      <c r="O42" s="18">
        <f t="shared" si="3"/>
        <v>0</v>
      </c>
      <c r="P42" s="19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71" t="s">
        <v>82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12">
        <v>0</v>
      </c>
      <c r="K43" s="12"/>
      <c r="L43" s="18"/>
      <c r="M43" s="12"/>
      <c r="N43" s="18"/>
      <c r="O43" s="18">
        <f t="shared" si="3"/>
        <v>0</v>
      </c>
      <c r="P43" s="19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71" t="s">
        <v>83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12">
        <v>0</v>
      </c>
      <c r="K44" s="12"/>
      <c r="L44" s="18"/>
      <c r="M44" s="12"/>
      <c r="N44" s="18"/>
      <c r="O44" s="18">
        <f t="shared" si="3"/>
        <v>0</v>
      </c>
      <c r="P44" s="19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72" t="s">
        <v>84</v>
      </c>
      <c r="B45" s="14" t="s">
        <v>42</v>
      </c>
      <c r="C45" s="27">
        <f>C4+C40</f>
        <v>220</v>
      </c>
      <c r="D45" s="27">
        <f>D20</f>
        <v>4</v>
      </c>
      <c r="E45" s="27">
        <f t="shared" ref="E45:F45" si="12">E40+E4</f>
        <v>81</v>
      </c>
      <c r="F45" s="27">
        <f t="shared" si="12"/>
        <v>3</v>
      </c>
      <c r="G45" s="30">
        <f>G40+G4</f>
        <v>66</v>
      </c>
      <c r="H45" s="30">
        <f>H4</f>
        <v>3</v>
      </c>
      <c r="I45" s="53">
        <f>SUM(I4,I40)</f>
        <v>37</v>
      </c>
      <c r="J45" s="53">
        <f>J4+SUM(J39:J44)</f>
        <v>0</v>
      </c>
      <c r="K45" s="30">
        <f>K4+K40</f>
        <v>90</v>
      </c>
      <c r="L45" s="22"/>
      <c r="M45" s="55"/>
      <c r="N45" s="22"/>
      <c r="O45" s="22">
        <f t="shared" si="3"/>
        <v>494</v>
      </c>
      <c r="P45" s="23">
        <f t="shared" si="4"/>
        <v>10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10"/>
      <c r="B100" s="11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10"/>
      <c r="B101" s="11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15"/>
      <c r="B102" s="16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15"/>
      <c r="B103" s="16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15"/>
      <c r="B104" s="16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15"/>
      <c r="B105" s="16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15"/>
      <c r="B106" s="16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15"/>
      <c r="B107" s="16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15"/>
      <c r="B108" s="16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15"/>
      <c r="B109" s="16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15"/>
      <c r="B110" s="16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15"/>
      <c r="B111" s="16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15"/>
      <c r="B112" s="16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15"/>
      <c r="B113" s="16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15"/>
      <c r="B114" s="16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15"/>
      <c r="B115" s="1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15"/>
      <c r="B116" s="16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15"/>
      <c r="B117" s="16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10"/>
      <c r="B118" s="11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15"/>
      <c r="B119" s="16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15"/>
      <c r="B120" s="16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15"/>
      <c r="B121" s="16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15"/>
      <c r="B122" s="16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15"/>
      <c r="B123" s="16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15"/>
      <c r="B124" s="16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15"/>
      <c r="B125" s="16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15"/>
      <c r="B126" s="16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15"/>
      <c r="B127" s="16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  <row r="128" spans="1:51" x14ac:dyDescent="0.2">
      <c r="A128" s="15"/>
      <c r="B128" s="16"/>
    </row>
    <row r="129" spans="1:2" x14ac:dyDescent="0.2">
      <c r="A129" s="15"/>
      <c r="B129" s="16"/>
    </row>
    <row r="130" spans="1:2" x14ac:dyDescent="0.2">
      <c r="A130" s="15"/>
      <c r="B130" s="16"/>
    </row>
    <row r="131" spans="1:2" x14ac:dyDescent="0.2">
      <c r="A131" s="15"/>
      <c r="B131" s="16"/>
    </row>
    <row r="132" spans="1:2" x14ac:dyDescent="0.2">
      <c r="A132" s="15"/>
      <c r="B132" s="16"/>
    </row>
    <row r="133" spans="1:2" x14ac:dyDescent="0.2">
      <c r="A133" s="15"/>
      <c r="B133" s="16"/>
    </row>
    <row r="134" spans="1:2" x14ac:dyDescent="0.2">
      <c r="A134" s="15"/>
      <c r="B134" s="16"/>
    </row>
    <row r="135" spans="1:2" x14ac:dyDescent="0.2">
      <c r="A135" s="10"/>
      <c r="B135" s="11"/>
    </row>
    <row r="136" spans="1:2" x14ac:dyDescent="0.2">
      <c r="A136" s="10"/>
      <c r="B136" s="11"/>
    </row>
    <row r="137" spans="1:2" x14ac:dyDescent="0.2">
      <c r="A137" s="10"/>
      <c r="B137" s="11"/>
    </row>
    <row r="138" spans="1:2" x14ac:dyDescent="0.2">
      <c r="A138" s="10"/>
      <c r="B138" s="11"/>
    </row>
    <row r="139" spans="1:2" x14ac:dyDescent="0.2">
      <c r="A139" s="10"/>
      <c r="B139" s="11"/>
    </row>
    <row r="140" spans="1:2" x14ac:dyDescent="0.2">
      <c r="A140" s="10"/>
      <c r="B140" s="11"/>
    </row>
    <row r="141" spans="1:2" x14ac:dyDescent="0.2">
      <c r="A141" s="13"/>
      <c r="B141" s="14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 Petrofski-Trajko</cp:lastModifiedBy>
  <cp:lastPrinted>2023-05-26T07:50:43Z</cp:lastPrinted>
  <dcterms:created xsi:type="dcterms:W3CDTF">2023-05-26T07:03:41Z</dcterms:created>
  <dcterms:modified xsi:type="dcterms:W3CDTF">2026-06-12T13:07:14Z</dcterms:modified>
</cp:coreProperties>
</file>