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omk-my.sharepoint.com/personal/kosta_spaseski_aso_mk/Documents/26Q1/Web_objava/"/>
    </mc:Choice>
  </mc:AlternateContent>
  <xr:revisionPtr revIDLastSave="74" documentId="115_{EF453AEB-0EDA-4C16-9FC4-3F34B1288759}" xr6:coauthVersionLast="47" xr6:coauthVersionMax="47" xr10:uidLastSave="{33ABC051-F28E-47A6-A352-7EE0BE71332B}"/>
  <bookViews>
    <workbookView xWindow="-120" yWindow="-120" windowWidth="29040" windowHeight="15720" xr2:uid="{00000000-000D-0000-FFFF-FFFF00000000}"/>
  </bookViews>
  <sheets>
    <sheet name="0" sheetId="11" r:id="rId1"/>
    <sheet name="Table 1" sheetId="1" r:id="rId2"/>
    <sheet name="Table 2" sheetId="2" r:id="rId3"/>
    <sheet name="Table 3" sheetId="3" r:id="rId4"/>
    <sheet name="Table 4" sheetId="4" r:id="rId5"/>
    <sheet name="Table 5" sheetId="5" r:id="rId6"/>
    <sheet name="Table 6" sheetId="6" r:id="rId7"/>
    <sheet name="Table 7" sheetId="7" r:id="rId8"/>
    <sheet name="Table 8" sheetId="8" r:id="rId9"/>
    <sheet name="Table 10 11" sheetId="9" r:id="rId10"/>
    <sheet name="Table 12" sheetId="10" r:id="rId11"/>
  </sheets>
  <externalReferences>
    <externalReference r:id="rId12"/>
    <externalReference r:id="rId13"/>
    <externalReference r:id="rId14"/>
    <externalReference r:id="rId15"/>
    <externalReference r:id="rId16"/>
  </externalReferences>
  <definedNames>
    <definedName name="_xlnm.Print_Area" localSheetId="0">'0'!$A$1:$K$48</definedName>
    <definedName name="_xlnm.Print_Area" localSheetId="9">[4]TechProvisionsGrossNet_EN!$A$3:$L$100</definedName>
    <definedName name="_xlnm.Print_Area" localSheetId="10">[5]SolvencyMargin_EN!$A$5:$X$29</definedName>
    <definedName name="_xlnm.Print_Area" localSheetId="2">[1]PremiumDistributionCompany_EN!$A$2:$K$27</definedName>
    <definedName name="_xlnm.Print_Area" localSheetId="3">[2]PremiumDistributionClass_EN!$A$2:$F$32</definedName>
    <definedName name="_xlnm.Print_Area" localSheetId="8">[3]ExpensesCompany_EN!$A$4:$E$26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6" i="6" l="1"/>
  <c r="Q46" i="6"/>
  <c r="R46" i="6"/>
  <c r="S46" i="6"/>
  <c r="T46" i="6"/>
  <c r="O46" i="6"/>
  <c r="D46" i="6"/>
  <c r="E46" i="6"/>
  <c r="F46" i="6"/>
  <c r="G46" i="6"/>
  <c r="H46" i="6"/>
  <c r="I46" i="6"/>
  <c r="J46" i="6"/>
  <c r="K46" i="6"/>
  <c r="L46" i="6"/>
  <c r="M46" i="6"/>
  <c r="C46" i="6"/>
  <c r="P46" i="5"/>
  <c r="Q46" i="5"/>
  <c r="R46" i="5"/>
  <c r="S46" i="5"/>
  <c r="T46" i="5"/>
  <c r="O46" i="5"/>
  <c r="D46" i="5"/>
  <c r="E46" i="5"/>
  <c r="F46" i="5"/>
  <c r="G46" i="5"/>
  <c r="H46" i="5"/>
  <c r="I46" i="5"/>
  <c r="J46" i="5"/>
  <c r="K46" i="5"/>
  <c r="L46" i="5"/>
  <c r="M46" i="5"/>
  <c r="C46" i="5"/>
  <c r="P46" i="4"/>
  <c r="Q46" i="4"/>
  <c r="R46" i="4"/>
  <c r="S46" i="4"/>
  <c r="T46" i="4"/>
  <c r="O46" i="4"/>
  <c r="D46" i="4"/>
  <c r="E46" i="4"/>
  <c r="F46" i="4"/>
  <c r="G46" i="4"/>
  <c r="H46" i="4"/>
  <c r="I46" i="4"/>
  <c r="J46" i="4"/>
  <c r="K46" i="4"/>
  <c r="L46" i="4"/>
  <c r="M46" i="4"/>
  <c r="C46" i="4"/>
  <c r="T6" i="10" l="1"/>
  <c r="M6" i="10"/>
  <c r="T5" i="10"/>
  <c r="M5" i="10"/>
  <c r="U5" i="10" s="1"/>
  <c r="B54" i="9"/>
  <c r="L53" i="9"/>
  <c r="B53" i="9"/>
  <c r="L52" i="9"/>
  <c r="B52" i="9"/>
  <c r="L51" i="9"/>
  <c r="B51" i="9"/>
  <c r="L50" i="9"/>
  <c r="B50" i="9"/>
  <c r="L49" i="9"/>
  <c r="B49" i="9"/>
  <c r="L48" i="9"/>
  <c r="B48" i="9"/>
  <c r="K47" i="9"/>
  <c r="J47" i="9"/>
  <c r="I47" i="9"/>
  <c r="H47" i="9"/>
  <c r="G47" i="9"/>
  <c r="F47" i="9"/>
  <c r="E47" i="9"/>
  <c r="D47" i="9"/>
  <c r="C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K35" i="9"/>
  <c r="K54" i="9" s="1"/>
  <c r="J35" i="9"/>
  <c r="I35" i="9"/>
  <c r="H35" i="9"/>
  <c r="H54" i="9" s="1"/>
  <c r="G35" i="9"/>
  <c r="F35" i="9"/>
  <c r="E35" i="9"/>
  <c r="D35" i="9"/>
  <c r="C35" i="9"/>
  <c r="B35" i="9"/>
  <c r="B26" i="9"/>
  <c r="L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I19" i="9"/>
  <c r="H19" i="9"/>
  <c r="G19" i="9"/>
  <c r="F19" i="9"/>
  <c r="E19" i="9"/>
  <c r="D19" i="9"/>
  <c r="D26" i="9" s="1"/>
  <c r="C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J7" i="9"/>
  <c r="J26" i="9" s="1"/>
  <c r="I7" i="9"/>
  <c r="I26" i="9" s="1"/>
  <c r="H7" i="9"/>
  <c r="H26" i="9" s="1"/>
  <c r="G7" i="9"/>
  <c r="F7" i="9"/>
  <c r="E7" i="9"/>
  <c r="E26" i="9" s="1"/>
  <c r="D7" i="9"/>
  <c r="C7" i="9"/>
  <c r="B7" i="9"/>
  <c r="B25" i="8"/>
  <c r="B24" i="8"/>
  <c r="B23" i="8"/>
  <c r="B22" i="8"/>
  <c r="B21" i="8"/>
  <c r="B20" i="8"/>
  <c r="B19" i="8"/>
  <c r="E18" i="8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5" i="8" s="1"/>
  <c r="D6" i="8"/>
  <c r="D25" i="8" s="1"/>
  <c r="C6" i="8"/>
  <c r="C25" i="8" s="1"/>
  <c r="B6" i="8"/>
  <c r="H24" i="7"/>
  <c r="G24" i="7"/>
  <c r="F24" i="7"/>
  <c r="E24" i="7"/>
  <c r="D24" i="7"/>
  <c r="C24" i="7"/>
  <c r="I24" i="7" s="1"/>
  <c r="I23" i="7"/>
  <c r="I22" i="7"/>
  <c r="I21" i="7"/>
  <c r="I20" i="7"/>
  <c r="I19" i="7"/>
  <c r="I18" i="7"/>
  <c r="B18" i="7"/>
  <c r="B19" i="7" s="1"/>
  <c r="B20" i="7" s="1"/>
  <c r="B21" i="7" s="1"/>
  <c r="B22" i="7" s="1"/>
  <c r="H17" i="7"/>
  <c r="H25" i="7" s="1"/>
  <c r="G17" i="7"/>
  <c r="G25" i="7" s="1"/>
  <c r="F17" i="7"/>
  <c r="F25" i="7" s="1"/>
  <c r="E17" i="7"/>
  <c r="E25" i="7" s="1"/>
  <c r="D17" i="7"/>
  <c r="D25" i="7" s="1"/>
  <c r="C17" i="7"/>
  <c r="I17" i="7" s="1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T45" i="6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T42" i="6"/>
  <c r="S42" i="6"/>
  <c r="R42" i="6"/>
  <c r="Q42" i="6"/>
  <c r="P42" i="6"/>
  <c r="O42" i="6"/>
  <c r="M42" i="6"/>
  <c r="L42" i="6"/>
  <c r="K42" i="6"/>
  <c r="J42" i="6"/>
  <c r="I42" i="6"/>
  <c r="H42" i="6"/>
  <c r="G42" i="6"/>
  <c r="F42" i="6"/>
  <c r="E42" i="6"/>
  <c r="D42" i="6"/>
  <c r="C42" i="6"/>
  <c r="U41" i="6"/>
  <c r="N41" i="6"/>
  <c r="V41" i="6" s="1"/>
  <c r="U40" i="6"/>
  <c r="N40" i="6"/>
  <c r="V40" i="6" s="1"/>
  <c r="U39" i="6"/>
  <c r="N39" i="6"/>
  <c r="U38" i="6"/>
  <c r="N38" i="6"/>
  <c r="V38" i="6" s="1"/>
  <c r="U37" i="6"/>
  <c r="N37" i="6"/>
  <c r="U36" i="6"/>
  <c r="N36" i="6"/>
  <c r="U35" i="6"/>
  <c r="V35" i="6" s="1"/>
  <c r="N35" i="6"/>
  <c r="U34" i="6"/>
  <c r="N34" i="6"/>
  <c r="V34" i="6" s="1"/>
  <c r="U33" i="6"/>
  <c r="N33" i="6"/>
  <c r="V33" i="6" s="1"/>
  <c r="U32" i="6"/>
  <c r="N32" i="6"/>
  <c r="V32" i="6" s="1"/>
  <c r="U31" i="6"/>
  <c r="N31" i="6"/>
  <c r="V31" i="6" s="1"/>
  <c r="U30" i="6"/>
  <c r="U42" i="6" s="1"/>
  <c r="N30" i="6"/>
  <c r="U29" i="6"/>
  <c r="N29" i="6"/>
  <c r="U28" i="6"/>
  <c r="N28" i="6"/>
  <c r="V28" i="6" s="1"/>
  <c r="U27" i="6"/>
  <c r="N27" i="6"/>
  <c r="V27" i="6" s="1"/>
  <c r="U26" i="6"/>
  <c r="N26" i="6"/>
  <c r="V26" i="6" s="1"/>
  <c r="U25" i="6"/>
  <c r="N25" i="6"/>
  <c r="U24" i="6"/>
  <c r="N24" i="6"/>
  <c r="V24" i="6" s="1"/>
  <c r="U23" i="6"/>
  <c r="V23" i="6" s="1"/>
  <c r="N23" i="6"/>
  <c r="U22" i="6"/>
  <c r="N22" i="6"/>
  <c r="U21" i="6"/>
  <c r="N21" i="6"/>
  <c r="U20" i="6"/>
  <c r="N20" i="6"/>
  <c r="V20" i="6" s="1"/>
  <c r="U19" i="6"/>
  <c r="N19" i="6"/>
  <c r="V19" i="6" s="1"/>
  <c r="U18" i="6"/>
  <c r="N18" i="6"/>
  <c r="V18" i="6" s="1"/>
  <c r="U17" i="6"/>
  <c r="N17" i="6"/>
  <c r="V17" i="6" s="1"/>
  <c r="U16" i="6"/>
  <c r="V16" i="6" s="1"/>
  <c r="N16" i="6"/>
  <c r="U15" i="6"/>
  <c r="N15" i="6"/>
  <c r="V15" i="6" s="1"/>
  <c r="U14" i="6"/>
  <c r="N14" i="6"/>
  <c r="V14" i="6" s="1"/>
  <c r="U13" i="6"/>
  <c r="N13" i="6"/>
  <c r="V13" i="6" s="1"/>
  <c r="U12" i="6"/>
  <c r="N12" i="6"/>
  <c r="V12" i="6" s="1"/>
  <c r="U11" i="6"/>
  <c r="N11" i="6"/>
  <c r="U10" i="6"/>
  <c r="N10" i="6"/>
  <c r="U9" i="6"/>
  <c r="V9" i="6" s="1"/>
  <c r="N9" i="6"/>
  <c r="U8" i="6"/>
  <c r="N8" i="6"/>
  <c r="V8" i="6" s="1"/>
  <c r="U7" i="6"/>
  <c r="N7" i="6"/>
  <c r="U6" i="6"/>
  <c r="N6" i="6"/>
  <c r="V6" i="6" s="1"/>
  <c r="T45" i="5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M42" i="5"/>
  <c r="T41" i="5"/>
  <c r="S41" i="5"/>
  <c r="R41" i="5"/>
  <c r="Q41" i="5"/>
  <c r="P41" i="5"/>
  <c r="O41" i="5"/>
  <c r="U41" i="5" s="1"/>
  <c r="M41" i="5"/>
  <c r="L41" i="5"/>
  <c r="K41" i="5"/>
  <c r="J41" i="5"/>
  <c r="I41" i="5"/>
  <c r="N41" i="5" s="1"/>
  <c r="V41" i="5" s="1"/>
  <c r="H41" i="5"/>
  <c r="G41" i="5"/>
  <c r="F41" i="5"/>
  <c r="E41" i="5"/>
  <c r="D41" i="5"/>
  <c r="C41" i="5"/>
  <c r="U40" i="5"/>
  <c r="N40" i="5"/>
  <c r="U39" i="5"/>
  <c r="N39" i="5"/>
  <c r="U38" i="5"/>
  <c r="N38" i="5"/>
  <c r="V38" i="5" s="1"/>
  <c r="U37" i="5"/>
  <c r="V37" i="5" s="1"/>
  <c r="N37" i="5"/>
  <c r="U36" i="5"/>
  <c r="N36" i="5"/>
  <c r="V36" i="5" s="1"/>
  <c r="U35" i="5"/>
  <c r="N35" i="5"/>
  <c r="V35" i="5" s="1"/>
  <c r="U34" i="5"/>
  <c r="N34" i="5"/>
  <c r="V34" i="5" s="1"/>
  <c r="U33" i="5"/>
  <c r="N33" i="5"/>
  <c r="U32" i="5"/>
  <c r="N32" i="5"/>
  <c r="V32" i="5" s="1"/>
  <c r="U31" i="5"/>
  <c r="N31" i="5"/>
  <c r="V31" i="5" s="1"/>
  <c r="T30" i="5"/>
  <c r="S30" i="5"/>
  <c r="S42" i="5" s="1"/>
  <c r="R30" i="5"/>
  <c r="R42" i="5" s="1"/>
  <c r="Q30" i="5"/>
  <c r="P30" i="5"/>
  <c r="O30" i="5"/>
  <c r="M30" i="5"/>
  <c r="L30" i="5"/>
  <c r="K30" i="5"/>
  <c r="J30" i="5"/>
  <c r="I30" i="5"/>
  <c r="H30" i="5"/>
  <c r="H42" i="5" s="1"/>
  <c r="G30" i="5"/>
  <c r="G42" i="5" s="1"/>
  <c r="F30" i="5"/>
  <c r="F42" i="5" s="1"/>
  <c r="E30" i="5"/>
  <c r="E42" i="5" s="1"/>
  <c r="D30" i="5"/>
  <c r="D42" i="5" s="1"/>
  <c r="C30" i="5"/>
  <c r="C42" i="5" s="1"/>
  <c r="U29" i="5"/>
  <c r="N29" i="5"/>
  <c r="V29" i="5" s="1"/>
  <c r="U28" i="5"/>
  <c r="N28" i="5"/>
  <c r="V28" i="5" s="1"/>
  <c r="U27" i="5"/>
  <c r="N27" i="5"/>
  <c r="V27" i="5" s="1"/>
  <c r="U26" i="5"/>
  <c r="N26" i="5"/>
  <c r="V26" i="5" s="1"/>
  <c r="U25" i="5"/>
  <c r="N25" i="5"/>
  <c r="U24" i="5"/>
  <c r="N24" i="5"/>
  <c r="V24" i="5" s="1"/>
  <c r="U23" i="5"/>
  <c r="N23" i="5"/>
  <c r="U22" i="5"/>
  <c r="N22" i="5"/>
  <c r="V22" i="5" s="1"/>
  <c r="U21" i="5"/>
  <c r="N21" i="5"/>
  <c r="V21" i="5" s="1"/>
  <c r="U20" i="5"/>
  <c r="N20" i="5"/>
  <c r="U19" i="5"/>
  <c r="N19" i="5"/>
  <c r="V19" i="5" s="1"/>
  <c r="U18" i="5"/>
  <c r="V18" i="5" s="1"/>
  <c r="N18" i="5"/>
  <c r="U17" i="5"/>
  <c r="N17" i="5"/>
  <c r="V17" i="5" s="1"/>
  <c r="U16" i="5"/>
  <c r="N16" i="5"/>
  <c r="U15" i="5"/>
  <c r="N15" i="5"/>
  <c r="V15" i="5" s="1"/>
  <c r="U14" i="5"/>
  <c r="N14" i="5"/>
  <c r="U13" i="5"/>
  <c r="N13" i="5"/>
  <c r="V13" i="5" s="1"/>
  <c r="U12" i="5"/>
  <c r="N12" i="5"/>
  <c r="U11" i="5"/>
  <c r="N11" i="5"/>
  <c r="V11" i="5" s="1"/>
  <c r="U10" i="5"/>
  <c r="N10" i="5"/>
  <c r="U9" i="5"/>
  <c r="N9" i="5"/>
  <c r="V9" i="5" s="1"/>
  <c r="U8" i="5"/>
  <c r="N8" i="5"/>
  <c r="V8" i="5" s="1"/>
  <c r="U7" i="5"/>
  <c r="N7" i="5"/>
  <c r="V7" i="5" s="1"/>
  <c r="U6" i="5"/>
  <c r="N6" i="5"/>
  <c r="T45" i="4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T42" i="4"/>
  <c r="S42" i="4"/>
  <c r="R42" i="4"/>
  <c r="Q42" i="4"/>
  <c r="P42" i="4"/>
  <c r="O42" i="4"/>
  <c r="M42" i="4"/>
  <c r="L42" i="4"/>
  <c r="K42" i="4"/>
  <c r="J42" i="4"/>
  <c r="I42" i="4"/>
  <c r="H42" i="4"/>
  <c r="G42" i="4"/>
  <c r="F42" i="4"/>
  <c r="E42" i="4"/>
  <c r="D42" i="4"/>
  <c r="C42" i="4"/>
  <c r="U41" i="4"/>
  <c r="U42" i="4" s="1"/>
  <c r="N41" i="4"/>
  <c r="V41" i="4" s="1"/>
  <c r="U40" i="4"/>
  <c r="N40" i="4"/>
  <c r="V40" i="4" s="1"/>
  <c r="U39" i="4"/>
  <c r="N39" i="4"/>
  <c r="U38" i="4"/>
  <c r="N38" i="4"/>
  <c r="V38" i="4" s="1"/>
  <c r="U37" i="4"/>
  <c r="N37" i="4"/>
  <c r="V37" i="4" s="1"/>
  <c r="U36" i="4"/>
  <c r="N36" i="4"/>
  <c r="V36" i="4" s="1"/>
  <c r="U35" i="4"/>
  <c r="N35" i="4"/>
  <c r="V35" i="4" s="1"/>
  <c r="U34" i="4"/>
  <c r="N34" i="4"/>
  <c r="V34" i="4" s="1"/>
  <c r="U33" i="4"/>
  <c r="N33" i="4"/>
  <c r="U32" i="4"/>
  <c r="N32" i="4"/>
  <c r="U31" i="4"/>
  <c r="N31" i="4"/>
  <c r="U30" i="4"/>
  <c r="N30" i="4"/>
  <c r="V30" i="4" s="1"/>
  <c r="U29" i="4"/>
  <c r="N29" i="4"/>
  <c r="V29" i="4" s="1"/>
  <c r="U28" i="4"/>
  <c r="N28" i="4"/>
  <c r="V28" i="4" s="1"/>
  <c r="U27" i="4"/>
  <c r="N27" i="4"/>
  <c r="V27" i="4" s="1"/>
  <c r="U26" i="4"/>
  <c r="V26" i="4" s="1"/>
  <c r="N26" i="4"/>
  <c r="U25" i="4"/>
  <c r="N25" i="4"/>
  <c r="V25" i="4" s="1"/>
  <c r="U24" i="4"/>
  <c r="N24" i="4"/>
  <c r="V24" i="4" s="1"/>
  <c r="U23" i="4"/>
  <c r="N23" i="4"/>
  <c r="V23" i="4" s="1"/>
  <c r="U22" i="4"/>
  <c r="N22" i="4"/>
  <c r="V22" i="4" s="1"/>
  <c r="U21" i="4"/>
  <c r="N21" i="4"/>
  <c r="U20" i="4"/>
  <c r="N20" i="4"/>
  <c r="V20" i="4" s="1"/>
  <c r="U19" i="4"/>
  <c r="V19" i="4" s="1"/>
  <c r="N19" i="4"/>
  <c r="U18" i="4"/>
  <c r="N18" i="4"/>
  <c r="V18" i="4" s="1"/>
  <c r="U17" i="4"/>
  <c r="N17" i="4"/>
  <c r="U16" i="4"/>
  <c r="N16" i="4"/>
  <c r="V16" i="4" s="1"/>
  <c r="U15" i="4"/>
  <c r="N15" i="4"/>
  <c r="V15" i="4" s="1"/>
  <c r="U14" i="4"/>
  <c r="N14" i="4"/>
  <c r="V14" i="4" s="1"/>
  <c r="U13" i="4"/>
  <c r="N13" i="4"/>
  <c r="V13" i="4" s="1"/>
  <c r="V12" i="4"/>
  <c r="U12" i="4"/>
  <c r="N12" i="4"/>
  <c r="U11" i="4"/>
  <c r="N11" i="4"/>
  <c r="V11" i="4" s="1"/>
  <c r="U10" i="4"/>
  <c r="N10" i="4"/>
  <c r="V10" i="4" s="1"/>
  <c r="U9" i="4"/>
  <c r="N9" i="4"/>
  <c r="V9" i="4" s="1"/>
  <c r="U8" i="4"/>
  <c r="N8" i="4"/>
  <c r="V8" i="4" s="1"/>
  <c r="U7" i="4"/>
  <c r="N7" i="4"/>
  <c r="V7" i="4" s="1"/>
  <c r="U6" i="4"/>
  <c r="N6" i="4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5" i="2"/>
  <c r="F24" i="2"/>
  <c r="B24" i="2"/>
  <c r="F23" i="2"/>
  <c r="B23" i="2"/>
  <c r="F22" i="2"/>
  <c r="B22" i="2"/>
  <c r="F21" i="2"/>
  <c r="B21" i="2"/>
  <c r="F20" i="2"/>
  <c r="B20" i="2"/>
  <c r="F19" i="2"/>
  <c r="B19" i="2"/>
  <c r="E18" i="2"/>
  <c r="D18" i="2"/>
  <c r="C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B7" i="2"/>
  <c r="E6" i="2"/>
  <c r="D6" i="2"/>
  <c r="C6" i="2"/>
  <c r="B6" i="2"/>
  <c r="T45" i="1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K42" i="1"/>
  <c r="F42" i="1"/>
  <c r="T41" i="1"/>
  <c r="S41" i="1"/>
  <c r="R41" i="1"/>
  <c r="Q41" i="1"/>
  <c r="P41" i="1"/>
  <c r="O41" i="1"/>
  <c r="M41" i="1"/>
  <c r="L41" i="1"/>
  <c r="L42" i="1" s="1"/>
  <c r="K41" i="1"/>
  <c r="J41" i="1"/>
  <c r="I41" i="1"/>
  <c r="H41" i="1"/>
  <c r="G41" i="1"/>
  <c r="F41" i="1"/>
  <c r="E41" i="1"/>
  <c r="D41" i="1"/>
  <c r="C41" i="1"/>
  <c r="U40" i="1"/>
  <c r="N40" i="1"/>
  <c r="V40" i="1" s="1"/>
  <c r="U39" i="1"/>
  <c r="N39" i="1"/>
  <c r="V39" i="1" s="1"/>
  <c r="U38" i="1"/>
  <c r="N38" i="1"/>
  <c r="V38" i="1" s="1"/>
  <c r="U37" i="1"/>
  <c r="N37" i="1"/>
  <c r="V37" i="1" s="1"/>
  <c r="U36" i="1"/>
  <c r="N36" i="1"/>
  <c r="V36" i="1" s="1"/>
  <c r="U35" i="1"/>
  <c r="N35" i="1"/>
  <c r="U34" i="1"/>
  <c r="N34" i="1"/>
  <c r="U33" i="1"/>
  <c r="N33" i="1"/>
  <c r="V33" i="1" s="1"/>
  <c r="U32" i="1"/>
  <c r="N32" i="1"/>
  <c r="U31" i="1"/>
  <c r="N31" i="1"/>
  <c r="V31" i="1" s="1"/>
  <c r="T30" i="1"/>
  <c r="T42" i="1" s="1"/>
  <c r="S30" i="1"/>
  <c r="S42" i="1" s="1"/>
  <c r="R30" i="1"/>
  <c r="R42" i="1" s="1"/>
  <c r="Q30" i="1"/>
  <c r="Q42" i="1" s="1"/>
  <c r="P30" i="1"/>
  <c r="P42" i="1" s="1"/>
  <c r="O30" i="1"/>
  <c r="M30" i="1"/>
  <c r="L30" i="1"/>
  <c r="K30" i="1"/>
  <c r="J30" i="1"/>
  <c r="J42" i="1" s="1"/>
  <c r="I30" i="1"/>
  <c r="I42" i="1" s="1"/>
  <c r="H30" i="1"/>
  <c r="G30" i="1"/>
  <c r="F30" i="1"/>
  <c r="E30" i="1"/>
  <c r="D30" i="1"/>
  <c r="D42" i="1" s="1"/>
  <c r="C30" i="1"/>
  <c r="C42" i="1" s="1"/>
  <c r="U29" i="1"/>
  <c r="N29" i="1"/>
  <c r="U28" i="1"/>
  <c r="N28" i="1"/>
  <c r="V28" i="1" s="1"/>
  <c r="U27" i="1"/>
  <c r="N27" i="1"/>
  <c r="V27" i="1" s="1"/>
  <c r="U26" i="1"/>
  <c r="N26" i="1"/>
  <c r="V26" i="1" s="1"/>
  <c r="U25" i="1"/>
  <c r="N25" i="1"/>
  <c r="V25" i="1" s="1"/>
  <c r="U24" i="1"/>
  <c r="N24" i="1"/>
  <c r="U23" i="1"/>
  <c r="N23" i="1"/>
  <c r="V23" i="1" s="1"/>
  <c r="U22" i="1"/>
  <c r="V22" i="1" s="1"/>
  <c r="N22" i="1"/>
  <c r="U21" i="1"/>
  <c r="N21" i="1"/>
  <c r="V21" i="1" s="1"/>
  <c r="U20" i="1"/>
  <c r="N20" i="1"/>
  <c r="V20" i="1" s="1"/>
  <c r="U19" i="1"/>
  <c r="V19" i="1" s="1"/>
  <c r="N19" i="1"/>
  <c r="U18" i="1"/>
  <c r="N18" i="1"/>
  <c r="V18" i="1" s="1"/>
  <c r="U17" i="1"/>
  <c r="N17" i="1"/>
  <c r="V17" i="1" s="1"/>
  <c r="U16" i="1"/>
  <c r="N16" i="1"/>
  <c r="U15" i="1"/>
  <c r="N15" i="1"/>
  <c r="V15" i="1" s="1"/>
  <c r="U14" i="1"/>
  <c r="N14" i="1"/>
  <c r="V14" i="1" s="1"/>
  <c r="U13" i="1"/>
  <c r="N13" i="1"/>
  <c r="V13" i="1" s="1"/>
  <c r="U12" i="1"/>
  <c r="N12" i="1"/>
  <c r="U11" i="1"/>
  <c r="N11" i="1"/>
  <c r="V11" i="1" s="1"/>
  <c r="U10" i="1"/>
  <c r="N10" i="1"/>
  <c r="U9" i="1"/>
  <c r="N9" i="1"/>
  <c r="U8" i="1"/>
  <c r="N8" i="1"/>
  <c r="U7" i="1"/>
  <c r="N7" i="1"/>
  <c r="V7" i="1" s="1"/>
  <c r="U6" i="1"/>
  <c r="N6" i="1"/>
  <c r="V6" i="1" s="1"/>
  <c r="U6" i="10" l="1"/>
  <c r="K26" i="9"/>
  <c r="I54" i="9"/>
  <c r="F54" i="9"/>
  <c r="C54" i="9"/>
  <c r="F26" i="9"/>
  <c r="L7" i="9"/>
  <c r="C26" i="9"/>
  <c r="E54" i="9"/>
  <c r="G54" i="9"/>
  <c r="L47" i="9"/>
  <c r="J54" i="9"/>
  <c r="D54" i="9"/>
  <c r="L54" i="9" s="1"/>
  <c r="C25" i="7"/>
  <c r="B23" i="7"/>
  <c r="V11" i="6"/>
  <c r="V7" i="6"/>
  <c r="V10" i="6"/>
  <c r="V36" i="6"/>
  <c r="V30" i="6"/>
  <c r="V25" i="6"/>
  <c r="V39" i="6"/>
  <c r="V21" i="6"/>
  <c r="V37" i="6"/>
  <c r="V22" i="6"/>
  <c r="V29" i="6"/>
  <c r="I42" i="5"/>
  <c r="V14" i="5"/>
  <c r="V20" i="5"/>
  <c r="J42" i="5"/>
  <c r="V33" i="5"/>
  <c r="V39" i="5"/>
  <c r="L42" i="5"/>
  <c r="V40" i="5"/>
  <c r="U30" i="5"/>
  <c r="V10" i="5"/>
  <c r="V16" i="5"/>
  <c r="V23" i="5"/>
  <c r="P42" i="5"/>
  <c r="K42" i="5"/>
  <c r="Q42" i="5"/>
  <c r="V6" i="5"/>
  <c r="V12" i="5"/>
  <c r="V25" i="5"/>
  <c r="T42" i="5"/>
  <c r="V21" i="4"/>
  <c r="V33" i="4"/>
  <c r="V17" i="4"/>
  <c r="V31" i="4"/>
  <c r="V6" i="4"/>
  <c r="V32" i="4"/>
  <c r="V39" i="4"/>
  <c r="F6" i="2"/>
  <c r="C25" i="2"/>
  <c r="F18" i="2"/>
  <c r="D25" i="2"/>
  <c r="E25" i="2"/>
  <c r="V10" i="1"/>
  <c r="E42" i="1"/>
  <c r="V24" i="1"/>
  <c r="U30" i="1"/>
  <c r="U42" i="1" s="1"/>
  <c r="S46" i="1" s="1"/>
  <c r="G42" i="1"/>
  <c r="V12" i="1"/>
  <c r="H42" i="1"/>
  <c r="R46" i="1"/>
  <c r="U41" i="1"/>
  <c r="M42" i="1"/>
  <c r="V8" i="1"/>
  <c r="O42" i="1"/>
  <c r="V34" i="1"/>
  <c r="V32" i="1"/>
  <c r="V9" i="1"/>
  <c r="V16" i="1"/>
  <c r="V29" i="1"/>
  <c r="P46" i="1"/>
  <c r="V35" i="1"/>
  <c r="U42" i="5"/>
  <c r="V42" i="4"/>
  <c r="I25" i="7"/>
  <c r="N41" i="1"/>
  <c r="V41" i="1" s="1"/>
  <c r="N42" i="4"/>
  <c r="G26" i="9"/>
  <c r="L26" i="9" s="1"/>
  <c r="N42" i="6"/>
  <c r="N30" i="5"/>
  <c r="L35" i="9"/>
  <c r="N30" i="1"/>
  <c r="O42" i="5"/>
  <c r="L19" i="9"/>
  <c r="V42" i="6" l="1"/>
  <c r="F25" i="2"/>
  <c r="Q46" i="1"/>
  <c r="O46" i="1"/>
  <c r="T46" i="1"/>
  <c r="N42" i="1"/>
  <c r="E46" i="1" s="1"/>
  <c r="V30" i="1"/>
  <c r="V30" i="5"/>
  <c r="N42" i="5"/>
  <c r="I46" i="1" l="1"/>
  <c r="D46" i="1"/>
  <c r="L46" i="1"/>
  <c r="K46" i="1"/>
  <c r="J46" i="1"/>
  <c r="F46" i="1"/>
  <c r="C46" i="1"/>
  <c r="M46" i="1"/>
  <c r="G46" i="1"/>
  <c r="H46" i="1"/>
  <c r="V42" i="5"/>
  <c r="V42" i="1"/>
</calcChain>
</file>

<file path=xl/sharedStrings.xml><?xml version="1.0" encoding="utf-8"?>
<sst xmlns="http://schemas.openxmlformats.org/spreadsheetml/2006/main" count="617" uniqueCount="157">
  <si>
    <t>Table: Gross Written Premium (000mkd) / 2026Q1</t>
  </si>
  <si>
    <t xml:space="preserve">Line of business </t>
  </si>
  <si>
    <t>MAKEDONIJA Insurance s.c. Skopje - Vienna Insurance Group</t>
  </si>
  <si>
    <t>STOCK COMPANY FOR INSURANCE TRIGLAV</t>
  </si>
  <si>
    <t>SAVA Insurance, a.d. Skopje</t>
  </si>
  <si>
    <t>EUROINS INSURANCE S.C. Skopje</t>
  </si>
  <si>
    <t>EUROLINK Insurance Inc. Skopje</t>
  </si>
  <si>
    <t>GRAWE Non-life</t>
  </si>
  <si>
    <t>SIGAL</t>
  </si>
  <si>
    <t>Insurance Policy</t>
  </si>
  <si>
    <t>INSURANCE COMPANY HALK OSIGURUVANJE A.D. SKOPJE</t>
  </si>
  <si>
    <t>CROATIA INSURANCE - NON LIFE</t>
  </si>
  <si>
    <t>ZOIL MAKEDONIJA, Bitola</t>
  </si>
  <si>
    <t>TOTAL NONLIFE</t>
  </si>
  <si>
    <t>CROATIA INSURANCE - LIFE</t>
  </si>
  <si>
    <t>GRAWE</t>
  </si>
  <si>
    <t>WINNER LIFE</t>
  </si>
  <si>
    <t>SIGAL LIFE</t>
  </si>
  <si>
    <t>TRIGLAV LIFE</t>
  </si>
  <si>
    <t>PRVA LIFE JSC Skopje</t>
  </si>
  <si>
    <t>TOTAL LIFE</t>
  </si>
  <si>
    <t>TOTAL</t>
  </si>
  <si>
    <t>01. Accident</t>
  </si>
  <si>
    <t>01</t>
  </si>
  <si>
    <t>02. Health</t>
  </si>
  <si>
    <t>02</t>
  </si>
  <si>
    <t>03. Motor vehicles (casco)</t>
  </si>
  <si>
    <t>03</t>
  </si>
  <si>
    <t>04. Railway vehicles (casco)</t>
  </si>
  <si>
    <t>04</t>
  </si>
  <si>
    <t>05. Aircrafts (casco)</t>
  </si>
  <si>
    <t>05</t>
  </si>
  <si>
    <t>06. Vessels (casco)</t>
  </si>
  <si>
    <t>06</t>
  </si>
  <si>
    <t>07. Cargo</t>
  </si>
  <si>
    <t>07</t>
  </si>
  <si>
    <t>08. Property, fire and nat.forces</t>
  </si>
  <si>
    <t>08</t>
  </si>
  <si>
    <t>09. Property, other</t>
  </si>
  <si>
    <t>09</t>
  </si>
  <si>
    <t>89. Property (total)</t>
  </si>
  <si>
    <t>89</t>
  </si>
  <si>
    <t>8901. Property (natural persons)</t>
  </si>
  <si>
    <t>8901</t>
  </si>
  <si>
    <t>8902. Property (legal entities)</t>
  </si>
  <si>
    <t>8902</t>
  </si>
  <si>
    <t>10. MTPL (total)</t>
  </si>
  <si>
    <t>10</t>
  </si>
  <si>
    <t>1001. CMTPL</t>
  </si>
  <si>
    <t>1001</t>
  </si>
  <si>
    <t>1002. Green card (GC)</t>
  </si>
  <si>
    <t>1002</t>
  </si>
  <si>
    <t>1003. Border insurance (BI)</t>
  </si>
  <si>
    <t>1003</t>
  </si>
  <si>
    <t>11. Aircraft's liability</t>
  </si>
  <si>
    <t>11</t>
  </si>
  <si>
    <t>12. Vessel's liability</t>
  </si>
  <si>
    <t>12</t>
  </si>
  <si>
    <t>13. General liability</t>
  </si>
  <si>
    <t>13</t>
  </si>
  <si>
    <t>14. Credit</t>
  </si>
  <si>
    <t>14</t>
  </si>
  <si>
    <t>15. Suretyship</t>
  </si>
  <si>
    <t>15</t>
  </si>
  <si>
    <t>16. Financial losses</t>
  </si>
  <si>
    <t>16</t>
  </si>
  <si>
    <t>17. Legal expenses</t>
  </si>
  <si>
    <t>17</t>
  </si>
  <si>
    <t>18. Tourists assistance</t>
  </si>
  <si>
    <t>18</t>
  </si>
  <si>
    <t>0001</t>
  </si>
  <si>
    <t>19. Life assurance</t>
  </si>
  <si>
    <t>19</t>
  </si>
  <si>
    <t>19xx01. Basic</t>
  </si>
  <si>
    <t>19xx01</t>
  </si>
  <si>
    <t>19xx02. Supplementary</t>
  </si>
  <si>
    <t>19xx02</t>
  </si>
  <si>
    <t>19xx03. Annuities</t>
  </si>
  <si>
    <t>19xx03</t>
  </si>
  <si>
    <t>20. Marriage and birth</t>
  </si>
  <si>
    <t>20</t>
  </si>
  <si>
    <t>21. Unit- linked</t>
  </si>
  <si>
    <t>21</t>
  </si>
  <si>
    <t>22. Tontine</t>
  </si>
  <si>
    <t>22</t>
  </si>
  <si>
    <t>23. Capital redemtion</t>
  </si>
  <si>
    <t>23</t>
  </si>
  <si>
    <r>
      <t>24. Pensions from 2</t>
    </r>
    <r>
      <rPr>
        <vertAlign val="superscript"/>
        <sz val="10"/>
        <rFont val="Aptos Narrow"/>
        <family val="2"/>
        <scheme val="minor"/>
      </rPr>
      <t>nd</t>
    </r>
    <r>
      <rPr>
        <sz val="10"/>
        <rFont val="Aptos Narrow"/>
        <family val="2"/>
        <scheme val="minor"/>
      </rPr>
      <t xml:space="preserve"> pillar</t>
    </r>
  </si>
  <si>
    <t>24</t>
  </si>
  <si>
    <r>
      <t>25. Pensions from 3</t>
    </r>
    <r>
      <rPr>
        <vertAlign val="superscript"/>
        <sz val="10"/>
        <rFont val="Aptos Narrow"/>
        <family val="2"/>
        <scheme val="minor"/>
      </rPr>
      <t>rd</t>
    </r>
    <r>
      <rPr>
        <sz val="10"/>
        <rFont val="Aptos Narrow"/>
        <family val="2"/>
        <scheme val="minor"/>
      </rPr>
      <t xml:space="preserve"> pillar</t>
    </r>
  </si>
  <si>
    <t>25</t>
  </si>
  <si>
    <t>0002</t>
  </si>
  <si>
    <t>0000</t>
  </si>
  <si>
    <t>Market concentration</t>
  </si>
  <si>
    <t>Table: Premium structure, by insurance undertakings / 2026Q1</t>
  </si>
  <si>
    <r>
      <t xml:space="preserve">000 </t>
    </r>
    <r>
      <rPr>
        <sz val="8"/>
        <rFont val="Aptos Narrow"/>
        <family val="2"/>
        <scheme val="minor"/>
      </rPr>
      <t>MKD</t>
    </r>
  </si>
  <si>
    <t>Insurance Undertaking</t>
  </si>
  <si>
    <t>No.</t>
  </si>
  <si>
    <t>Gross written premium</t>
  </si>
  <si>
    <t>Reinsurance and/or coinsurance share</t>
  </si>
  <si>
    <t>Technical premium</t>
  </si>
  <si>
    <t>Share for insurance operations</t>
  </si>
  <si>
    <t>Total (nonlife)</t>
  </si>
  <si>
    <t>Total (life)</t>
  </si>
  <si>
    <t>Total</t>
  </si>
  <si>
    <t>Table: Premium structure, by lines of business / 2026Q1</t>
  </si>
  <si>
    <t>08.  Property, fire and nat.forces</t>
  </si>
  <si>
    <t>09.  Property, other</t>
  </si>
  <si>
    <t>11.Aircraft's liability</t>
  </si>
  <si>
    <t>18.Tourists assistance</t>
  </si>
  <si>
    <t>24. Pensions from 2nd pillar</t>
  </si>
  <si>
    <t>25. Pensions from 3rd pillar</t>
  </si>
  <si>
    <t>Table: Number of contracts conluded / 2026Q1</t>
  </si>
  <si>
    <t>Table: Gross claims paid (liquidated) (000mkd) / 2026Q1</t>
  </si>
  <si>
    <t>Table: Number of claims liquidated / 2026Q1</t>
  </si>
  <si>
    <t>Table: Claim structutre by insz / 2026Q1</t>
  </si>
  <si>
    <t>Insurance undertaking</t>
  </si>
  <si>
    <t>Number of unsettled claims at the beginning of the period</t>
  </si>
  <si>
    <t>Number of reported and reopened claims</t>
  </si>
  <si>
    <t>Number of liquidated claims</t>
  </si>
  <si>
    <t>Number of rejected claims</t>
  </si>
  <si>
    <t>Number of unsettled claims at the end of the period</t>
  </si>
  <si>
    <t>Number of claims in litigation (part of the previous column)</t>
  </si>
  <si>
    <t>Claims settlement frequency</t>
  </si>
  <si>
    <t>5</t>
  </si>
  <si>
    <t>6</t>
  </si>
  <si>
    <t>7</t>
  </si>
  <si>
    <t>Table: Expenses / 2026Q1</t>
  </si>
  <si>
    <r>
      <t xml:space="preserve">000 </t>
    </r>
    <r>
      <rPr>
        <sz val="8"/>
        <color theme="1"/>
        <rFont val="Aptos Narrow"/>
        <family val="2"/>
        <scheme val="minor"/>
      </rPr>
      <t>MKD</t>
    </r>
  </si>
  <si>
    <t>Administrative expenses</t>
  </si>
  <si>
    <t>Comissions to intermediaries</t>
  </si>
  <si>
    <t>Other expenses related to insurance</t>
  </si>
  <si>
    <t>Table: Gross technical provisions / 2026Q1</t>
  </si>
  <si>
    <t>Unеxpired risk reserve</t>
  </si>
  <si>
    <t>Bonuses and rebates provisions</t>
  </si>
  <si>
    <t>Claims provisions</t>
  </si>
  <si>
    <t>Equilization provision</t>
  </si>
  <si>
    <t>Mathematical provision</t>
  </si>
  <si>
    <t>Special provision</t>
  </si>
  <si>
    <t>Other technical provisions</t>
  </si>
  <si>
    <t>Reported claims provisions</t>
  </si>
  <si>
    <t>IBNR</t>
  </si>
  <si>
    <t>Total claims provisions</t>
  </si>
  <si>
    <t>Table: Net technical provisions / 2026Q1</t>
  </si>
  <si>
    <t>Table: Capital and Solvency Margin / 2026Q1</t>
  </si>
  <si>
    <r>
      <t xml:space="preserve">000 </t>
    </r>
    <r>
      <rPr>
        <sz val="9"/>
        <color theme="1"/>
        <rFont val="Aptos Narrow"/>
        <family val="2"/>
        <scheme val="minor"/>
      </rPr>
      <t>MKD</t>
    </r>
  </si>
  <si>
    <t>NONLIFE
TOTAL</t>
  </si>
  <si>
    <t>LIFE
TOTAL</t>
  </si>
  <si>
    <t>Total capital</t>
  </si>
  <si>
    <t>Solvency margin</t>
  </si>
  <si>
    <t>INSURANCE</t>
  </si>
  <si>
    <t>SUPERVISION</t>
  </si>
  <si>
    <t>AGENCY</t>
  </si>
  <si>
    <t>R e p u b l i c  o f  N o r t h  M a c e d o n i a</t>
  </si>
  <si>
    <t xml:space="preserve">REPORT
on business performance  of the insurance undertakings
for the period 1.1-31.3.2026                                                                                                              </t>
  </si>
  <si>
    <t>Skopje, 2026</t>
  </si>
  <si>
    <t>Remark: The data is obtained from the insurance undertakings through regularly reporting according to the article 104 from the Insurance Supervision Law (“Official Gazette of the Republic of Macedonia” no. 27/02, 84/02, 98/02, 33/04, 88/05, 79/07, 8/08, 88/08, 56/09, 67/10, 44/11, 188/13, 43/14, 112/14, 153/15, 192/15, 23/16, 83/18, 198/18 and “Official Gazette of the Republic of North Macedonia” no. 101/19 and 31/20). The management is responsible for fair presentation and accurate data. 
Exchange rate on 31.3.2026: 1 EUR =  61.6960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</si>
</sst>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9" x14ac:knownFonts="1">
    <font>
      <sz val="11"/>
      <name val="Calibri"/>
    </font>
    <font>
      <sz val="11"/>
      <color theme="1"/>
      <name val="Aptos Narrow"/>
      <family val="2"/>
      <charset val="204"/>
      <scheme val="minor"/>
    </font>
    <font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9"/>
      <name val="Aptos Narrow"/>
      <family val="2"/>
      <scheme val="minor"/>
    </font>
    <font>
      <b/>
      <i/>
      <sz val="9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vertAlign val="superscript"/>
      <sz val="10"/>
      <name val="Aptos Narrow"/>
      <family val="2"/>
      <scheme val="minor"/>
    </font>
    <font>
      <sz val="8"/>
      <name val="Aptos Narrow"/>
      <family val="2"/>
      <scheme val="minor"/>
    </font>
    <font>
      <sz val="16"/>
      <color theme="0" tint="-0.49995422223578601"/>
      <name val="Aptos Narrow"/>
      <family val="2"/>
      <charset val="204"/>
      <scheme val="minor"/>
    </font>
    <font>
      <b/>
      <sz val="16"/>
      <color theme="0" tint="-0.49995422223578601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b/>
      <i/>
      <sz val="20"/>
      <color theme="0" tint="-0.49995422223578601"/>
      <name val="Aptos Narrow"/>
      <family val="2"/>
      <charset val="204"/>
      <scheme val="minor"/>
    </font>
    <font>
      <b/>
      <sz val="18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Aptos Narrow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58800012207406E-2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indexed="64"/>
      </right>
      <top style="dashed">
        <color auto="1"/>
      </top>
      <bottom/>
      <diagonal/>
    </border>
    <border>
      <left style="thin">
        <color indexed="64"/>
      </left>
      <right style="thin">
        <color indexed="64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indexed="64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indexed="64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63">
    <xf numFmtId="0" fontId="0" fillId="0" borderId="0" xfId="0"/>
    <xf numFmtId="0" fontId="3" fillId="0" borderId="0" xfId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49" fontId="4" fillId="3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Border="1" applyAlignment="1">
      <alignment horizontal="right" vertical="center"/>
    </xf>
    <xf numFmtId="3" fontId="5" fillId="4" borderId="11" xfId="0" applyNumberFormat="1" applyFont="1" applyFill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3" fontId="5" fillId="2" borderId="13" xfId="0" applyNumberFormat="1" applyFont="1" applyFill="1" applyBorder="1" applyAlignment="1">
      <alignment horizontal="right" vertical="center"/>
    </xf>
    <xf numFmtId="3" fontId="5" fillId="4" borderId="14" xfId="0" applyNumberFormat="1" applyFont="1" applyFill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5" fillId="2" borderId="16" xfId="0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left" vertical="center"/>
    </xf>
    <xf numFmtId="49" fontId="7" fillId="3" borderId="9" xfId="0" applyNumberFormat="1" applyFont="1" applyFill="1" applyBorder="1" applyAlignment="1">
      <alignment horizontal="center" vertical="center"/>
    </xf>
    <xf numFmtId="3" fontId="7" fillId="0" borderId="10" xfId="0" applyNumberFormat="1" applyFont="1" applyBorder="1" applyAlignment="1">
      <alignment horizontal="right" vertical="center"/>
    </xf>
    <xf numFmtId="3" fontId="8" fillId="4" borderId="14" xfId="0" applyNumberFormat="1" applyFont="1" applyFill="1" applyBorder="1" applyAlignment="1">
      <alignment horizontal="right" vertical="center"/>
    </xf>
    <xf numFmtId="3" fontId="7" fillId="0" borderId="15" xfId="0" applyNumberFormat="1" applyFont="1" applyBorder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/>
    </xf>
    <xf numFmtId="3" fontId="8" fillId="2" borderId="16" xfId="0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left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49" fontId="4" fillId="3" borderId="18" xfId="0" applyNumberFormat="1" applyFont="1" applyFill="1" applyBorder="1" applyAlignment="1">
      <alignment horizontal="center" vertical="center" wrapText="1"/>
    </xf>
    <xf numFmtId="3" fontId="5" fillId="4" borderId="19" xfId="0" applyNumberFormat="1" applyFont="1" applyFill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5" fillId="2" borderId="22" xfId="0" applyNumberFormat="1" applyFont="1" applyFill="1" applyBorder="1" applyAlignment="1">
      <alignment horizontal="right" vertical="center"/>
    </xf>
    <xf numFmtId="0" fontId="5" fillId="4" borderId="23" xfId="0" applyFont="1" applyFill="1" applyBorder="1" applyAlignment="1">
      <alignment vertical="center" wrapText="1"/>
    </xf>
    <xf numFmtId="49" fontId="5" fillId="4" borderId="24" xfId="0" applyNumberFormat="1" applyFont="1" applyFill="1" applyBorder="1" applyAlignment="1">
      <alignment horizontal="center" vertical="center" wrapText="1"/>
    </xf>
    <xf numFmtId="3" fontId="5" fillId="4" borderId="25" xfId="0" applyNumberFormat="1" applyFont="1" applyFill="1" applyBorder="1" applyAlignment="1">
      <alignment horizontal="right" vertical="center"/>
    </xf>
    <xf numFmtId="3" fontId="5" fillId="4" borderId="26" xfId="0" applyNumberFormat="1" applyFont="1" applyFill="1" applyBorder="1" applyAlignment="1">
      <alignment horizontal="right" vertical="center"/>
    </xf>
    <xf numFmtId="3" fontId="5" fillId="2" borderId="27" xfId="0" applyNumberFormat="1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wrapText="1"/>
    </xf>
    <xf numFmtId="49" fontId="4" fillId="3" borderId="29" xfId="0" applyNumberFormat="1" applyFont="1" applyFill="1" applyBorder="1" applyAlignment="1">
      <alignment horizontal="center" vertical="center" wrapText="1"/>
    </xf>
    <xf numFmtId="49" fontId="7" fillId="3" borderId="9" xfId="0" quotePrefix="1" applyNumberFormat="1" applyFont="1" applyFill="1" applyBorder="1" applyAlignment="1">
      <alignment horizontal="center" vertical="center" wrapText="1"/>
    </xf>
    <xf numFmtId="49" fontId="4" fillId="3" borderId="9" xfId="0" quotePrefix="1" applyNumberFormat="1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vertical="center"/>
    </xf>
    <xf numFmtId="49" fontId="5" fillId="4" borderId="31" xfId="0" applyNumberFormat="1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vertical="center"/>
    </xf>
    <xf numFmtId="49" fontId="5" fillId="2" borderId="33" xfId="0" applyNumberFormat="1" applyFont="1" applyFill="1" applyBorder="1" applyAlignment="1">
      <alignment horizontal="center" vertical="center"/>
    </xf>
    <xf numFmtId="3" fontId="5" fillId="2" borderId="34" xfId="0" applyNumberFormat="1" applyFont="1" applyFill="1" applyBorder="1" applyAlignment="1">
      <alignment horizontal="right" vertical="center"/>
    </xf>
    <xf numFmtId="3" fontId="5" fillId="2" borderId="35" xfId="0" applyNumberFormat="1" applyFont="1" applyFill="1" applyBorder="1" applyAlignment="1">
      <alignment horizontal="right" vertical="center"/>
    </xf>
    <xf numFmtId="0" fontId="6" fillId="2" borderId="38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10" fontId="2" fillId="0" borderId="43" xfId="0" applyNumberFormat="1" applyFont="1" applyBorder="1" applyAlignment="1">
      <alignment vertical="center"/>
    </xf>
    <xf numFmtId="3" fontId="2" fillId="0" borderId="39" xfId="0" applyNumberFormat="1" applyFont="1" applyBorder="1" applyAlignment="1">
      <alignment vertical="center"/>
    </xf>
    <xf numFmtId="0" fontId="3" fillId="0" borderId="0" xfId="1" applyAlignment="1">
      <alignment vertical="center"/>
    </xf>
    <xf numFmtId="0" fontId="3" fillId="0" borderId="0" xfId="1" applyAlignment="1">
      <alignment vertical="center" wrapText="1"/>
    </xf>
    <xf numFmtId="3" fontId="9" fillId="0" borderId="0" xfId="1" applyNumberFormat="1" applyFont="1" applyAlignment="1">
      <alignment vertical="center" wrapText="1"/>
    </xf>
    <xf numFmtId="3" fontId="10" fillId="0" borderId="0" xfId="1" applyNumberFormat="1" applyFont="1" applyAlignment="1">
      <alignment vertical="center"/>
    </xf>
    <xf numFmtId="3" fontId="11" fillId="0" borderId="0" xfId="1" applyNumberFormat="1" applyFont="1" applyAlignment="1">
      <alignment horizontal="center" vertical="center"/>
    </xf>
    <xf numFmtId="3" fontId="12" fillId="0" borderId="0" xfId="1" applyNumberFormat="1" applyFont="1" applyAlignment="1">
      <alignment vertical="center" wrapText="1"/>
    </xf>
    <xf numFmtId="3" fontId="13" fillId="0" borderId="0" xfId="1" applyNumberFormat="1" applyFont="1" applyAlignment="1">
      <alignment horizontal="center" vertical="center" wrapText="1"/>
    </xf>
    <xf numFmtId="3" fontId="4" fillId="0" borderId="0" xfId="1" quotePrefix="1" applyNumberFormat="1" applyFont="1" applyAlignment="1">
      <alignment horizontal="right" vertical="top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3" fontId="9" fillId="5" borderId="47" xfId="1" applyNumberFormat="1" applyFont="1" applyFill="1" applyBorder="1" applyAlignment="1">
      <alignment horizontal="center" vertical="center"/>
    </xf>
    <xf numFmtId="3" fontId="15" fillId="5" borderId="26" xfId="1" applyNumberFormat="1" applyFont="1" applyFill="1" applyBorder="1" applyAlignment="1">
      <alignment vertical="center" wrapText="1"/>
    </xf>
    <xf numFmtId="3" fontId="5" fillId="5" borderId="26" xfId="1" applyNumberFormat="1" applyFont="1" applyFill="1" applyBorder="1" applyAlignment="1">
      <alignment horizontal="center" wrapText="1"/>
    </xf>
    <xf numFmtId="3" fontId="5" fillId="5" borderId="48" xfId="1" applyNumberFormat="1" applyFont="1" applyFill="1" applyBorder="1" applyAlignment="1">
      <alignment horizontal="center" wrapText="1"/>
    </xf>
    <xf numFmtId="0" fontId="16" fillId="4" borderId="47" xfId="1" applyFont="1" applyFill="1" applyBorder="1" applyAlignment="1">
      <alignment horizontal="left" vertical="center"/>
    </xf>
    <xf numFmtId="3" fontId="5" fillId="5" borderId="26" xfId="1" applyNumberFormat="1" applyFont="1" applyFill="1" applyBorder="1" applyAlignment="1">
      <alignment horizontal="center" vertical="center" wrapText="1"/>
    </xf>
    <xf numFmtId="3" fontId="5" fillId="4" borderId="26" xfId="1" applyNumberFormat="1" applyFont="1" applyFill="1" applyBorder="1" applyAlignment="1">
      <alignment vertical="center" wrapText="1"/>
    </xf>
    <xf numFmtId="3" fontId="5" fillId="4" borderId="48" xfId="1" applyNumberFormat="1" applyFont="1" applyFill="1" applyBorder="1" applyAlignment="1">
      <alignment vertical="center" wrapText="1"/>
    </xf>
    <xf numFmtId="0" fontId="17" fillId="0" borderId="47" xfId="1" applyFont="1" applyBorder="1" applyAlignment="1">
      <alignment horizontal="left" vertical="center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3" fontId="5" fillId="5" borderId="43" xfId="1" applyNumberFormat="1" applyFont="1" applyFill="1" applyBorder="1" applyAlignment="1">
      <alignment horizontal="center" vertical="center" wrapText="1"/>
    </xf>
    <xf numFmtId="3" fontId="5" fillId="4" borderId="43" xfId="1" applyNumberFormat="1" applyFont="1" applyFill="1" applyBorder="1" applyAlignment="1">
      <alignment vertical="center" wrapText="1"/>
    </xf>
    <xf numFmtId="3" fontId="5" fillId="4" borderId="49" xfId="1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3" fontId="9" fillId="0" borderId="0" xfId="1" applyNumberFormat="1" applyFont="1" applyAlignment="1">
      <alignment vertical="center"/>
    </xf>
    <xf numFmtId="3" fontId="11" fillId="0" borderId="0" xfId="1" applyNumberFormat="1" applyFont="1" applyAlignment="1">
      <alignment horizontal="center" vertical="center" wrapText="1"/>
    </xf>
    <xf numFmtId="3" fontId="2" fillId="0" borderId="47" xfId="1" applyNumberFormat="1" applyFont="1" applyBorder="1" applyAlignment="1">
      <alignment horizontal="left" vertical="center" wrapText="1"/>
    </xf>
    <xf numFmtId="3" fontId="2" fillId="0" borderId="26" xfId="1" applyNumberFormat="1" applyFont="1" applyBorder="1" applyAlignment="1">
      <alignment vertical="center" wrapText="1"/>
    </xf>
    <xf numFmtId="3" fontId="2" fillId="0" borderId="48" xfId="1" applyNumberFormat="1" applyFont="1" applyBorder="1" applyAlignment="1">
      <alignment vertical="center" wrapText="1"/>
    </xf>
    <xf numFmtId="0" fontId="16" fillId="4" borderId="50" xfId="1" applyFont="1" applyFill="1" applyBorder="1" applyAlignment="1">
      <alignment horizontal="left" vertical="center"/>
    </xf>
    <xf numFmtId="0" fontId="18" fillId="0" borderId="0" xfId="0" applyFont="1" applyAlignment="1">
      <alignment wrapText="1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wrapText="1"/>
    </xf>
    <xf numFmtId="49" fontId="19" fillId="0" borderId="0" xfId="0" applyNumberFormat="1" applyFont="1" applyAlignment="1">
      <alignment wrapText="1"/>
    </xf>
    <xf numFmtId="164" fontId="4" fillId="0" borderId="48" xfId="1" applyNumberFormat="1" applyFont="1" applyBorder="1" applyAlignment="1">
      <alignment vertical="center" wrapText="1"/>
    </xf>
    <xf numFmtId="164" fontId="5" fillId="4" borderId="48" xfId="1" applyNumberFormat="1" applyFont="1" applyFill="1" applyBorder="1" applyAlignment="1">
      <alignment vertical="center" wrapText="1"/>
    </xf>
    <xf numFmtId="164" fontId="5" fillId="4" borderId="49" xfId="1" applyNumberFormat="1" applyFont="1" applyFill="1" applyBorder="1" applyAlignment="1">
      <alignment vertical="center" wrapText="1"/>
    </xf>
    <xf numFmtId="0" fontId="19" fillId="0" borderId="0" xfId="0" quotePrefix="1" applyFont="1" applyAlignment="1">
      <alignment horizontal="right"/>
    </xf>
    <xf numFmtId="0" fontId="14" fillId="2" borderId="51" xfId="0" applyFont="1" applyFill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3" fontId="5" fillId="6" borderId="26" xfId="1" applyNumberFormat="1" applyFont="1" applyFill="1" applyBorder="1" applyAlignment="1">
      <alignment horizontal="center" wrapText="1"/>
    </xf>
    <xf numFmtId="3" fontId="5" fillId="6" borderId="26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4" fillId="2" borderId="48" xfId="1" applyNumberFormat="1" applyFont="1" applyFill="1" applyBorder="1" applyAlignment="1">
      <alignment vertical="center" wrapText="1"/>
    </xf>
    <xf numFmtId="3" fontId="5" fillId="6" borderId="43" xfId="1" applyNumberFormat="1" applyFont="1" applyFill="1" applyBorder="1" applyAlignment="1">
      <alignment vertical="center" wrapText="1"/>
    </xf>
    <xf numFmtId="3" fontId="5" fillId="2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6" fillId="4" borderId="47" xfId="1" applyFont="1" applyFill="1" applyBorder="1" applyAlignment="1">
      <alignment horizontal="left" vertical="center" wrapText="1"/>
    </xf>
    <xf numFmtId="0" fontId="16" fillId="4" borderId="50" xfId="1" applyFont="1" applyFill="1" applyBorder="1" applyAlignment="1">
      <alignment horizontal="left" vertical="center" wrapText="1"/>
    </xf>
    <xf numFmtId="3" fontId="4" fillId="0" borderId="43" xfId="1" applyNumberFormat="1" applyFont="1" applyBorder="1" applyAlignment="1">
      <alignment vertical="center" wrapText="1"/>
    </xf>
    <xf numFmtId="0" fontId="5" fillId="2" borderId="41" xfId="0" applyFont="1" applyFill="1" applyBorder="1" applyAlignment="1">
      <alignment horizontal="left" vertical="center" wrapText="1"/>
    </xf>
    <xf numFmtId="0" fontId="5" fillId="2" borderId="42" xfId="0" applyFont="1" applyFill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57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56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54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2" borderId="58" xfId="0" applyFont="1" applyFill="1" applyBorder="1" applyAlignment="1">
      <alignment horizontal="center" vertical="center" wrapText="1"/>
    </xf>
    <xf numFmtId="0" fontId="1" fillId="7" borderId="59" xfId="2" applyFill="1" applyBorder="1"/>
    <xf numFmtId="0" fontId="1" fillId="7" borderId="60" xfId="2" applyFill="1" applyBorder="1"/>
    <xf numFmtId="0" fontId="1" fillId="7" borderId="61" xfId="2" applyFill="1" applyBorder="1"/>
    <xf numFmtId="0" fontId="1" fillId="0" borderId="0" xfId="2"/>
    <xf numFmtId="0" fontId="1" fillId="7" borderId="62" xfId="2" applyFill="1" applyBorder="1"/>
    <xf numFmtId="0" fontId="1" fillId="7" borderId="0" xfId="2" applyFill="1"/>
    <xf numFmtId="0" fontId="1" fillId="7" borderId="63" xfId="2" applyFill="1" applyBorder="1"/>
    <xf numFmtId="0" fontId="22" fillId="7" borderId="0" xfId="2" applyFont="1" applyFill="1"/>
    <xf numFmtId="0" fontId="23" fillId="7" borderId="0" xfId="2" applyFont="1" applyFill="1"/>
    <xf numFmtId="0" fontId="24" fillId="7" borderId="62" xfId="2" applyFont="1" applyFill="1" applyBorder="1" applyAlignment="1">
      <alignment horizontal="center" vertical="center" wrapText="1"/>
    </xf>
    <xf numFmtId="0" fontId="24" fillId="7" borderId="0" xfId="2" applyFont="1" applyFill="1" applyAlignment="1">
      <alignment horizontal="center" vertical="center" wrapText="1"/>
    </xf>
    <xf numFmtId="0" fontId="24" fillId="7" borderId="63" xfId="2" applyFont="1" applyFill="1" applyBorder="1" applyAlignment="1">
      <alignment horizontal="center" vertical="center" wrapText="1"/>
    </xf>
    <xf numFmtId="0" fontId="25" fillId="7" borderId="62" xfId="2" applyFont="1" applyFill="1" applyBorder="1" applyAlignment="1">
      <alignment vertical="center" wrapText="1"/>
    </xf>
    <xf numFmtId="0" fontId="25" fillId="7" borderId="0" xfId="2" applyFont="1" applyFill="1" applyAlignment="1">
      <alignment vertical="center" wrapText="1"/>
    </xf>
    <xf numFmtId="0" fontId="25" fillId="7" borderId="63" xfId="2" applyFont="1" applyFill="1" applyBorder="1" applyAlignment="1">
      <alignment vertical="center" wrapText="1"/>
    </xf>
    <xf numFmtId="0" fontId="26" fillId="7" borderId="62" xfId="2" applyFont="1" applyFill="1" applyBorder="1" applyAlignment="1">
      <alignment horizontal="center" vertical="center" wrapText="1"/>
    </xf>
    <xf numFmtId="0" fontId="26" fillId="7" borderId="0" xfId="2" applyFont="1" applyFill="1" applyAlignment="1">
      <alignment horizontal="center" vertical="center" wrapText="1"/>
    </xf>
    <xf numFmtId="0" fontId="26" fillId="7" borderId="63" xfId="2" applyFont="1" applyFill="1" applyBorder="1" applyAlignment="1">
      <alignment horizontal="center" vertical="center" wrapText="1"/>
    </xf>
    <xf numFmtId="0" fontId="27" fillId="7" borderId="0" xfId="2" applyFont="1" applyFill="1" applyAlignment="1">
      <alignment horizontal="center"/>
    </xf>
    <xf numFmtId="0" fontId="28" fillId="7" borderId="0" xfId="2" applyFont="1" applyFill="1" applyAlignment="1">
      <alignment horizontal="center"/>
    </xf>
    <xf numFmtId="0" fontId="1" fillId="7" borderId="64" xfId="2" applyFill="1" applyBorder="1"/>
    <xf numFmtId="0" fontId="1" fillId="7" borderId="65" xfId="2" applyFill="1" applyBorder="1"/>
    <xf numFmtId="0" fontId="1" fillId="7" borderId="66" xfId="2" applyFill="1" applyBorder="1"/>
    <xf numFmtId="0" fontId="1" fillId="0" borderId="0" xfId="2" applyAlignment="1">
      <alignment horizontal="justify" vertical="top" wrapText="1"/>
    </xf>
    <xf numFmtId="0" fontId="17" fillId="0" borderId="47" xfId="1" applyFont="1" applyBorder="1" applyAlignment="1">
      <alignment horizontal="left" vertical="center" wrapText="1"/>
    </xf>
    <xf numFmtId="3" fontId="10" fillId="0" borderId="0" xfId="1" applyNumberFormat="1" applyFont="1" applyAlignment="1">
      <alignment vertical="center" wrapText="1"/>
    </xf>
    <xf numFmtId="3" fontId="9" fillId="5" borderId="47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</cellXfs>
  <cellStyles count="3">
    <cellStyle name="Normal" xfId="0" builtinId="0"/>
    <cellStyle name="Normal 2" xfId="2" xr:uid="{A37000B4-D2A9-40E9-8A59-46C9D6F21CFD}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lang="mk-MK" i="0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en-US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Capital and Solvency Margin (000 mkd) - Non life</a:t>
            </a:r>
          </a:p>
        </c:rich>
      </c:tx>
      <c:layout>
        <c:manualLayout>
          <c:xMode val="edge"/>
          <c:yMode val="edge"/>
          <c:x val="0.31732049934763962"/>
          <c:y val="2.988250864282674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12'!$B$4:$L$4</c:f>
              <c:strCache>
                <c:ptCount val="11"/>
                <c:pt idx="0">
                  <c:v>MAKEDONIJA Insurance s.c. Skopje - Vienna Insurance Group</c:v>
                </c:pt>
                <c:pt idx="1">
                  <c:v>STOCK COMPANY FOR INSURANCE TRIGLAV</c:v>
                </c:pt>
                <c:pt idx="2">
                  <c:v>SAVA Insurance, a.d. Skopje</c:v>
                </c:pt>
                <c:pt idx="3">
                  <c:v>EUROINS INSURANCE S.C. Skopje</c:v>
                </c:pt>
                <c:pt idx="4">
                  <c:v>EUROLINK Insurance Inc. Skopje</c:v>
                </c:pt>
                <c:pt idx="5">
                  <c:v>GRAWE Non-life</c:v>
                </c:pt>
                <c:pt idx="6">
                  <c:v>SIGAL</c:v>
                </c:pt>
                <c:pt idx="7">
                  <c:v>Insurance Policy</c:v>
                </c:pt>
                <c:pt idx="8">
                  <c:v>INSURANCE COMPANY HALK OSIGURUVANJE A.D. SKOPJE</c:v>
                </c:pt>
                <c:pt idx="9">
                  <c:v>CROATIA INSURANCE - NON LIFE</c:v>
                </c:pt>
                <c:pt idx="10">
                  <c:v>ZOIL MAKEDONIJA, Bitola</c:v>
                </c:pt>
              </c:strCache>
            </c:strRef>
          </c:cat>
          <c:val>
            <c:numRef>
              <c:f>'Table 12'!$B$5:$L$5</c:f>
              <c:numCache>
                <c:formatCode>#,##0</c:formatCode>
                <c:ptCount val="11"/>
                <c:pt idx="0">
                  <c:v>1732680</c:v>
                </c:pt>
                <c:pt idx="1">
                  <c:v>911726</c:v>
                </c:pt>
                <c:pt idx="2">
                  <c:v>498022</c:v>
                </c:pt>
                <c:pt idx="3">
                  <c:v>533232</c:v>
                </c:pt>
                <c:pt idx="4">
                  <c:v>902007</c:v>
                </c:pt>
                <c:pt idx="5">
                  <c:v>355644</c:v>
                </c:pt>
                <c:pt idx="6">
                  <c:v>598445</c:v>
                </c:pt>
                <c:pt idx="7">
                  <c:v>664024</c:v>
                </c:pt>
                <c:pt idx="8">
                  <c:v>422237</c:v>
                </c:pt>
                <c:pt idx="9">
                  <c:v>403420</c:v>
                </c:pt>
                <c:pt idx="10">
                  <c:v>142432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Table 12!$A$10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81F-43BA-A936-0102EDF2F7E1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12'!$B$4:$L$4</c:f>
              <c:strCache>
                <c:ptCount val="11"/>
                <c:pt idx="0">
                  <c:v>MAKEDONIJA Insurance s.c. Skopje - Vienna Insurance Group</c:v>
                </c:pt>
                <c:pt idx="1">
                  <c:v>STOCK COMPANY FOR INSURANCE TRIGLAV</c:v>
                </c:pt>
                <c:pt idx="2">
                  <c:v>SAVA Insurance, a.d. Skopje</c:v>
                </c:pt>
                <c:pt idx="3">
                  <c:v>EUROINS INSURANCE S.C. Skopje</c:v>
                </c:pt>
                <c:pt idx="4">
                  <c:v>EUROLINK Insurance Inc. Skopje</c:v>
                </c:pt>
                <c:pt idx="5">
                  <c:v>GRAWE Non-life</c:v>
                </c:pt>
                <c:pt idx="6">
                  <c:v>SIGAL</c:v>
                </c:pt>
                <c:pt idx="7">
                  <c:v>Insurance Policy</c:v>
                </c:pt>
                <c:pt idx="8">
                  <c:v>INSURANCE COMPANY HALK OSIGURUVANJE A.D. SKOPJE</c:v>
                </c:pt>
                <c:pt idx="9">
                  <c:v>CROATIA INSURANCE - NON LIFE</c:v>
                </c:pt>
                <c:pt idx="10">
                  <c:v>ZOIL MAKEDONIJA, Bitola</c:v>
                </c:pt>
              </c:strCache>
            </c:strRef>
          </c:cat>
          <c:val>
            <c:numRef>
              <c:f>'Table 12'!$B$6:$L$6</c:f>
              <c:numCache>
                <c:formatCode>#,##0</c:formatCode>
                <c:ptCount val="11"/>
                <c:pt idx="0">
                  <c:v>265796</c:v>
                </c:pt>
                <c:pt idx="1">
                  <c:v>197996</c:v>
                </c:pt>
                <c:pt idx="2">
                  <c:v>188870</c:v>
                </c:pt>
                <c:pt idx="3">
                  <c:v>129964</c:v>
                </c:pt>
                <c:pt idx="4">
                  <c:v>229033</c:v>
                </c:pt>
                <c:pt idx="5">
                  <c:v>141533</c:v>
                </c:pt>
                <c:pt idx="6">
                  <c:v>296867</c:v>
                </c:pt>
                <c:pt idx="7">
                  <c:v>154705</c:v>
                </c:pt>
                <c:pt idx="8">
                  <c:v>205859</c:v>
                </c:pt>
                <c:pt idx="9">
                  <c:v>237062</c:v>
                </c:pt>
                <c:pt idx="10">
                  <c:v>2780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Table 12!$A$11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81F-43BA-A936-0102EDF2F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61952"/>
        <c:axId val="107263104"/>
      </c:barChart>
      <c:catAx>
        <c:axId val="10726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auto val="0"/>
        <c:lblAlgn val="ctr"/>
        <c:lblOffset val="100"/>
        <c:noMultiLvlLbl val="0"/>
      </c:catAx>
      <c:valAx>
        <c:axId val="10726310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lang="mk-MK" i="0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en-US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Capital and Solvency Margin (000 mkd) - Life</a:t>
            </a:r>
          </a:p>
        </c:rich>
      </c:tx>
      <c:layout>
        <c:manualLayout>
          <c:xMode val="edge"/>
          <c:yMode val="edge"/>
          <c:x val="0.31732049934763962"/>
          <c:y val="2.988250864282674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12'!$N$4:$S$4</c:f>
              <c:strCache>
                <c:ptCount val="6"/>
                <c:pt idx="0">
                  <c:v>CROATIA INSURANCE - LIFE</c:v>
                </c:pt>
                <c:pt idx="1">
                  <c:v>GRAWE</c:v>
                </c:pt>
                <c:pt idx="2">
                  <c:v>WINNER LIFE</c:v>
                </c:pt>
                <c:pt idx="3">
                  <c:v>SIGAL LIFE</c:v>
                </c:pt>
                <c:pt idx="4">
                  <c:v>TRIGLAV LIFE</c:v>
                </c:pt>
                <c:pt idx="5">
                  <c:v>PRVA LIFE JSC Skopje</c:v>
                </c:pt>
              </c:strCache>
            </c:strRef>
          </c:cat>
          <c:val>
            <c:numRef>
              <c:f>'Table 12'!$N$5:$S$5</c:f>
              <c:numCache>
                <c:formatCode>#,##0</c:formatCode>
                <c:ptCount val="6"/>
                <c:pt idx="0">
                  <c:v>752834</c:v>
                </c:pt>
                <c:pt idx="1">
                  <c:v>883181</c:v>
                </c:pt>
                <c:pt idx="2">
                  <c:v>363648</c:v>
                </c:pt>
                <c:pt idx="3">
                  <c:v>369735</c:v>
                </c:pt>
                <c:pt idx="4">
                  <c:v>344719</c:v>
                </c:pt>
                <c:pt idx="5">
                  <c:v>213406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Table 12!$A$10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A52-4E1C-81CC-C85B722AEE9E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12'!$N$4:$S$4</c:f>
              <c:strCache>
                <c:ptCount val="6"/>
                <c:pt idx="0">
                  <c:v>CROATIA INSURANCE - LIFE</c:v>
                </c:pt>
                <c:pt idx="1">
                  <c:v>GRAWE</c:v>
                </c:pt>
                <c:pt idx="2">
                  <c:v>WINNER LIFE</c:v>
                </c:pt>
                <c:pt idx="3">
                  <c:v>SIGAL LIFE</c:v>
                </c:pt>
                <c:pt idx="4">
                  <c:v>TRIGLAV LIFE</c:v>
                </c:pt>
                <c:pt idx="5">
                  <c:v>PRVA LIFE JSC Skopje</c:v>
                </c:pt>
              </c:strCache>
            </c:strRef>
          </c:cat>
          <c:val>
            <c:numRef>
              <c:f>'Table 12'!$N$6:$S$6</c:f>
              <c:numCache>
                <c:formatCode>#,##0</c:formatCode>
                <c:ptCount val="6"/>
                <c:pt idx="0">
                  <c:v>265344</c:v>
                </c:pt>
                <c:pt idx="1">
                  <c:v>170454</c:v>
                </c:pt>
                <c:pt idx="2">
                  <c:v>114159</c:v>
                </c:pt>
                <c:pt idx="3">
                  <c:v>95989</c:v>
                </c:pt>
                <c:pt idx="4">
                  <c:v>99908</c:v>
                </c:pt>
                <c:pt idx="5">
                  <c:v>4725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Table 12!$A$11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A52-4E1C-81CC-C85B722AE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61952"/>
        <c:axId val="107263104"/>
      </c:barChart>
      <c:catAx>
        <c:axId val="10726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auto val="0"/>
        <c:lblAlgn val="ctr"/>
        <c:lblOffset val="100"/>
        <c:noMultiLvlLbl val="0"/>
      </c:catAx>
      <c:valAx>
        <c:axId val="10726310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507441</xdr:colOff>
      <xdr:row>20</xdr:row>
      <xdr:rowOff>136071</xdr:rowOff>
    </xdr:from>
    <xdr:to>
      <xdr:col>8</xdr:col>
      <xdr:colOff>71437</xdr:colOff>
      <xdr:row>33</xdr:row>
      <xdr:rowOff>166687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E504CC48-BC27-444A-A4DD-74C5420A8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726641" y="4336596"/>
          <a:ext cx="3221596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96A72DDD-CE23-4857-8931-E488B9D7F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21</xdr:col>
      <xdr:colOff>0</xdr:colOff>
      <xdr:row>29</xdr:row>
      <xdr:rowOff>167393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21</xdr:col>
      <xdr:colOff>9525</xdr:colOff>
      <xdr:row>52</xdr:row>
      <xdr:rowOff>129294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miumDistributionCompany_EN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miumDistributionClass_EN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ExpensesCompany_EN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chProvisionsGrossNet_EN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SolvencyMargin_EN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miumDistributionCompany_EN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miumDistributionClass_EN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sCompany_EN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chProvisionsGrossNet_EN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lvencyMargin_E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73E34-7AE3-49EC-AD1C-0F7DBC93A95A}">
  <sheetPr>
    <pageSetUpPr fitToPage="1"/>
  </sheetPr>
  <dimension ref="A1:K48"/>
  <sheetViews>
    <sheetView showGridLines="0" tabSelected="1" topLeftCell="A2" zoomScale="70" zoomScaleNormal="70" workbookViewId="0">
      <selection activeCell="A49" sqref="A49"/>
    </sheetView>
  </sheetViews>
  <sheetFormatPr defaultRowHeight="15" x14ac:dyDescent="0.25"/>
  <cols>
    <col min="1" max="16384" width="9.140625" style="137"/>
  </cols>
  <sheetData>
    <row r="1" spans="1:11" ht="15.75" thickTop="1" x14ac:dyDescent="0.25">
      <c r="A1" s="134"/>
      <c r="B1" s="135"/>
      <c r="C1" s="135"/>
      <c r="D1" s="135"/>
      <c r="E1" s="135"/>
      <c r="F1" s="135"/>
      <c r="G1" s="135"/>
      <c r="H1" s="135"/>
      <c r="I1" s="135"/>
      <c r="J1" s="135"/>
      <c r="K1" s="136"/>
    </row>
    <row r="2" spans="1:11" x14ac:dyDescent="0.25">
      <c r="A2" s="138"/>
      <c r="B2" s="139"/>
      <c r="C2" s="139"/>
      <c r="D2" s="139"/>
      <c r="E2" s="139"/>
      <c r="F2" s="139"/>
      <c r="G2" s="139"/>
      <c r="H2" s="139"/>
      <c r="I2" s="139"/>
      <c r="J2" s="139"/>
      <c r="K2" s="140"/>
    </row>
    <row r="3" spans="1:11" x14ac:dyDescent="0.25">
      <c r="A3" s="138"/>
      <c r="B3" s="139"/>
      <c r="C3" s="139"/>
      <c r="D3" s="139"/>
      <c r="E3" s="139"/>
      <c r="F3" s="139"/>
      <c r="G3" s="139"/>
      <c r="H3" s="139"/>
      <c r="I3" s="139"/>
      <c r="J3" s="139"/>
      <c r="K3" s="140"/>
    </row>
    <row r="4" spans="1:11" ht="21" customHeight="1" x14ac:dyDescent="0.35">
      <c r="A4" s="138"/>
      <c r="B4" s="139"/>
      <c r="C4" s="139"/>
      <c r="D4" s="139"/>
      <c r="E4" s="139"/>
      <c r="F4" s="141" t="s">
        <v>150</v>
      </c>
      <c r="G4" s="141"/>
      <c r="H4" s="139"/>
      <c r="I4" s="139"/>
      <c r="J4" s="139"/>
      <c r="K4" s="140"/>
    </row>
    <row r="5" spans="1:11" ht="21" customHeight="1" x14ac:dyDescent="0.35">
      <c r="A5" s="138"/>
      <c r="B5" s="139"/>
      <c r="C5" s="139"/>
      <c r="D5" s="139"/>
      <c r="E5" s="139"/>
      <c r="F5" s="141" t="s">
        <v>151</v>
      </c>
      <c r="G5" s="141"/>
      <c r="H5" s="139"/>
      <c r="I5" s="139"/>
      <c r="J5" s="139"/>
      <c r="K5" s="140"/>
    </row>
    <row r="6" spans="1:11" ht="21" customHeight="1" x14ac:dyDescent="0.35">
      <c r="A6" s="138"/>
      <c r="B6" s="139"/>
      <c r="C6" s="139"/>
      <c r="D6" s="139"/>
      <c r="E6" s="139"/>
      <c r="F6" s="141" t="s">
        <v>152</v>
      </c>
      <c r="G6" s="141"/>
      <c r="H6" s="139"/>
      <c r="I6" s="139"/>
      <c r="J6" s="139"/>
      <c r="K6" s="140"/>
    </row>
    <row r="7" spans="1:11" ht="21" x14ac:dyDescent="0.35">
      <c r="A7" s="138"/>
      <c r="B7" s="139"/>
      <c r="C7" s="139"/>
      <c r="D7" s="139"/>
      <c r="E7" s="139"/>
      <c r="F7" s="141"/>
      <c r="G7" s="141"/>
      <c r="H7" s="139"/>
      <c r="I7" s="139"/>
      <c r="J7" s="139"/>
      <c r="K7" s="140"/>
    </row>
    <row r="8" spans="1:11" ht="21" x14ac:dyDescent="0.35">
      <c r="A8" s="138"/>
      <c r="B8" s="139"/>
      <c r="C8" s="139"/>
      <c r="D8" s="139"/>
      <c r="E8" s="139"/>
      <c r="F8" s="142"/>
      <c r="G8" s="142"/>
      <c r="H8" s="139"/>
      <c r="I8" s="139"/>
      <c r="J8" s="139"/>
      <c r="K8" s="140"/>
    </row>
    <row r="9" spans="1:11" ht="15" customHeight="1" x14ac:dyDescent="0.25">
      <c r="A9" s="143" t="s">
        <v>153</v>
      </c>
      <c r="B9" s="144"/>
      <c r="C9" s="144"/>
      <c r="D9" s="144"/>
      <c r="E9" s="144"/>
      <c r="F9" s="144"/>
      <c r="G9" s="144"/>
      <c r="H9" s="144"/>
      <c r="I9" s="144"/>
      <c r="J9" s="144"/>
      <c r="K9" s="145"/>
    </row>
    <row r="10" spans="1:11" ht="15" customHeight="1" x14ac:dyDescent="0.25">
      <c r="A10" s="143"/>
      <c r="B10" s="144"/>
      <c r="C10" s="144"/>
      <c r="D10" s="144"/>
      <c r="E10" s="144"/>
      <c r="F10" s="144"/>
      <c r="G10" s="144"/>
      <c r="H10" s="144"/>
      <c r="I10" s="144"/>
      <c r="J10" s="144"/>
      <c r="K10" s="145"/>
    </row>
    <row r="11" spans="1:11" ht="15" customHeight="1" x14ac:dyDescent="0.25">
      <c r="A11" s="146"/>
      <c r="B11" s="147"/>
      <c r="C11" s="147"/>
      <c r="D11" s="147"/>
      <c r="E11" s="147"/>
      <c r="F11" s="147"/>
      <c r="G11" s="147"/>
      <c r="H11" s="147"/>
      <c r="I11" s="147"/>
      <c r="J11" s="147"/>
      <c r="K11" s="148"/>
    </row>
    <row r="12" spans="1:11" ht="15" customHeight="1" x14ac:dyDescent="0.25">
      <c r="A12" s="146"/>
      <c r="B12" s="147"/>
      <c r="C12" s="147"/>
      <c r="D12" s="147"/>
      <c r="E12" s="147"/>
      <c r="F12" s="147"/>
      <c r="G12" s="147"/>
      <c r="H12" s="147"/>
      <c r="I12" s="147"/>
      <c r="J12" s="147"/>
      <c r="K12" s="148"/>
    </row>
    <row r="13" spans="1:11" ht="15" customHeight="1" x14ac:dyDescent="0.25">
      <c r="A13" s="146"/>
      <c r="B13" s="147"/>
      <c r="C13" s="147"/>
      <c r="D13" s="147"/>
      <c r="E13" s="147"/>
      <c r="F13" s="147"/>
      <c r="G13" s="147"/>
      <c r="H13" s="147"/>
      <c r="I13" s="147"/>
      <c r="J13" s="147"/>
      <c r="K13" s="148"/>
    </row>
    <row r="14" spans="1:11" ht="15" customHeight="1" x14ac:dyDescent="0.25">
      <c r="A14" s="146"/>
      <c r="B14" s="147"/>
      <c r="C14" s="147"/>
      <c r="D14" s="147"/>
      <c r="E14" s="147"/>
      <c r="F14" s="147"/>
      <c r="G14" s="147"/>
      <c r="H14" s="147"/>
      <c r="I14" s="147"/>
      <c r="J14" s="147"/>
      <c r="K14" s="148"/>
    </row>
    <row r="15" spans="1:11" ht="15" customHeight="1" x14ac:dyDescent="0.25">
      <c r="A15" s="149" t="s">
        <v>154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1"/>
    </row>
    <row r="16" spans="1:11" ht="15" customHeight="1" x14ac:dyDescent="0.25">
      <c r="A16" s="149"/>
      <c r="B16" s="150"/>
      <c r="C16" s="150"/>
      <c r="D16" s="150"/>
      <c r="E16" s="150"/>
      <c r="F16" s="150"/>
      <c r="G16" s="150"/>
      <c r="H16" s="150"/>
      <c r="I16" s="150"/>
      <c r="J16" s="150"/>
      <c r="K16" s="151"/>
    </row>
    <row r="17" spans="1:11" ht="15" customHeight="1" x14ac:dyDescent="0.25">
      <c r="A17" s="149"/>
      <c r="B17" s="150"/>
      <c r="C17" s="150"/>
      <c r="D17" s="150"/>
      <c r="E17" s="150"/>
      <c r="F17" s="150"/>
      <c r="G17" s="150"/>
      <c r="H17" s="150"/>
      <c r="I17" s="150"/>
      <c r="J17" s="150"/>
      <c r="K17" s="151"/>
    </row>
    <row r="18" spans="1:11" ht="15" customHeight="1" x14ac:dyDescent="0.25">
      <c r="A18" s="149"/>
      <c r="B18" s="150"/>
      <c r="C18" s="150"/>
      <c r="D18" s="150"/>
      <c r="E18" s="150"/>
      <c r="F18" s="150"/>
      <c r="G18" s="150"/>
      <c r="H18" s="150"/>
      <c r="I18" s="150"/>
      <c r="J18" s="150"/>
      <c r="K18" s="151"/>
    </row>
    <row r="19" spans="1:11" ht="15" customHeight="1" x14ac:dyDescent="0.25">
      <c r="A19" s="149"/>
      <c r="B19" s="150"/>
      <c r="C19" s="150"/>
      <c r="D19" s="150"/>
      <c r="E19" s="150"/>
      <c r="F19" s="150"/>
      <c r="G19" s="150"/>
      <c r="H19" s="150"/>
      <c r="I19" s="150"/>
      <c r="J19" s="150"/>
      <c r="K19" s="151"/>
    </row>
    <row r="20" spans="1:11" ht="15" customHeight="1" x14ac:dyDescent="0.25">
      <c r="A20" s="149"/>
      <c r="B20" s="150"/>
      <c r="C20" s="150"/>
      <c r="D20" s="150"/>
      <c r="E20" s="150"/>
      <c r="F20" s="150"/>
      <c r="G20" s="150"/>
      <c r="H20" s="150"/>
      <c r="I20" s="150"/>
      <c r="J20" s="150"/>
      <c r="K20" s="151"/>
    </row>
    <row r="21" spans="1:11" ht="15" customHeight="1" x14ac:dyDescent="0.25">
      <c r="A21" s="149"/>
      <c r="B21" s="150"/>
      <c r="C21" s="150"/>
      <c r="D21" s="150"/>
      <c r="E21" s="150"/>
      <c r="F21" s="150"/>
      <c r="G21" s="150"/>
      <c r="H21" s="150"/>
      <c r="I21" s="150"/>
      <c r="J21" s="150"/>
      <c r="K21" s="151"/>
    </row>
    <row r="22" spans="1:11" ht="15" customHeight="1" x14ac:dyDescent="0.25">
      <c r="A22" s="138"/>
      <c r="B22" s="139"/>
      <c r="C22" s="139"/>
      <c r="D22" s="139"/>
      <c r="E22" s="139"/>
      <c r="F22" s="139"/>
      <c r="G22" s="139"/>
      <c r="H22" s="139"/>
      <c r="I22" s="139"/>
      <c r="J22" s="139"/>
      <c r="K22" s="140"/>
    </row>
    <row r="23" spans="1:11" x14ac:dyDescent="0.25">
      <c r="A23" s="138"/>
      <c r="B23" s="139"/>
      <c r="C23" s="139"/>
      <c r="D23" s="139"/>
      <c r="E23" s="139"/>
      <c r="F23" s="139"/>
      <c r="G23" s="139"/>
      <c r="H23" s="139"/>
      <c r="I23" s="139"/>
      <c r="J23" s="139"/>
      <c r="K23" s="140"/>
    </row>
    <row r="24" spans="1:11" x14ac:dyDescent="0.25">
      <c r="A24" s="138"/>
      <c r="B24" s="139"/>
      <c r="C24" s="139"/>
      <c r="D24" s="139"/>
      <c r="E24" s="139"/>
      <c r="F24" s="139"/>
      <c r="G24" s="139"/>
      <c r="H24" s="139"/>
      <c r="I24" s="139"/>
      <c r="J24" s="139"/>
      <c r="K24" s="140"/>
    </row>
    <row r="25" spans="1:11" x14ac:dyDescent="0.25">
      <c r="A25" s="138"/>
      <c r="B25" s="139"/>
      <c r="C25" s="139"/>
      <c r="D25" s="139"/>
      <c r="E25" s="139"/>
      <c r="F25" s="139"/>
      <c r="G25" s="139"/>
      <c r="H25" s="139"/>
      <c r="I25" s="139"/>
      <c r="J25" s="139"/>
      <c r="K25" s="140"/>
    </row>
    <row r="26" spans="1:11" x14ac:dyDescent="0.25">
      <c r="A26" s="138"/>
      <c r="B26" s="139"/>
      <c r="C26" s="139"/>
      <c r="D26" s="139"/>
      <c r="E26" s="139"/>
      <c r="F26" s="139"/>
      <c r="G26" s="139"/>
      <c r="H26" s="139"/>
      <c r="I26" s="139"/>
      <c r="J26" s="139"/>
      <c r="K26" s="140"/>
    </row>
    <row r="27" spans="1:11" x14ac:dyDescent="0.25">
      <c r="A27" s="138"/>
      <c r="B27" s="139"/>
      <c r="C27" s="139"/>
      <c r="D27" s="139"/>
      <c r="E27" s="139"/>
      <c r="F27" s="139"/>
      <c r="G27" s="139"/>
      <c r="H27" s="139"/>
      <c r="I27" s="139"/>
      <c r="J27" s="139"/>
      <c r="K27" s="140"/>
    </row>
    <row r="28" spans="1:11" x14ac:dyDescent="0.25">
      <c r="A28" s="138"/>
      <c r="B28" s="139"/>
      <c r="C28" s="139"/>
      <c r="D28" s="139"/>
      <c r="E28" s="139"/>
      <c r="F28" s="139"/>
      <c r="G28" s="139"/>
      <c r="H28" s="139"/>
      <c r="I28" s="139"/>
      <c r="J28" s="139"/>
      <c r="K28" s="140"/>
    </row>
    <row r="29" spans="1:11" x14ac:dyDescent="0.25">
      <c r="A29" s="138"/>
      <c r="B29" s="139"/>
      <c r="C29" s="139"/>
      <c r="D29" s="139"/>
      <c r="E29" s="139"/>
      <c r="F29" s="139"/>
      <c r="G29" s="152"/>
      <c r="H29" s="139"/>
      <c r="I29" s="139"/>
      <c r="J29" s="139"/>
      <c r="K29" s="140"/>
    </row>
    <row r="30" spans="1:11" x14ac:dyDescent="0.25">
      <c r="A30" s="138"/>
      <c r="B30" s="139"/>
      <c r="C30" s="139"/>
      <c r="D30" s="139"/>
      <c r="E30" s="139"/>
      <c r="F30" s="139"/>
      <c r="G30" s="139"/>
      <c r="H30" s="139"/>
      <c r="I30" s="139"/>
      <c r="J30" s="139"/>
      <c r="K30" s="140"/>
    </row>
    <row r="31" spans="1:11" x14ac:dyDescent="0.25">
      <c r="A31" s="138"/>
      <c r="B31" s="139"/>
      <c r="C31" s="139"/>
      <c r="D31" s="139"/>
      <c r="E31" s="139"/>
      <c r="F31" s="139"/>
      <c r="G31" s="139"/>
      <c r="H31" s="139"/>
      <c r="I31" s="139"/>
      <c r="J31" s="139"/>
      <c r="K31" s="140"/>
    </row>
    <row r="32" spans="1:11" x14ac:dyDescent="0.25">
      <c r="A32" s="138"/>
      <c r="B32" s="139"/>
      <c r="C32" s="139"/>
      <c r="D32" s="139"/>
      <c r="E32" s="139"/>
      <c r="F32" s="139"/>
      <c r="G32" s="139"/>
      <c r="H32" s="139"/>
      <c r="I32" s="139"/>
      <c r="J32" s="139"/>
      <c r="K32" s="140"/>
    </row>
    <row r="33" spans="1:11" x14ac:dyDescent="0.25">
      <c r="A33" s="138"/>
      <c r="B33" s="139"/>
      <c r="C33" s="139"/>
      <c r="D33" s="139"/>
      <c r="E33" s="139"/>
      <c r="F33" s="139"/>
      <c r="G33" s="139"/>
      <c r="H33" s="139"/>
      <c r="I33" s="139"/>
      <c r="J33" s="139"/>
      <c r="K33" s="140"/>
    </row>
    <row r="34" spans="1:11" x14ac:dyDescent="0.25">
      <c r="A34" s="138"/>
      <c r="B34" s="139"/>
      <c r="C34" s="139"/>
      <c r="D34" s="139"/>
      <c r="E34" s="139"/>
      <c r="F34" s="139"/>
      <c r="G34" s="139"/>
      <c r="H34" s="139"/>
      <c r="I34" s="139"/>
      <c r="J34" s="139"/>
      <c r="K34" s="140"/>
    </row>
    <row r="35" spans="1:11" x14ac:dyDescent="0.25">
      <c r="A35" s="138"/>
      <c r="B35" s="139"/>
      <c r="C35" s="139"/>
      <c r="D35" s="139"/>
      <c r="E35" s="139"/>
      <c r="F35" s="139"/>
      <c r="G35" s="139"/>
      <c r="H35" s="139"/>
      <c r="I35" s="139"/>
      <c r="J35" s="139"/>
      <c r="K35" s="140"/>
    </row>
    <row r="36" spans="1:11" x14ac:dyDescent="0.25">
      <c r="A36" s="138"/>
      <c r="B36" s="139"/>
      <c r="C36" s="139"/>
      <c r="D36" s="139"/>
      <c r="E36" s="139"/>
      <c r="F36" s="139"/>
      <c r="G36" s="139"/>
      <c r="H36" s="139"/>
      <c r="I36" s="139"/>
      <c r="J36" s="139"/>
      <c r="K36" s="140"/>
    </row>
    <row r="37" spans="1:11" x14ac:dyDescent="0.25">
      <c r="A37" s="138"/>
      <c r="B37" s="139"/>
      <c r="C37" s="139"/>
      <c r="D37" s="139"/>
      <c r="E37" s="139"/>
      <c r="F37" s="139"/>
      <c r="G37" s="139"/>
      <c r="H37" s="139"/>
      <c r="I37" s="139"/>
      <c r="J37" s="139"/>
      <c r="K37" s="140"/>
    </row>
    <row r="38" spans="1:11" x14ac:dyDescent="0.25">
      <c r="A38" s="138"/>
      <c r="B38" s="139"/>
      <c r="C38" s="139"/>
      <c r="D38" s="139"/>
      <c r="E38" s="139"/>
      <c r="F38" s="139"/>
      <c r="G38" s="139"/>
      <c r="H38" s="139"/>
      <c r="I38" s="139"/>
      <c r="J38" s="139"/>
      <c r="K38" s="140"/>
    </row>
    <row r="39" spans="1:11" x14ac:dyDescent="0.25">
      <c r="A39" s="138"/>
      <c r="B39" s="139"/>
      <c r="C39" s="139"/>
      <c r="D39" s="139"/>
      <c r="E39" s="139"/>
      <c r="F39" s="139"/>
      <c r="G39" s="139"/>
      <c r="H39" s="139"/>
      <c r="I39" s="139"/>
      <c r="J39" s="139"/>
      <c r="K39" s="140"/>
    </row>
    <row r="40" spans="1:11" ht="18.75" customHeight="1" x14ac:dyDescent="0.35">
      <c r="A40" s="138"/>
      <c r="B40" s="139"/>
      <c r="C40" s="139"/>
      <c r="D40" s="153" t="s">
        <v>155</v>
      </c>
      <c r="E40" s="153"/>
      <c r="F40" s="153"/>
      <c r="G40" s="153"/>
      <c r="H40" s="153"/>
      <c r="I40" s="139"/>
      <c r="J40" s="139"/>
      <c r="K40" s="140"/>
    </row>
    <row r="41" spans="1:11" x14ac:dyDescent="0.25">
      <c r="A41" s="138"/>
      <c r="B41" s="139"/>
      <c r="C41" s="139"/>
      <c r="D41" s="139"/>
      <c r="E41" s="139"/>
      <c r="F41" s="139"/>
      <c r="G41" s="139"/>
      <c r="H41" s="139"/>
      <c r="I41" s="139"/>
      <c r="J41" s="139"/>
      <c r="K41" s="140"/>
    </row>
    <row r="42" spans="1:11" x14ac:dyDescent="0.25">
      <c r="A42" s="138"/>
      <c r="B42" s="139"/>
      <c r="C42" s="139"/>
      <c r="D42" s="139"/>
      <c r="E42" s="139"/>
      <c r="F42" s="139"/>
      <c r="G42" s="139"/>
      <c r="H42" s="139"/>
      <c r="I42" s="139"/>
      <c r="J42" s="139"/>
      <c r="K42" s="140"/>
    </row>
    <row r="43" spans="1:11" x14ac:dyDescent="0.25">
      <c r="A43" s="138"/>
      <c r="B43" s="139"/>
      <c r="C43" s="139"/>
      <c r="D43" s="139"/>
      <c r="E43" s="139"/>
      <c r="F43" s="139"/>
      <c r="G43" s="139"/>
      <c r="H43" s="139"/>
      <c r="I43" s="139"/>
      <c r="J43" s="139"/>
      <c r="K43" s="140"/>
    </row>
    <row r="44" spans="1:11" ht="15.75" thickBot="1" x14ac:dyDescent="0.3">
      <c r="A44" s="154"/>
      <c r="B44" s="155"/>
      <c r="C44" s="155"/>
      <c r="D44" s="155"/>
      <c r="E44" s="155"/>
      <c r="F44" s="155"/>
      <c r="G44" s="155"/>
      <c r="H44" s="155"/>
      <c r="I44" s="155"/>
      <c r="J44" s="155"/>
      <c r="K44" s="156"/>
    </row>
    <row r="45" spans="1:11" ht="15" customHeight="1" thickTop="1" x14ac:dyDescent="0.25">
      <c r="A45" s="157" t="s">
        <v>156</v>
      </c>
      <c r="B45" s="157"/>
      <c r="C45" s="157"/>
      <c r="D45" s="157"/>
      <c r="E45" s="157"/>
      <c r="F45" s="157"/>
      <c r="G45" s="157"/>
      <c r="H45" s="157"/>
      <c r="I45" s="157"/>
      <c r="J45" s="157"/>
      <c r="K45" s="157"/>
    </row>
    <row r="46" spans="1:11" x14ac:dyDescent="0.25">
      <c r="A46" s="157"/>
      <c r="B46" s="157"/>
      <c r="C46" s="157"/>
      <c r="D46" s="157"/>
      <c r="E46" s="157"/>
      <c r="F46" s="157"/>
      <c r="G46" s="157"/>
      <c r="H46" s="157"/>
      <c r="I46" s="157"/>
      <c r="J46" s="157"/>
      <c r="K46" s="157"/>
    </row>
    <row r="47" spans="1:11" x14ac:dyDescent="0.25">
      <c r="A47" s="157"/>
      <c r="B47" s="157"/>
      <c r="C47" s="157"/>
      <c r="D47" s="157"/>
      <c r="E47" s="157"/>
      <c r="F47" s="157"/>
      <c r="G47" s="157"/>
      <c r="H47" s="157"/>
      <c r="I47" s="157"/>
      <c r="J47" s="157"/>
      <c r="K47" s="157"/>
    </row>
    <row r="48" spans="1:11" ht="45" customHeight="1" x14ac:dyDescent="0.25">
      <c r="A48" s="157"/>
      <c r="B48" s="157"/>
      <c r="C48" s="157"/>
      <c r="D48" s="157"/>
      <c r="E48" s="157"/>
      <c r="F48" s="157"/>
      <c r="G48" s="157"/>
      <c r="H48" s="157"/>
      <c r="I48" s="157"/>
      <c r="J48" s="157"/>
      <c r="K48" s="157"/>
    </row>
  </sheetData>
  <mergeCells count="4">
    <mergeCell ref="A9:K10"/>
    <mergeCell ref="A15:K21"/>
    <mergeCell ref="D40:H40"/>
    <mergeCell ref="A45:K48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336F8-1F51-4BE1-9655-3770F16C4331}">
  <dimension ref="A1:W59"/>
  <sheetViews>
    <sheetView showGridLines="0" zoomScale="70" zoomScaleNormal="70" workbookViewId="0">
      <selection activeCell="C4" sqref="C4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3" width="9.140625" style="2" customWidth="1"/>
    <col min="24" max="16384" width="9.140625" style="2"/>
  </cols>
  <sheetData>
    <row r="1" spans="1:23" s="5" customFormat="1" ht="14.25" customHeight="1" x14ac:dyDescent="0.25">
      <c r="A1" s="6"/>
    </row>
    <row r="2" spans="1:23" s="4" customFormat="1" ht="14.25" customHeight="1" x14ac:dyDescent="0.25">
      <c r="A2" s="7" t="s">
        <v>0</v>
      </c>
      <c r="B2" s="3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4" customFormat="1" ht="14.25" customHeight="1" x14ac:dyDescent="0.25">
      <c r="A3" s="2"/>
      <c r="B3" s="3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s="4" customFormat="1" ht="54" x14ac:dyDescent="0.25">
      <c r="A4" s="8" t="s">
        <v>1</v>
      </c>
      <c r="B4" s="9"/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10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10" t="s">
        <v>20</v>
      </c>
      <c r="V4" s="11" t="s">
        <v>21</v>
      </c>
    </row>
    <row r="5" spans="1:23" s="5" customFormat="1" ht="14.25" customHeight="1" x14ac:dyDescent="0.25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4">
        <v>6</v>
      </c>
      <c r="H5" s="14">
        <v>7</v>
      </c>
      <c r="I5" s="14">
        <v>8</v>
      </c>
      <c r="J5" s="14">
        <v>9</v>
      </c>
      <c r="K5" s="14">
        <v>10</v>
      </c>
      <c r="L5" s="14">
        <v>11</v>
      </c>
      <c r="M5" s="14">
        <v>12</v>
      </c>
      <c r="N5" s="15">
        <v>100</v>
      </c>
      <c r="O5" s="14">
        <v>101</v>
      </c>
      <c r="P5" s="14">
        <v>102</v>
      </c>
      <c r="Q5" s="14">
        <v>103</v>
      </c>
      <c r="R5" s="14">
        <v>104</v>
      </c>
      <c r="S5" s="14">
        <v>105</v>
      </c>
      <c r="T5" s="14">
        <v>106</v>
      </c>
      <c r="U5" s="15">
        <v>200</v>
      </c>
      <c r="V5" s="16">
        <v>300</v>
      </c>
    </row>
    <row r="6" spans="1:23" s="5" customFormat="1" ht="14.25" customHeight="1" x14ac:dyDescent="0.25">
      <c r="A6" s="17" t="s">
        <v>22</v>
      </c>
      <c r="B6" s="18" t="s">
        <v>23</v>
      </c>
      <c r="C6" s="19">
        <v>65044</v>
      </c>
      <c r="D6" s="19">
        <v>83422</v>
      </c>
      <c r="E6" s="19">
        <v>21295</v>
      </c>
      <c r="F6" s="19">
        <v>6221</v>
      </c>
      <c r="G6" s="19">
        <v>53828</v>
      </c>
      <c r="H6" s="19">
        <v>12296</v>
      </c>
      <c r="I6" s="19">
        <v>17754</v>
      </c>
      <c r="J6" s="19">
        <v>12061</v>
      </c>
      <c r="K6" s="19">
        <v>20709</v>
      </c>
      <c r="L6" s="19">
        <v>44629</v>
      </c>
      <c r="M6" s="19">
        <v>0</v>
      </c>
      <c r="N6" s="20">
        <f>SUM(C6:M6)</f>
        <v>337259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21">
        <v>0</v>
      </c>
      <c r="U6" s="20">
        <f t="shared" ref="U6:U41" si="0">SUM(O6:T6)</f>
        <v>0</v>
      </c>
      <c r="V6" s="22">
        <f t="shared" ref="V6:V41" si="1">N6+U6</f>
        <v>337259</v>
      </c>
    </row>
    <row r="7" spans="1:23" s="5" customFormat="1" ht="14.25" customHeight="1" x14ac:dyDescent="0.25">
      <c r="A7" s="17" t="s">
        <v>24</v>
      </c>
      <c r="B7" s="18" t="s">
        <v>25</v>
      </c>
      <c r="C7" s="19">
        <v>90273</v>
      </c>
      <c r="D7" s="19">
        <v>118036</v>
      </c>
      <c r="E7" s="19">
        <v>31117</v>
      </c>
      <c r="F7" s="19">
        <v>14742</v>
      </c>
      <c r="G7" s="19">
        <v>59341</v>
      </c>
      <c r="H7" s="19">
        <v>0</v>
      </c>
      <c r="I7" s="19">
        <v>45020</v>
      </c>
      <c r="J7" s="19">
        <v>0</v>
      </c>
      <c r="K7" s="19">
        <v>100530</v>
      </c>
      <c r="L7" s="19">
        <v>129427</v>
      </c>
      <c r="M7" s="19">
        <v>0</v>
      </c>
      <c r="N7" s="23">
        <f>SUM(C7:M7)</f>
        <v>588486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5">
        <v>0</v>
      </c>
      <c r="U7" s="23">
        <f t="shared" si="0"/>
        <v>0</v>
      </c>
      <c r="V7" s="26">
        <f t="shared" si="1"/>
        <v>588486</v>
      </c>
    </row>
    <row r="8" spans="1:23" s="5" customFormat="1" ht="14.25" customHeight="1" x14ac:dyDescent="0.25">
      <c r="A8" s="17" t="s">
        <v>26</v>
      </c>
      <c r="B8" s="18" t="s">
        <v>27</v>
      </c>
      <c r="C8" s="19">
        <v>49667</v>
      </c>
      <c r="D8" s="19">
        <v>46637</v>
      </c>
      <c r="E8" s="19">
        <v>67968</v>
      </c>
      <c r="F8" s="19">
        <v>18492</v>
      </c>
      <c r="G8" s="19">
        <v>38364</v>
      </c>
      <c r="H8" s="19">
        <v>6280</v>
      </c>
      <c r="I8" s="19">
        <v>31272</v>
      </c>
      <c r="J8" s="19">
        <v>34437</v>
      </c>
      <c r="K8" s="19">
        <v>38714</v>
      </c>
      <c r="L8" s="19">
        <v>48241</v>
      </c>
      <c r="M8" s="19">
        <v>0</v>
      </c>
      <c r="N8" s="23">
        <f>SUM(C8:M8)</f>
        <v>380072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5">
        <v>0</v>
      </c>
      <c r="U8" s="23">
        <f t="shared" si="0"/>
        <v>0</v>
      </c>
      <c r="V8" s="26">
        <f t="shared" si="1"/>
        <v>380072</v>
      </c>
    </row>
    <row r="9" spans="1:23" s="5" customFormat="1" ht="14.25" customHeight="1" x14ac:dyDescent="0.25">
      <c r="A9" s="17" t="s">
        <v>28</v>
      </c>
      <c r="B9" s="18" t="s">
        <v>29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3">
        <f>SUM(C9:M9)</f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5">
        <v>0</v>
      </c>
      <c r="U9" s="23">
        <f t="shared" si="0"/>
        <v>0</v>
      </c>
      <c r="V9" s="26">
        <f t="shared" si="1"/>
        <v>0</v>
      </c>
    </row>
    <row r="10" spans="1:23" s="5" customFormat="1" ht="14.25" customHeight="1" x14ac:dyDescent="0.25">
      <c r="A10" s="17" t="s">
        <v>30</v>
      </c>
      <c r="B10" s="18" t="s">
        <v>31</v>
      </c>
      <c r="C10" s="19">
        <v>0</v>
      </c>
      <c r="D10" s="19">
        <v>0</v>
      </c>
      <c r="E10" s="19">
        <v>0</v>
      </c>
      <c r="F10" s="19">
        <v>0</v>
      </c>
      <c r="G10" s="19">
        <v>15474</v>
      </c>
      <c r="H10" s="19">
        <v>0</v>
      </c>
      <c r="I10" s="19">
        <v>0</v>
      </c>
      <c r="J10" s="19">
        <v>461</v>
      </c>
      <c r="K10" s="19">
        <v>0</v>
      </c>
      <c r="L10" s="19">
        <v>0</v>
      </c>
      <c r="M10" s="19">
        <v>0</v>
      </c>
      <c r="N10" s="23">
        <f>SUM(C10:M10)</f>
        <v>15935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5">
        <v>0</v>
      </c>
      <c r="U10" s="23">
        <f t="shared" si="0"/>
        <v>0</v>
      </c>
      <c r="V10" s="26">
        <f t="shared" si="1"/>
        <v>15935</v>
      </c>
    </row>
    <row r="11" spans="1:23" s="5" customFormat="1" ht="14.25" customHeight="1" x14ac:dyDescent="0.25">
      <c r="A11" s="17" t="s">
        <v>32</v>
      </c>
      <c r="B11" s="18" t="s">
        <v>33</v>
      </c>
      <c r="C11" s="19">
        <v>0</v>
      </c>
      <c r="D11" s="19">
        <v>0</v>
      </c>
      <c r="E11" s="19">
        <v>89</v>
      </c>
      <c r="F11" s="19">
        <v>48</v>
      </c>
      <c r="G11" s="19">
        <v>0</v>
      </c>
      <c r="H11" s="19">
        <v>0</v>
      </c>
      <c r="I11" s="19">
        <v>0</v>
      </c>
      <c r="J11" s="19">
        <v>0</v>
      </c>
      <c r="K11" s="19">
        <v>79</v>
      </c>
      <c r="L11" s="19">
        <v>0</v>
      </c>
      <c r="M11" s="19">
        <v>0</v>
      </c>
      <c r="N11" s="23">
        <f>SUM(C11:M11)</f>
        <v>216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5">
        <v>0</v>
      </c>
      <c r="U11" s="23">
        <f t="shared" si="0"/>
        <v>0</v>
      </c>
      <c r="V11" s="26">
        <f t="shared" si="1"/>
        <v>216</v>
      </c>
    </row>
    <row r="12" spans="1:23" s="5" customFormat="1" ht="14.25" customHeight="1" x14ac:dyDescent="0.25">
      <c r="A12" s="17" t="s">
        <v>34</v>
      </c>
      <c r="B12" s="18" t="s">
        <v>35</v>
      </c>
      <c r="C12" s="19">
        <v>6790</v>
      </c>
      <c r="D12" s="19">
        <v>7699</v>
      </c>
      <c r="E12" s="19">
        <v>1884</v>
      </c>
      <c r="F12" s="19">
        <v>4568</v>
      </c>
      <c r="G12" s="19">
        <v>1366</v>
      </c>
      <c r="H12" s="19">
        <v>0</v>
      </c>
      <c r="I12" s="19">
        <v>7784</v>
      </c>
      <c r="J12" s="19">
        <v>612</v>
      </c>
      <c r="K12" s="19">
        <v>886</v>
      </c>
      <c r="L12" s="19">
        <v>929</v>
      </c>
      <c r="M12" s="19">
        <v>0</v>
      </c>
      <c r="N12" s="23">
        <f>SUM(C12:M12)</f>
        <v>32518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5">
        <v>0</v>
      </c>
      <c r="U12" s="23">
        <f t="shared" si="0"/>
        <v>0</v>
      </c>
      <c r="V12" s="26">
        <f t="shared" si="1"/>
        <v>32518</v>
      </c>
    </row>
    <row r="13" spans="1:23" s="5" customFormat="1" ht="14.25" customHeight="1" x14ac:dyDescent="0.25">
      <c r="A13" s="17" t="s">
        <v>36</v>
      </c>
      <c r="B13" s="18" t="s">
        <v>37</v>
      </c>
      <c r="C13" s="19">
        <v>91777</v>
      </c>
      <c r="D13" s="19">
        <v>46008</v>
      </c>
      <c r="E13" s="19">
        <v>38587</v>
      </c>
      <c r="F13" s="19">
        <v>8986</v>
      </c>
      <c r="G13" s="19">
        <v>41253</v>
      </c>
      <c r="H13" s="19">
        <v>1056</v>
      </c>
      <c r="I13" s="19">
        <v>19965</v>
      </c>
      <c r="J13" s="19">
        <v>16164</v>
      </c>
      <c r="K13" s="19">
        <v>28244</v>
      </c>
      <c r="L13" s="19">
        <v>19685</v>
      </c>
      <c r="M13" s="19">
        <v>0</v>
      </c>
      <c r="N13" s="23">
        <f>SUM(C13:M13)</f>
        <v>311725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5">
        <v>0</v>
      </c>
      <c r="U13" s="23">
        <f t="shared" si="0"/>
        <v>0</v>
      </c>
      <c r="V13" s="26">
        <f t="shared" si="1"/>
        <v>311725</v>
      </c>
    </row>
    <row r="14" spans="1:23" s="5" customFormat="1" ht="14.25" customHeight="1" x14ac:dyDescent="0.25">
      <c r="A14" s="17" t="s">
        <v>38</v>
      </c>
      <c r="B14" s="18" t="s">
        <v>39</v>
      </c>
      <c r="C14" s="19">
        <v>170587</v>
      </c>
      <c r="D14" s="19">
        <v>58429</v>
      </c>
      <c r="E14" s="19">
        <v>61754</v>
      </c>
      <c r="F14" s="19">
        <v>5237</v>
      </c>
      <c r="G14" s="19">
        <v>15324</v>
      </c>
      <c r="H14" s="19">
        <v>457</v>
      </c>
      <c r="I14" s="19">
        <v>58046</v>
      </c>
      <c r="J14" s="19">
        <v>7087</v>
      </c>
      <c r="K14" s="19">
        <v>49658</v>
      </c>
      <c r="L14" s="19">
        <v>34164</v>
      </c>
      <c r="M14" s="19">
        <v>0</v>
      </c>
      <c r="N14" s="23">
        <f>SUM(C14:M14)</f>
        <v>460743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5">
        <v>0</v>
      </c>
      <c r="U14" s="23">
        <f t="shared" si="0"/>
        <v>0</v>
      </c>
      <c r="V14" s="26">
        <f t="shared" si="1"/>
        <v>460743</v>
      </c>
    </row>
    <row r="15" spans="1:23" s="5" customFormat="1" ht="14.25" customHeight="1" x14ac:dyDescent="0.25">
      <c r="A15" s="17" t="s">
        <v>40</v>
      </c>
      <c r="B15" s="18" t="s">
        <v>41</v>
      </c>
      <c r="C15" s="19">
        <v>262364</v>
      </c>
      <c r="D15" s="19">
        <v>104436</v>
      </c>
      <c r="E15" s="19">
        <v>100340</v>
      </c>
      <c r="F15" s="19">
        <v>14223</v>
      </c>
      <c r="G15" s="19">
        <v>56577</v>
      </c>
      <c r="H15" s="19">
        <v>1513</v>
      </c>
      <c r="I15" s="19">
        <v>78011</v>
      </c>
      <c r="J15" s="19">
        <v>23251</v>
      </c>
      <c r="K15" s="19">
        <v>77902</v>
      </c>
      <c r="L15" s="19">
        <v>53849</v>
      </c>
      <c r="M15" s="19">
        <v>0</v>
      </c>
      <c r="N15" s="23">
        <f>SUM(C15:M15)</f>
        <v>772466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5">
        <v>0</v>
      </c>
      <c r="U15" s="23">
        <f t="shared" si="0"/>
        <v>0</v>
      </c>
      <c r="V15" s="26">
        <f t="shared" si="1"/>
        <v>772466</v>
      </c>
    </row>
    <row r="16" spans="1:23" s="5" customFormat="1" ht="14.25" customHeight="1" x14ac:dyDescent="0.25">
      <c r="A16" s="27" t="s">
        <v>42</v>
      </c>
      <c r="B16" s="28" t="s">
        <v>43</v>
      </c>
      <c r="C16" s="29">
        <v>12892</v>
      </c>
      <c r="D16" s="29">
        <v>12821</v>
      </c>
      <c r="E16" s="29">
        <v>29762</v>
      </c>
      <c r="F16" s="29">
        <v>3178</v>
      </c>
      <c r="G16" s="29">
        <v>12157</v>
      </c>
      <c r="H16" s="29">
        <v>736</v>
      </c>
      <c r="I16" s="29">
        <v>4805</v>
      </c>
      <c r="J16" s="29">
        <v>5006</v>
      </c>
      <c r="K16" s="29">
        <v>4114</v>
      </c>
      <c r="L16" s="29">
        <v>16464</v>
      </c>
      <c r="M16" s="29">
        <v>0</v>
      </c>
      <c r="N16" s="30">
        <f>SUM(C16:M16)</f>
        <v>101935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2">
        <v>0</v>
      </c>
      <c r="U16" s="30">
        <f t="shared" si="0"/>
        <v>0</v>
      </c>
      <c r="V16" s="33">
        <f t="shared" si="1"/>
        <v>101935</v>
      </c>
    </row>
    <row r="17" spans="1:22" s="5" customFormat="1" ht="14.25" customHeight="1" x14ac:dyDescent="0.25">
      <c r="A17" s="34" t="s">
        <v>44</v>
      </c>
      <c r="B17" s="35" t="s">
        <v>45</v>
      </c>
      <c r="C17" s="29">
        <v>249472</v>
      </c>
      <c r="D17" s="29">
        <v>91616</v>
      </c>
      <c r="E17" s="29">
        <v>70579</v>
      </c>
      <c r="F17" s="29">
        <v>11045</v>
      </c>
      <c r="G17" s="29">
        <v>44420</v>
      </c>
      <c r="H17" s="29">
        <v>778</v>
      </c>
      <c r="I17" s="29">
        <v>73206</v>
      </c>
      <c r="J17" s="29">
        <v>18245</v>
      </c>
      <c r="K17" s="29">
        <v>73787</v>
      </c>
      <c r="L17" s="29">
        <v>37385</v>
      </c>
      <c r="M17" s="29">
        <v>0</v>
      </c>
      <c r="N17" s="30">
        <f>SUM(C17:M17)</f>
        <v>670533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2">
        <v>0</v>
      </c>
      <c r="U17" s="30">
        <f t="shared" si="0"/>
        <v>0</v>
      </c>
      <c r="V17" s="33">
        <f t="shared" si="1"/>
        <v>670533</v>
      </c>
    </row>
    <row r="18" spans="1:22" s="5" customFormat="1" ht="14.25" customHeight="1" x14ac:dyDescent="0.25">
      <c r="A18" s="36" t="s">
        <v>46</v>
      </c>
      <c r="B18" s="37" t="s">
        <v>47</v>
      </c>
      <c r="C18" s="19">
        <v>209662</v>
      </c>
      <c r="D18" s="19">
        <v>105852</v>
      </c>
      <c r="E18" s="19">
        <v>131835</v>
      </c>
      <c r="F18" s="19">
        <v>80612</v>
      </c>
      <c r="G18" s="19">
        <v>114742</v>
      </c>
      <c r="H18" s="19">
        <v>170475</v>
      </c>
      <c r="I18" s="19">
        <v>258366</v>
      </c>
      <c r="J18" s="19">
        <v>139869</v>
      </c>
      <c r="K18" s="19">
        <v>87880</v>
      </c>
      <c r="L18" s="19">
        <v>166943</v>
      </c>
      <c r="M18" s="19">
        <v>86</v>
      </c>
      <c r="N18" s="23">
        <f>SUM(C18:M18)</f>
        <v>1466322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5">
        <v>0</v>
      </c>
      <c r="U18" s="23">
        <f t="shared" si="0"/>
        <v>0</v>
      </c>
      <c r="V18" s="26">
        <f t="shared" si="1"/>
        <v>1466322</v>
      </c>
    </row>
    <row r="19" spans="1:22" s="5" customFormat="1" ht="14.25" customHeight="1" x14ac:dyDescent="0.25">
      <c r="A19" s="34" t="s">
        <v>48</v>
      </c>
      <c r="B19" s="35" t="s">
        <v>49</v>
      </c>
      <c r="C19" s="29">
        <v>151990</v>
      </c>
      <c r="D19" s="29">
        <v>75908</v>
      </c>
      <c r="E19" s="29">
        <v>94511</v>
      </c>
      <c r="F19" s="29">
        <v>50895</v>
      </c>
      <c r="G19" s="29">
        <v>85535</v>
      </c>
      <c r="H19" s="29">
        <v>131240</v>
      </c>
      <c r="I19" s="29">
        <v>199274</v>
      </c>
      <c r="J19" s="29">
        <v>106933</v>
      </c>
      <c r="K19" s="29">
        <v>62799</v>
      </c>
      <c r="L19" s="29">
        <v>130270</v>
      </c>
      <c r="M19" s="29">
        <v>0</v>
      </c>
      <c r="N19" s="30">
        <f>SUM(C19:M19)</f>
        <v>1089355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2">
        <v>0</v>
      </c>
      <c r="U19" s="30">
        <f t="shared" si="0"/>
        <v>0</v>
      </c>
      <c r="V19" s="33">
        <f t="shared" si="1"/>
        <v>1089355</v>
      </c>
    </row>
    <row r="20" spans="1:22" s="5" customFormat="1" ht="14.25" customHeight="1" x14ac:dyDescent="0.25">
      <c r="A20" s="34" t="s">
        <v>50</v>
      </c>
      <c r="B20" s="35" t="s">
        <v>51</v>
      </c>
      <c r="C20" s="29">
        <v>43816</v>
      </c>
      <c r="D20" s="29">
        <v>25594</v>
      </c>
      <c r="E20" s="29">
        <v>31241</v>
      </c>
      <c r="F20" s="29">
        <v>14745</v>
      </c>
      <c r="G20" s="29">
        <v>27100</v>
      </c>
      <c r="H20" s="29">
        <v>33168</v>
      </c>
      <c r="I20" s="29">
        <v>54823</v>
      </c>
      <c r="J20" s="29">
        <v>29722</v>
      </c>
      <c r="K20" s="29">
        <v>20070</v>
      </c>
      <c r="L20" s="29">
        <v>33950</v>
      </c>
      <c r="M20" s="29">
        <v>86</v>
      </c>
      <c r="N20" s="30">
        <f>SUM(C20:M20)</f>
        <v>314315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2">
        <v>0</v>
      </c>
      <c r="U20" s="30">
        <f t="shared" si="0"/>
        <v>0</v>
      </c>
      <c r="V20" s="33">
        <f t="shared" si="1"/>
        <v>314315</v>
      </c>
    </row>
    <row r="21" spans="1:22" s="5" customFormat="1" ht="14.25" customHeight="1" x14ac:dyDescent="0.25">
      <c r="A21" s="34" t="s">
        <v>52</v>
      </c>
      <c r="B21" s="35" t="s">
        <v>53</v>
      </c>
      <c r="C21" s="29">
        <v>392</v>
      </c>
      <c r="D21" s="29">
        <v>148</v>
      </c>
      <c r="E21" s="29">
        <v>315</v>
      </c>
      <c r="F21" s="29">
        <v>13139</v>
      </c>
      <c r="G21" s="29">
        <v>213</v>
      </c>
      <c r="H21" s="29">
        <v>5576</v>
      </c>
      <c r="I21" s="29">
        <v>827</v>
      </c>
      <c r="J21" s="29">
        <v>157</v>
      </c>
      <c r="K21" s="29">
        <v>1745</v>
      </c>
      <c r="L21" s="29">
        <v>150</v>
      </c>
      <c r="M21" s="29">
        <v>0</v>
      </c>
      <c r="N21" s="30">
        <f>SUM(C21:M21)</f>
        <v>22662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2">
        <v>0</v>
      </c>
      <c r="U21" s="30">
        <f t="shared" si="0"/>
        <v>0</v>
      </c>
      <c r="V21" s="33">
        <f t="shared" si="1"/>
        <v>22662</v>
      </c>
    </row>
    <row r="22" spans="1:22" s="5" customFormat="1" ht="14.25" customHeight="1" x14ac:dyDescent="0.25">
      <c r="A22" s="36" t="s">
        <v>54</v>
      </c>
      <c r="B22" s="37" t="s">
        <v>55</v>
      </c>
      <c r="C22" s="19">
        <v>19</v>
      </c>
      <c r="D22" s="19">
        <v>101</v>
      </c>
      <c r="E22" s="19">
        <v>0</v>
      </c>
      <c r="F22" s="19">
        <v>0</v>
      </c>
      <c r="G22" s="19">
        <v>2597</v>
      </c>
      <c r="H22" s="19">
        <v>0</v>
      </c>
      <c r="I22" s="19">
        <v>0</v>
      </c>
      <c r="J22" s="19">
        <v>226</v>
      </c>
      <c r="K22" s="19">
        <v>0</v>
      </c>
      <c r="L22" s="19">
        <v>248</v>
      </c>
      <c r="M22" s="19">
        <v>0</v>
      </c>
      <c r="N22" s="23">
        <f>SUM(C22:M22)</f>
        <v>3191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5">
        <v>0</v>
      </c>
      <c r="U22" s="23">
        <f t="shared" si="0"/>
        <v>0</v>
      </c>
      <c r="V22" s="26">
        <f t="shared" si="1"/>
        <v>3191</v>
      </c>
    </row>
    <row r="23" spans="1:22" s="5" customFormat="1" ht="14.25" customHeight="1" x14ac:dyDescent="0.25">
      <c r="A23" s="36" t="s">
        <v>56</v>
      </c>
      <c r="B23" s="37" t="s">
        <v>57</v>
      </c>
      <c r="C23" s="19">
        <v>22</v>
      </c>
      <c r="D23" s="19">
        <v>0</v>
      </c>
      <c r="E23" s="19">
        <v>62</v>
      </c>
      <c r="F23" s="19">
        <v>0</v>
      </c>
      <c r="G23" s="19">
        <v>52</v>
      </c>
      <c r="H23" s="19">
        <v>0</v>
      </c>
      <c r="I23" s="19">
        <v>82</v>
      </c>
      <c r="J23" s="19">
        <v>14</v>
      </c>
      <c r="K23" s="19">
        <v>12</v>
      </c>
      <c r="L23" s="19">
        <v>5</v>
      </c>
      <c r="M23" s="19">
        <v>0</v>
      </c>
      <c r="N23" s="23">
        <f>SUM(C23:M23)</f>
        <v>249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5">
        <v>0</v>
      </c>
      <c r="U23" s="23">
        <f t="shared" si="0"/>
        <v>0</v>
      </c>
      <c r="V23" s="26">
        <f t="shared" si="1"/>
        <v>249</v>
      </c>
    </row>
    <row r="24" spans="1:22" s="5" customFormat="1" ht="14.25" customHeight="1" x14ac:dyDescent="0.25">
      <c r="A24" s="36" t="s">
        <v>58</v>
      </c>
      <c r="B24" s="37" t="s">
        <v>59</v>
      </c>
      <c r="C24" s="19">
        <v>13078</v>
      </c>
      <c r="D24" s="19">
        <v>18096</v>
      </c>
      <c r="E24" s="19">
        <v>9862</v>
      </c>
      <c r="F24" s="19">
        <v>2123</v>
      </c>
      <c r="G24" s="19">
        <v>17953</v>
      </c>
      <c r="H24" s="19">
        <v>491</v>
      </c>
      <c r="I24" s="19">
        <v>19829</v>
      </c>
      <c r="J24" s="19">
        <v>9090</v>
      </c>
      <c r="K24" s="19">
        <v>15454</v>
      </c>
      <c r="L24" s="19">
        <v>6822</v>
      </c>
      <c r="M24" s="19">
        <v>0</v>
      </c>
      <c r="N24" s="23">
        <f>SUM(C24:M24)</f>
        <v>112798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5">
        <v>0</v>
      </c>
      <c r="U24" s="23">
        <f t="shared" si="0"/>
        <v>0</v>
      </c>
      <c r="V24" s="26">
        <f t="shared" si="1"/>
        <v>112798</v>
      </c>
    </row>
    <row r="25" spans="1:22" s="5" customFormat="1" ht="14.25" customHeight="1" x14ac:dyDescent="0.25">
      <c r="A25" s="36" t="s">
        <v>60</v>
      </c>
      <c r="B25" s="37" t="s">
        <v>61</v>
      </c>
      <c r="C25" s="19">
        <v>2881</v>
      </c>
      <c r="D25" s="19">
        <v>1491</v>
      </c>
      <c r="E25" s="19">
        <v>2028</v>
      </c>
      <c r="F25" s="19">
        <v>18</v>
      </c>
      <c r="G25" s="19">
        <v>0</v>
      </c>
      <c r="H25" s="19">
        <v>0</v>
      </c>
      <c r="I25" s="19">
        <v>0</v>
      </c>
      <c r="J25" s="19">
        <v>0</v>
      </c>
      <c r="K25" s="19">
        <v>29873</v>
      </c>
      <c r="L25" s="19">
        <v>3510</v>
      </c>
      <c r="M25" s="19">
        <v>0</v>
      </c>
      <c r="N25" s="23">
        <f>SUM(C25:M25)</f>
        <v>39801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5">
        <v>0</v>
      </c>
      <c r="U25" s="23">
        <f t="shared" si="0"/>
        <v>0</v>
      </c>
      <c r="V25" s="26">
        <f t="shared" si="1"/>
        <v>39801</v>
      </c>
    </row>
    <row r="26" spans="1:22" s="5" customFormat="1" ht="14.25" customHeight="1" x14ac:dyDescent="0.25">
      <c r="A26" s="36" t="s">
        <v>62</v>
      </c>
      <c r="B26" s="37" t="s">
        <v>63</v>
      </c>
      <c r="C26" s="19">
        <v>0</v>
      </c>
      <c r="D26" s="19">
        <v>0</v>
      </c>
      <c r="E26" s="19">
        <v>4</v>
      </c>
      <c r="F26" s="19">
        <v>2182</v>
      </c>
      <c r="G26" s="19">
        <v>1</v>
      </c>
      <c r="H26" s="19">
        <v>0</v>
      </c>
      <c r="I26" s="19">
        <v>0</v>
      </c>
      <c r="J26" s="19">
        <v>0</v>
      </c>
      <c r="K26" s="19">
        <v>37</v>
      </c>
      <c r="L26" s="19">
        <v>0</v>
      </c>
      <c r="M26" s="19">
        <v>0</v>
      </c>
      <c r="N26" s="23">
        <f>SUM(C26:M26)</f>
        <v>2224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5">
        <v>0</v>
      </c>
      <c r="U26" s="23">
        <f t="shared" si="0"/>
        <v>0</v>
      </c>
      <c r="V26" s="26">
        <f t="shared" si="1"/>
        <v>2224</v>
      </c>
    </row>
    <row r="27" spans="1:22" s="5" customFormat="1" ht="14.25" customHeight="1" x14ac:dyDescent="0.25">
      <c r="A27" s="36" t="s">
        <v>64</v>
      </c>
      <c r="B27" s="37" t="s">
        <v>65</v>
      </c>
      <c r="C27" s="19">
        <v>1987</v>
      </c>
      <c r="D27" s="19">
        <v>22407</v>
      </c>
      <c r="E27" s="19">
        <v>8176</v>
      </c>
      <c r="F27" s="19">
        <v>3</v>
      </c>
      <c r="G27" s="19">
        <v>90</v>
      </c>
      <c r="H27" s="19">
        <v>0</v>
      </c>
      <c r="I27" s="19">
        <v>3048</v>
      </c>
      <c r="J27" s="19">
        <v>0</v>
      </c>
      <c r="K27" s="19">
        <v>3729</v>
      </c>
      <c r="L27" s="19">
        <v>263</v>
      </c>
      <c r="M27" s="19">
        <v>0</v>
      </c>
      <c r="N27" s="23">
        <f>SUM(C27:M27)</f>
        <v>39703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5">
        <v>0</v>
      </c>
      <c r="U27" s="23">
        <f t="shared" si="0"/>
        <v>0</v>
      </c>
      <c r="V27" s="26">
        <f t="shared" si="1"/>
        <v>39703</v>
      </c>
    </row>
    <row r="28" spans="1:22" s="5" customFormat="1" ht="14.25" customHeight="1" x14ac:dyDescent="0.25">
      <c r="A28" s="36" t="s">
        <v>66</v>
      </c>
      <c r="B28" s="37" t="s">
        <v>67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23">
        <f>SUM(C28:M28)</f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5">
        <v>0</v>
      </c>
      <c r="U28" s="23">
        <f t="shared" si="0"/>
        <v>0</v>
      </c>
      <c r="V28" s="26">
        <f t="shared" si="1"/>
        <v>0</v>
      </c>
    </row>
    <row r="29" spans="1:22" s="5" customFormat="1" ht="14.25" customHeight="1" x14ac:dyDescent="0.25">
      <c r="A29" s="38" t="s">
        <v>68</v>
      </c>
      <c r="B29" s="39" t="s">
        <v>69</v>
      </c>
      <c r="C29" s="19">
        <v>4544</v>
      </c>
      <c r="D29" s="19">
        <v>10695</v>
      </c>
      <c r="E29" s="19">
        <v>10664</v>
      </c>
      <c r="F29" s="19">
        <v>1874</v>
      </c>
      <c r="G29" s="19">
        <v>9937</v>
      </c>
      <c r="H29" s="19">
        <v>1231</v>
      </c>
      <c r="I29" s="19">
        <v>5420</v>
      </c>
      <c r="J29" s="19">
        <v>4708</v>
      </c>
      <c r="K29" s="19">
        <v>3890</v>
      </c>
      <c r="L29" s="19">
        <v>6171</v>
      </c>
      <c r="M29" s="19">
        <v>0</v>
      </c>
      <c r="N29" s="40">
        <f>SUM(C29:M29)</f>
        <v>59134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40">
        <f t="shared" si="0"/>
        <v>0</v>
      </c>
      <c r="V29" s="43">
        <f t="shared" si="1"/>
        <v>59134</v>
      </c>
    </row>
    <row r="30" spans="1:22" s="5" customFormat="1" ht="14.25" customHeight="1" x14ac:dyDescent="0.25">
      <c r="A30" s="44" t="s">
        <v>13</v>
      </c>
      <c r="B30" s="45" t="s">
        <v>70</v>
      </c>
      <c r="C30" s="46">
        <f t="shared" ref="C30:M30" si="2">SUM(C6:C14)+C18+SUM(C22:C29)</f>
        <v>706331</v>
      </c>
      <c r="D30" s="46">
        <f t="shared" si="2"/>
        <v>518873</v>
      </c>
      <c r="E30" s="46">
        <f t="shared" si="2"/>
        <v>385325</v>
      </c>
      <c r="F30" s="46">
        <f t="shared" si="2"/>
        <v>145106</v>
      </c>
      <c r="G30" s="46">
        <f t="shared" si="2"/>
        <v>370322</v>
      </c>
      <c r="H30" s="46">
        <f t="shared" si="2"/>
        <v>192286</v>
      </c>
      <c r="I30" s="46">
        <f t="shared" si="2"/>
        <v>466586</v>
      </c>
      <c r="J30" s="46">
        <f t="shared" si="2"/>
        <v>224729</v>
      </c>
      <c r="K30" s="46">
        <f t="shared" si="2"/>
        <v>379695</v>
      </c>
      <c r="L30" s="46">
        <f t="shared" si="2"/>
        <v>461037</v>
      </c>
      <c r="M30" s="46">
        <f t="shared" si="2"/>
        <v>86</v>
      </c>
      <c r="N30" s="47">
        <f>SUM(C30:M30)</f>
        <v>3850376</v>
      </c>
      <c r="O30" s="46">
        <f t="shared" ref="O30:T30" si="3">SUM(O6:O14)+O18+SUM(O22:O29)</f>
        <v>0</v>
      </c>
      <c r="P30" s="46">
        <f t="shared" si="3"/>
        <v>0</v>
      </c>
      <c r="Q30" s="46">
        <f t="shared" si="3"/>
        <v>0</v>
      </c>
      <c r="R30" s="46">
        <f t="shared" si="3"/>
        <v>0</v>
      </c>
      <c r="S30" s="46">
        <f t="shared" si="3"/>
        <v>0</v>
      </c>
      <c r="T30" s="46">
        <f t="shared" si="3"/>
        <v>0</v>
      </c>
      <c r="U30" s="47">
        <f t="shared" si="0"/>
        <v>0</v>
      </c>
      <c r="V30" s="48">
        <f t="shared" si="1"/>
        <v>3850376</v>
      </c>
    </row>
    <row r="31" spans="1:22" s="5" customFormat="1" ht="14.25" customHeight="1" x14ac:dyDescent="0.25">
      <c r="A31" s="49" t="s">
        <v>71</v>
      </c>
      <c r="B31" s="50" t="s">
        <v>72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21">
        <v>0</v>
      </c>
      <c r="N31" s="20">
        <f>SUM(C31:M31)</f>
        <v>0</v>
      </c>
      <c r="O31" s="19">
        <v>167531</v>
      </c>
      <c r="P31" s="19">
        <v>86023</v>
      </c>
      <c r="Q31" s="19">
        <v>67474</v>
      </c>
      <c r="R31" s="19">
        <v>72365</v>
      </c>
      <c r="S31" s="19">
        <v>146964</v>
      </c>
      <c r="T31" s="21">
        <v>6147</v>
      </c>
      <c r="U31" s="20">
        <f t="shared" si="0"/>
        <v>546504</v>
      </c>
      <c r="V31" s="22">
        <f t="shared" si="1"/>
        <v>546504</v>
      </c>
    </row>
    <row r="32" spans="1:22" s="5" customFormat="1" ht="14.25" customHeight="1" x14ac:dyDescent="0.25">
      <c r="A32" s="34" t="s">
        <v>73</v>
      </c>
      <c r="B32" s="51" t="s">
        <v>74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32">
        <v>0</v>
      </c>
      <c r="N32" s="30">
        <f>SUM(C32:M32)</f>
        <v>0</v>
      </c>
      <c r="O32" s="31">
        <v>141264</v>
      </c>
      <c r="P32" s="31">
        <v>78071</v>
      </c>
      <c r="Q32" s="31">
        <v>65650</v>
      </c>
      <c r="R32" s="31">
        <v>46937</v>
      </c>
      <c r="S32" s="31">
        <v>145491</v>
      </c>
      <c r="T32" s="32">
        <v>3392</v>
      </c>
      <c r="U32" s="30">
        <f t="shared" si="0"/>
        <v>480805</v>
      </c>
      <c r="V32" s="33">
        <f t="shared" si="1"/>
        <v>480805</v>
      </c>
    </row>
    <row r="33" spans="1:22" s="5" customFormat="1" ht="14.25" customHeight="1" x14ac:dyDescent="0.25">
      <c r="A33" s="34" t="s">
        <v>75</v>
      </c>
      <c r="B33" s="35" t="s">
        <v>76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32">
        <v>0</v>
      </c>
      <c r="N33" s="30">
        <f>SUM(C33:M33)</f>
        <v>0</v>
      </c>
      <c r="O33" s="31">
        <v>26267</v>
      </c>
      <c r="P33" s="31">
        <v>7952</v>
      </c>
      <c r="Q33" s="31">
        <v>1824</v>
      </c>
      <c r="R33" s="31">
        <v>25428</v>
      </c>
      <c r="S33" s="31">
        <v>1474</v>
      </c>
      <c r="T33" s="32">
        <v>2755</v>
      </c>
      <c r="U33" s="30">
        <f t="shared" si="0"/>
        <v>65700</v>
      </c>
      <c r="V33" s="33">
        <f t="shared" si="1"/>
        <v>65700</v>
      </c>
    </row>
    <row r="34" spans="1:22" s="5" customFormat="1" ht="14.25" customHeight="1" x14ac:dyDescent="0.25">
      <c r="A34" s="34" t="s">
        <v>77</v>
      </c>
      <c r="B34" s="35" t="s">
        <v>78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32">
        <v>0</v>
      </c>
      <c r="N34" s="30">
        <f>SUM(C34:M34)</f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2">
        <v>0</v>
      </c>
      <c r="U34" s="30">
        <f t="shared" si="0"/>
        <v>0</v>
      </c>
      <c r="V34" s="33">
        <f t="shared" si="1"/>
        <v>0</v>
      </c>
    </row>
    <row r="35" spans="1:22" s="5" customFormat="1" ht="14.25" customHeight="1" x14ac:dyDescent="0.25">
      <c r="A35" s="36" t="s">
        <v>79</v>
      </c>
      <c r="B35" s="52" t="s">
        <v>80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25">
        <v>0</v>
      </c>
      <c r="N35" s="23">
        <f>SUM(C35:M35)</f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5">
        <v>0</v>
      </c>
      <c r="U35" s="23">
        <f t="shared" si="0"/>
        <v>0</v>
      </c>
      <c r="V35" s="26">
        <f t="shared" si="1"/>
        <v>0</v>
      </c>
    </row>
    <row r="36" spans="1:22" s="5" customFormat="1" ht="14.25" customHeight="1" x14ac:dyDescent="0.25">
      <c r="A36" s="36" t="s">
        <v>81</v>
      </c>
      <c r="B36" s="52" t="s">
        <v>82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25">
        <v>0</v>
      </c>
      <c r="N36" s="23">
        <f>SUM(C36:M36)</f>
        <v>0</v>
      </c>
      <c r="O36" s="24">
        <v>68964</v>
      </c>
      <c r="P36" s="24">
        <v>29327</v>
      </c>
      <c r="Q36" s="24">
        <v>107180</v>
      </c>
      <c r="R36" s="24">
        <v>23742</v>
      </c>
      <c r="S36" s="24">
        <v>72198</v>
      </c>
      <c r="T36" s="25">
        <v>5320</v>
      </c>
      <c r="U36" s="23">
        <f t="shared" si="0"/>
        <v>306731</v>
      </c>
      <c r="V36" s="26">
        <f t="shared" si="1"/>
        <v>306731</v>
      </c>
    </row>
    <row r="37" spans="1:22" s="5" customFormat="1" ht="14.25" customHeight="1" x14ac:dyDescent="0.25">
      <c r="A37" s="36" t="s">
        <v>83</v>
      </c>
      <c r="B37" s="52" t="s">
        <v>84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25">
        <v>0</v>
      </c>
      <c r="N37" s="23">
        <f>SUM(C37:M37)</f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5">
        <v>0</v>
      </c>
      <c r="U37" s="23">
        <f t="shared" si="0"/>
        <v>0</v>
      </c>
      <c r="V37" s="26">
        <f t="shared" si="1"/>
        <v>0</v>
      </c>
    </row>
    <row r="38" spans="1:22" s="5" customFormat="1" ht="14.25" customHeight="1" x14ac:dyDescent="0.25">
      <c r="A38" s="36" t="s">
        <v>85</v>
      </c>
      <c r="B38" s="52" t="s">
        <v>86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25">
        <v>0</v>
      </c>
      <c r="N38" s="23">
        <f>SUM(C38:M38)</f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5">
        <v>0</v>
      </c>
      <c r="U38" s="23">
        <f t="shared" si="0"/>
        <v>0</v>
      </c>
      <c r="V38" s="26">
        <f t="shared" si="1"/>
        <v>0</v>
      </c>
    </row>
    <row r="39" spans="1:22" s="5" customFormat="1" ht="14.25" customHeight="1" x14ac:dyDescent="0.25">
      <c r="A39" s="36" t="s">
        <v>87</v>
      </c>
      <c r="B39" s="37" t="s">
        <v>88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25">
        <v>0</v>
      </c>
      <c r="N39" s="23">
        <f>SUM(C39:M39)</f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5">
        <v>0</v>
      </c>
      <c r="U39" s="23">
        <f t="shared" si="0"/>
        <v>0</v>
      </c>
      <c r="V39" s="26">
        <f t="shared" si="1"/>
        <v>0</v>
      </c>
    </row>
    <row r="40" spans="1:22" s="5" customFormat="1" ht="14.25" customHeight="1" x14ac:dyDescent="0.25">
      <c r="A40" s="36" t="s">
        <v>89</v>
      </c>
      <c r="B40" s="52" t="s">
        <v>90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42">
        <v>0</v>
      </c>
      <c r="N40" s="23">
        <f>SUM(C40:M40)</f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40">
        <f t="shared" si="0"/>
        <v>0</v>
      </c>
      <c r="V40" s="43">
        <f t="shared" si="1"/>
        <v>0</v>
      </c>
    </row>
    <row r="41" spans="1:22" s="5" customFormat="1" ht="14.25" customHeight="1" x14ac:dyDescent="0.25">
      <c r="A41" s="53" t="s">
        <v>20</v>
      </c>
      <c r="B41" s="54" t="s">
        <v>91</v>
      </c>
      <c r="C41" s="46">
        <f t="shared" ref="C41:M41" si="4">C31+SUM(C35:C40)</f>
        <v>0</v>
      </c>
      <c r="D41" s="46">
        <f t="shared" si="4"/>
        <v>0</v>
      </c>
      <c r="E41" s="46">
        <f t="shared" si="4"/>
        <v>0</v>
      </c>
      <c r="F41" s="46">
        <f t="shared" si="4"/>
        <v>0</v>
      </c>
      <c r="G41" s="46">
        <f t="shared" si="4"/>
        <v>0</v>
      </c>
      <c r="H41" s="46">
        <f t="shared" si="4"/>
        <v>0</v>
      </c>
      <c r="I41" s="46">
        <f t="shared" si="4"/>
        <v>0</v>
      </c>
      <c r="J41" s="46">
        <f t="shared" si="4"/>
        <v>0</v>
      </c>
      <c r="K41" s="46">
        <f t="shared" si="4"/>
        <v>0</v>
      </c>
      <c r="L41" s="46">
        <f t="shared" si="4"/>
        <v>0</v>
      </c>
      <c r="M41" s="46">
        <f t="shared" si="4"/>
        <v>0</v>
      </c>
      <c r="N41" s="47">
        <f>SUM(C41:M41)</f>
        <v>0</v>
      </c>
      <c r="O41" s="46">
        <f t="shared" ref="O41:T41" si="5">O31+SUM(O35:O40)</f>
        <v>236495</v>
      </c>
      <c r="P41" s="46">
        <f t="shared" si="5"/>
        <v>115350</v>
      </c>
      <c r="Q41" s="46">
        <f t="shared" si="5"/>
        <v>174654</v>
      </c>
      <c r="R41" s="46">
        <f t="shared" si="5"/>
        <v>96107</v>
      </c>
      <c r="S41" s="46">
        <f t="shared" si="5"/>
        <v>219162</v>
      </c>
      <c r="T41" s="46">
        <f t="shared" si="5"/>
        <v>11467</v>
      </c>
      <c r="U41" s="47">
        <f t="shared" si="0"/>
        <v>853235</v>
      </c>
      <c r="V41" s="48">
        <f t="shared" si="1"/>
        <v>853235</v>
      </c>
    </row>
    <row r="42" spans="1:22" s="5" customFormat="1" ht="14.25" customHeight="1" x14ac:dyDescent="0.25">
      <c r="A42" s="55" t="s">
        <v>21</v>
      </c>
      <c r="B42" s="56" t="s">
        <v>92</v>
      </c>
      <c r="C42" s="57">
        <f t="shared" ref="C42:V42" si="6">C30+C41</f>
        <v>706331</v>
      </c>
      <c r="D42" s="57">
        <f t="shared" si="6"/>
        <v>518873</v>
      </c>
      <c r="E42" s="57">
        <f t="shared" si="6"/>
        <v>385325</v>
      </c>
      <c r="F42" s="57">
        <f t="shared" si="6"/>
        <v>145106</v>
      </c>
      <c r="G42" s="57">
        <f t="shared" si="6"/>
        <v>370322</v>
      </c>
      <c r="H42" s="57">
        <f t="shared" si="6"/>
        <v>192286</v>
      </c>
      <c r="I42" s="57">
        <f t="shared" si="6"/>
        <v>466586</v>
      </c>
      <c r="J42" s="57">
        <f t="shared" si="6"/>
        <v>224729</v>
      </c>
      <c r="K42" s="57">
        <f t="shared" si="6"/>
        <v>379695</v>
      </c>
      <c r="L42" s="57">
        <f t="shared" si="6"/>
        <v>461037</v>
      </c>
      <c r="M42" s="57">
        <f t="shared" si="6"/>
        <v>86</v>
      </c>
      <c r="N42" s="57">
        <f t="shared" si="6"/>
        <v>3850376</v>
      </c>
      <c r="O42" s="57">
        <f t="shared" si="6"/>
        <v>236495</v>
      </c>
      <c r="P42" s="57">
        <f t="shared" si="6"/>
        <v>115350</v>
      </c>
      <c r="Q42" s="57">
        <f t="shared" si="6"/>
        <v>174654</v>
      </c>
      <c r="R42" s="57">
        <f t="shared" si="6"/>
        <v>96107</v>
      </c>
      <c r="S42" s="57">
        <f t="shared" si="6"/>
        <v>219162</v>
      </c>
      <c r="T42" s="57">
        <f t="shared" si="6"/>
        <v>11467</v>
      </c>
      <c r="U42" s="57">
        <f t="shared" si="6"/>
        <v>853235</v>
      </c>
      <c r="V42" s="58">
        <f t="shared" si="6"/>
        <v>4703611</v>
      </c>
    </row>
    <row r="43" spans="1:22" s="5" customFormat="1" ht="15.9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22" s="5" customFormat="1" ht="17.45" customHeight="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22" s="5" customFormat="1" ht="36.6" customHeight="1" x14ac:dyDescent="0.25">
      <c r="A45" s="123"/>
      <c r="B45" s="124"/>
      <c r="C45" s="59" t="str">
        <f t="shared" ref="C45:M45" si="7">C4</f>
        <v>MAKEDONIJA Insurance s.c. Skopje - Vienna Insurance Group</v>
      </c>
      <c r="D45" s="59" t="str">
        <f t="shared" si="7"/>
        <v>STOCK COMPANY FOR INSURANCE TRIGLAV</v>
      </c>
      <c r="E45" s="59" t="str">
        <f t="shared" si="7"/>
        <v>SAVA Insurance, a.d. Skopje</v>
      </c>
      <c r="F45" s="59" t="str">
        <f t="shared" si="7"/>
        <v>EUROINS INSURANCE S.C. Skopje</v>
      </c>
      <c r="G45" s="59" t="str">
        <f t="shared" si="7"/>
        <v>EUROLINK Insurance Inc. Skopje</v>
      </c>
      <c r="H45" s="59" t="str">
        <f t="shared" si="7"/>
        <v>GRAWE Non-life</v>
      </c>
      <c r="I45" s="59" t="str">
        <f t="shared" si="7"/>
        <v>SIGAL</v>
      </c>
      <c r="J45" s="59" t="str">
        <f t="shared" si="7"/>
        <v>Insurance Policy</v>
      </c>
      <c r="K45" s="59" t="str">
        <f t="shared" si="7"/>
        <v>INSURANCE COMPANY HALK OSIGURUVANJE A.D. SKOPJE</v>
      </c>
      <c r="L45" s="59" t="str">
        <f t="shared" si="7"/>
        <v>CROATIA INSURANCE - NON LIFE</v>
      </c>
      <c r="M45" s="59" t="str">
        <f t="shared" si="7"/>
        <v>ZOIL MAKEDONIJA, Bitola</v>
      </c>
      <c r="N45" s="60"/>
      <c r="O45" s="59" t="str">
        <f t="shared" ref="O45:T45" si="8">O4</f>
        <v>CROATIA INSURANCE - LIFE</v>
      </c>
      <c r="P45" s="59" t="str">
        <f t="shared" si="8"/>
        <v>GRAWE</v>
      </c>
      <c r="Q45" s="59" t="str">
        <f t="shared" si="8"/>
        <v>WINNER LIFE</v>
      </c>
      <c r="R45" s="59" t="str">
        <f t="shared" si="8"/>
        <v>SIGAL LIFE</v>
      </c>
      <c r="S45" s="59" t="str">
        <f t="shared" si="8"/>
        <v>TRIGLAV LIFE</v>
      </c>
      <c r="T45" s="59" t="str">
        <f t="shared" si="8"/>
        <v>PRVA LIFE JSC Skopje</v>
      </c>
      <c r="U45" s="61"/>
    </row>
    <row r="46" spans="1:22" s="5" customFormat="1" ht="14.25" customHeight="1" x14ac:dyDescent="0.25">
      <c r="A46" s="121" t="s">
        <v>93</v>
      </c>
      <c r="B46" s="122"/>
      <c r="C46" s="62">
        <f>C42/$N$42</f>
        <v>0.1834446817661444</v>
      </c>
      <c r="D46" s="62">
        <f>D42/$N$42</f>
        <v>0.13475904690866555</v>
      </c>
      <c r="E46" s="62">
        <f>E42/$N$42</f>
        <v>0.1000746420609312</v>
      </c>
      <c r="F46" s="62">
        <f>F42/$N$42</f>
        <v>3.7686189608495381E-2</v>
      </c>
      <c r="G46" s="62">
        <f>G42/$N$42</f>
        <v>9.6178139485598294E-2</v>
      </c>
      <c r="H46" s="62">
        <f>H42/$N$42</f>
        <v>4.993953837235636E-2</v>
      </c>
      <c r="I46" s="62">
        <f>I42/$N$42</f>
        <v>0.12117933417411703</v>
      </c>
      <c r="J46" s="62">
        <f>J42/$N$42</f>
        <v>5.8365468723054578E-2</v>
      </c>
      <c r="K46" s="62">
        <f>K42/$N$42</f>
        <v>9.8612447199961775E-2</v>
      </c>
      <c r="L46" s="62">
        <f>L42/$N$42</f>
        <v>0.11973817621967309</v>
      </c>
      <c r="M46" s="62">
        <f>M42/$N$42</f>
        <v>2.2335481002374834E-5</v>
      </c>
      <c r="N46" s="63"/>
      <c r="O46" s="62">
        <f>O42/$U$42</f>
        <v>0.27717451815736577</v>
      </c>
      <c r="P46" s="62">
        <f t="shared" ref="P46:T46" si="9">P42/$U$42</f>
        <v>0.13519135994186829</v>
      </c>
      <c r="Q46" s="62">
        <f t="shared" si="9"/>
        <v>0.20469624429377603</v>
      </c>
      <c r="R46" s="62">
        <f t="shared" si="9"/>
        <v>0.11263837043721835</v>
      </c>
      <c r="S46" s="62">
        <f t="shared" si="9"/>
        <v>0.25686006785938226</v>
      </c>
      <c r="T46" s="62">
        <f t="shared" si="9"/>
        <v>1.3439439310389283E-2</v>
      </c>
      <c r="U46" s="61"/>
    </row>
    <row r="47" spans="1:22" s="5" customFormat="1" ht="14.2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22" s="5" customFormat="1" ht="14.25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6:B46"/>
    <mergeCell ref="A45:B45"/>
  </mergeCells>
  <pageMargins left="0" right="0" top="0.75" bottom="0.75" header="0.3" footer="0.3"/>
  <pageSetup paperSize="9" scale="9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ACF74-B666-4AAE-A7B1-78BB6CB0F7B1}">
  <dimension ref="A1:R54"/>
  <sheetViews>
    <sheetView showGridLines="0" zoomScale="80" zoomScaleNormal="80" workbookViewId="0">
      <selection activeCell="A12" sqref="A12"/>
    </sheetView>
  </sheetViews>
  <sheetFormatPr defaultColWidth="9.140625" defaultRowHeight="15" x14ac:dyDescent="0.25"/>
  <cols>
    <col min="1" max="1" width="30.85546875" style="64" customWidth="1"/>
    <col min="2" max="2" width="5.7109375" style="64" customWidth="1"/>
    <col min="3" max="4" width="21.42578125" style="65" customWidth="1"/>
    <col min="5" max="6" width="21.42578125" style="64" customWidth="1"/>
    <col min="7" max="7" width="15" style="64" customWidth="1"/>
    <col min="8" max="8" width="16.7109375" style="64" customWidth="1"/>
    <col min="9" max="9" width="20.140625" style="64" customWidth="1"/>
    <col min="10" max="10" width="13.140625" style="64" customWidth="1"/>
    <col min="11" max="12" width="22.140625" style="2" customWidth="1"/>
    <col min="13" max="13" width="14.85546875" style="2" customWidth="1"/>
    <col min="14" max="14" width="16.7109375" style="2" customWidth="1"/>
    <col min="15" max="15" width="24.5703125" style="64" customWidth="1"/>
    <col min="16" max="16" width="25.85546875" style="64" customWidth="1"/>
    <col min="17" max="17" width="19.140625" style="64" customWidth="1"/>
    <col min="18" max="18" width="18.28515625" style="64" customWidth="1"/>
    <col min="19" max="19" width="9.140625" style="64" customWidth="1"/>
    <col min="20" max="20" width="17.5703125" style="64" customWidth="1"/>
    <col min="21" max="21" width="19.42578125" style="64" customWidth="1"/>
    <col min="22" max="22" width="19" style="64" customWidth="1"/>
    <col min="23" max="23" width="15" style="64" customWidth="1"/>
    <col min="24" max="24" width="14.85546875" style="64" customWidth="1"/>
    <col min="25" max="25" width="20.42578125" style="64" customWidth="1"/>
    <col min="26" max="34" width="9.140625" style="64" customWidth="1"/>
    <col min="35" max="35" width="16.28515625" style="64" customWidth="1"/>
    <col min="36" max="42" width="9.140625" style="64" customWidth="1"/>
    <col min="43" max="43" width="12.85546875" style="64" customWidth="1"/>
    <col min="44" max="44" width="10.140625" style="64" customWidth="1"/>
    <col min="45" max="45" width="9.140625" style="64" customWidth="1"/>
    <col min="46" max="16384" width="9.140625" style="64"/>
  </cols>
  <sheetData>
    <row r="1" spans="1:6" s="5" customFormat="1" x14ac:dyDescent="0.25">
      <c r="B1" s="66"/>
      <c r="C1" s="66"/>
      <c r="D1" s="66"/>
      <c r="E1" s="66"/>
      <c r="F1" s="66"/>
    </row>
    <row r="2" spans="1:6" s="5" customFormat="1" x14ac:dyDescent="0.25">
      <c r="A2" s="67" t="s">
        <v>94</v>
      </c>
    </row>
    <row r="3" spans="1:6" s="5" customFormat="1" x14ac:dyDescent="0.25">
      <c r="A3" s="68"/>
      <c r="B3" s="69"/>
      <c r="C3" s="70"/>
      <c r="D3" s="70"/>
      <c r="E3" s="70"/>
      <c r="F3" s="71" t="s">
        <v>95</v>
      </c>
    </row>
    <row r="4" spans="1:6" s="5" customFormat="1" ht="30" x14ac:dyDescent="0.25">
      <c r="A4" s="72" t="s">
        <v>96</v>
      </c>
      <c r="B4" s="73" t="s">
        <v>97</v>
      </c>
      <c r="C4" s="73" t="s">
        <v>98</v>
      </c>
      <c r="D4" s="73" t="s">
        <v>99</v>
      </c>
      <c r="E4" s="73" t="s">
        <v>100</v>
      </c>
      <c r="F4" s="74" t="s">
        <v>101</v>
      </c>
    </row>
    <row r="5" spans="1:6" s="5" customFormat="1" x14ac:dyDescent="0.25">
      <c r="A5" s="75"/>
      <c r="B5" s="76"/>
      <c r="C5" s="77">
        <v>1</v>
      </c>
      <c r="D5" s="77">
        <v>2</v>
      </c>
      <c r="E5" s="77">
        <v>3</v>
      </c>
      <c r="F5" s="78">
        <v>4</v>
      </c>
    </row>
    <row r="6" spans="1:6" s="5" customFormat="1" ht="15.75" x14ac:dyDescent="0.25">
      <c r="A6" s="79" t="s">
        <v>102</v>
      </c>
      <c r="B6" s="80">
        <f t="shared" ref="B6:B25" si="0">ROW()-ROW($A$5)</f>
        <v>1</v>
      </c>
      <c r="C6" s="81">
        <f>SUM(C7:C17)</f>
        <v>3850379</v>
      </c>
      <c r="D6" s="81">
        <f>SUM(D7:D17)</f>
        <v>965011</v>
      </c>
      <c r="E6" s="81">
        <f>SUM(E7:E17)</f>
        <v>2720659</v>
      </c>
      <c r="F6" s="82">
        <f>SUM(F7:F17)</f>
        <v>1129720</v>
      </c>
    </row>
    <row r="7" spans="1:6" ht="30" x14ac:dyDescent="0.25">
      <c r="A7" s="158" t="s">
        <v>2</v>
      </c>
      <c r="B7" s="80">
        <f t="shared" si="0"/>
        <v>2</v>
      </c>
      <c r="C7" s="84">
        <v>706331</v>
      </c>
      <c r="D7" s="84">
        <v>203747</v>
      </c>
      <c r="E7" s="84">
        <v>491271</v>
      </c>
      <c r="F7" s="85">
        <f t="shared" ref="F7:F17" si="1">C7-E7</f>
        <v>215060</v>
      </c>
    </row>
    <row r="8" spans="1:6" s="5" customFormat="1" ht="30" x14ac:dyDescent="0.25">
      <c r="A8" s="158" t="s">
        <v>3</v>
      </c>
      <c r="B8" s="80">
        <f t="shared" si="0"/>
        <v>3</v>
      </c>
      <c r="C8" s="84">
        <v>518873</v>
      </c>
      <c r="D8" s="84">
        <v>181802</v>
      </c>
      <c r="E8" s="84">
        <v>368932</v>
      </c>
      <c r="F8" s="85">
        <f t="shared" si="1"/>
        <v>149941</v>
      </c>
    </row>
    <row r="9" spans="1:6" s="5" customFormat="1" x14ac:dyDescent="0.25">
      <c r="A9" s="158" t="s">
        <v>4</v>
      </c>
      <c r="B9" s="80">
        <f t="shared" si="0"/>
        <v>4</v>
      </c>
      <c r="C9" s="84">
        <v>385325</v>
      </c>
      <c r="D9" s="84">
        <v>86180</v>
      </c>
      <c r="E9" s="84">
        <v>306167</v>
      </c>
      <c r="F9" s="85">
        <f t="shared" si="1"/>
        <v>79158</v>
      </c>
    </row>
    <row r="10" spans="1:6" s="5" customFormat="1" x14ac:dyDescent="0.25">
      <c r="A10" s="158" t="s">
        <v>5</v>
      </c>
      <c r="B10" s="80">
        <f t="shared" si="0"/>
        <v>5</v>
      </c>
      <c r="C10" s="84">
        <v>145106</v>
      </c>
      <c r="D10" s="84">
        <v>19482</v>
      </c>
      <c r="E10" s="84">
        <v>104357</v>
      </c>
      <c r="F10" s="85">
        <f t="shared" si="1"/>
        <v>40749</v>
      </c>
    </row>
    <row r="11" spans="1:6" s="5" customFormat="1" x14ac:dyDescent="0.25">
      <c r="A11" s="158" t="s">
        <v>6</v>
      </c>
      <c r="B11" s="80">
        <f t="shared" si="0"/>
        <v>6</v>
      </c>
      <c r="C11" s="84">
        <v>370324</v>
      </c>
      <c r="D11" s="84">
        <v>97360</v>
      </c>
      <c r="E11" s="84">
        <v>204989</v>
      </c>
      <c r="F11" s="85">
        <f t="shared" si="1"/>
        <v>165335</v>
      </c>
    </row>
    <row r="12" spans="1:6" s="5" customFormat="1" x14ac:dyDescent="0.25">
      <c r="A12" s="158" t="s">
        <v>7</v>
      </c>
      <c r="B12" s="80">
        <f t="shared" si="0"/>
        <v>7</v>
      </c>
      <c r="C12" s="84">
        <v>192287</v>
      </c>
      <c r="D12" s="84">
        <v>36172</v>
      </c>
      <c r="E12" s="84">
        <v>137126</v>
      </c>
      <c r="F12" s="85">
        <f t="shared" si="1"/>
        <v>55161</v>
      </c>
    </row>
    <row r="13" spans="1:6" s="5" customFormat="1" x14ac:dyDescent="0.25">
      <c r="A13" s="158" t="s">
        <v>8</v>
      </c>
      <c r="B13" s="80">
        <f t="shared" si="0"/>
        <v>8</v>
      </c>
      <c r="C13" s="84">
        <v>466586</v>
      </c>
      <c r="D13" s="84">
        <v>119169</v>
      </c>
      <c r="E13" s="84">
        <v>344488</v>
      </c>
      <c r="F13" s="85">
        <f t="shared" si="1"/>
        <v>122098</v>
      </c>
    </row>
    <row r="14" spans="1:6" s="5" customFormat="1" x14ac:dyDescent="0.25">
      <c r="A14" s="158" t="s">
        <v>9</v>
      </c>
      <c r="B14" s="80">
        <f t="shared" si="0"/>
        <v>9</v>
      </c>
      <c r="C14" s="84">
        <v>224728</v>
      </c>
      <c r="D14" s="84">
        <v>50828</v>
      </c>
      <c r="E14" s="84">
        <v>159991</v>
      </c>
      <c r="F14" s="85">
        <f t="shared" si="1"/>
        <v>64737</v>
      </c>
    </row>
    <row r="15" spans="1:6" s="5" customFormat="1" ht="30" x14ac:dyDescent="0.25">
      <c r="A15" s="158" t="s">
        <v>10</v>
      </c>
      <c r="B15" s="80">
        <f t="shared" si="0"/>
        <v>10</v>
      </c>
      <c r="C15" s="84">
        <v>379696</v>
      </c>
      <c r="D15" s="84">
        <v>92103</v>
      </c>
      <c r="E15" s="84">
        <v>270620</v>
      </c>
      <c r="F15" s="85">
        <f t="shared" si="1"/>
        <v>109076</v>
      </c>
    </row>
    <row r="16" spans="1:6" s="5" customFormat="1" x14ac:dyDescent="0.25">
      <c r="A16" s="158" t="s">
        <v>11</v>
      </c>
      <c r="B16" s="80">
        <f t="shared" si="0"/>
        <v>11</v>
      </c>
      <c r="C16" s="84">
        <v>461037</v>
      </c>
      <c r="D16" s="84">
        <v>76689</v>
      </c>
      <c r="E16" s="84">
        <v>332652</v>
      </c>
      <c r="F16" s="85">
        <f t="shared" si="1"/>
        <v>128385</v>
      </c>
    </row>
    <row r="17" spans="1:6" x14ac:dyDescent="0.25">
      <c r="A17" s="158" t="s">
        <v>12</v>
      </c>
      <c r="B17" s="80">
        <f t="shared" si="0"/>
        <v>12</v>
      </c>
      <c r="C17" s="84">
        <v>86</v>
      </c>
      <c r="D17" s="84">
        <v>1479</v>
      </c>
      <c r="E17" s="84">
        <v>66</v>
      </c>
      <c r="F17" s="85">
        <f t="shared" si="1"/>
        <v>20</v>
      </c>
    </row>
    <row r="18" spans="1:6" s="5" customFormat="1" ht="15.75" x14ac:dyDescent="0.25">
      <c r="A18" s="79" t="s">
        <v>103</v>
      </c>
      <c r="B18" s="80">
        <f t="shared" si="0"/>
        <v>13</v>
      </c>
      <c r="C18" s="81">
        <f>SUM(C19:C24)</f>
        <v>853235</v>
      </c>
      <c r="D18" s="81">
        <f>SUM(D19:D24)</f>
        <v>19711</v>
      </c>
      <c r="E18" s="81">
        <f>SUM(E19:E24)</f>
        <v>644904</v>
      </c>
      <c r="F18" s="82">
        <f>SUM(F19:F24)</f>
        <v>208331</v>
      </c>
    </row>
    <row r="19" spans="1:6" x14ac:dyDescent="0.25">
      <c r="A19" s="83" t="s">
        <v>14</v>
      </c>
      <c r="B19" s="80">
        <f t="shared" si="0"/>
        <v>14</v>
      </c>
      <c r="C19" s="84">
        <v>236495</v>
      </c>
      <c r="D19" s="84">
        <v>3270</v>
      </c>
      <c r="E19" s="84">
        <v>133999</v>
      </c>
      <c r="F19" s="85">
        <f t="shared" ref="F19:F24" si="2">C19-E19</f>
        <v>102496</v>
      </c>
    </row>
    <row r="20" spans="1:6" s="5" customFormat="1" x14ac:dyDescent="0.25">
      <c r="A20" s="83" t="s">
        <v>15</v>
      </c>
      <c r="B20" s="80">
        <f t="shared" si="0"/>
        <v>15</v>
      </c>
      <c r="C20" s="84">
        <v>115350</v>
      </c>
      <c r="D20" s="84">
        <v>6742</v>
      </c>
      <c r="E20" s="84">
        <v>92046</v>
      </c>
      <c r="F20" s="85">
        <f t="shared" si="2"/>
        <v>23304</v>
      </c>
    </row>
    <row r="21" spans="1:6" s="5" customFormat="1" x14ac:dyDescent="0.25">
      <c r="A21" s="83" t="s">
        <v>16</v>
      </c>
      <c r="B21" s="80">
        <f t="shared" si="0"/>
        <v>16</v>
      </c>
      <c r="C21" s="84">
        <v>174654</v>
      </c>
      <c r="D21" s="84">
        <v>3144</v>
      </c>
      <c r="E21" s="84">
        <v>139093</v>
      </c>
      <c r="F21" s="85">
        <f t="shared" si="2"/>
        <v>35561</v>
      </c>
    </row>
    <row r="22" spans="1:6" s="5" customFormat="1" x14ac:dyDescent="0.25">
      <c r="A22" s="83" t="s">
        <v>17</v>
      </c>
      <c r="B22" s="80">
        <f t="shared" si="0"/>
        <v>17</v>
      </c>
      <c r="C22" s="84">
        <v>96107</v>
      </c>
      <c r="D22" s="84">
        <v>5665</v>
      </c>
      <c r="E22" s="84">
        <v>85468</v>
      </c>
      <c r="F22" s="85">
        <f t="shared" si="2"/>
        <v>10639</v>
      </c>
    </row>
    <row r="23" spans="1:6" s="5" customFormat="1" x14ac:dyDescent="0.25">
      <c r="A23" s="83" t="s">
        <v>18</v>
      </c>
      <c r="B23" s="80">
        <f t="shared" si="0"/>
        <v>18</v>
      </c>
      <c r="C23" s="84">
        <v>219163</v>
      </c>
      <c r="D23" s="84">
        <v>686</v>
      </c>
      <c r="E23" s="84">
        <v>188789</v>
      </c>
      <c r="F23" s="85">
        <f t="shared" si="2"/>
        <v>30374</v>
      </c>
    </row>
    <row r="24" spans="1:6" x14ac:dyDescent="0.25">
      <c r="A24" s="83" t="s">
        <v>19</v>
      </c>
      <c r="B24" s="80">
        <f t="shared" si="0"/>
        <v>19</v>
      </c>
      <c r="C24" s="84">
        <v>11466</v>
      </c>
      <c r="D24" s="84">
        <v>204</v>
      </c>
      <c r="E24" s="84">
        <v>5509</v>
      </c>
      <c r="F24" s="85">
        <f t="shared" si="2"/>
        <v>5957</v>
      </c>
    </row>
    <row r="25" spans="1:6" s="5" customFormat="1" ht="15.75" x14ac:dyDescent="0.25">
      <c r="A25" s="79" t="s">
        <v>104</v>
      </c>
      <c r="B25" s="86">
        <f t="shared" si="0"/>
        <v>20</v>
      </c>
      <c r="C25" s="87">
        <f>C6+C18</f>
        <v>4703614</v>
      </c>
      <c r="D25" s="87">
        <f>D6+D18</f>
        <v>984722</v>
      </c>
      <c r="E25" s="87">
        <f>E6+E18</f>
        <v>3365563</v>
      </c>
      <c r="F25" s="88">
        <f>F6+F18</f>
        <v>1338051</v>
      </c>
    </row>
    <row r="26" spans="1:6" s="5" customFormat="1" x14ac:dyDescent="0.25"/>
    <row r="27" spans="1:6" s="5" customFormat="1" x14ac:dyDescent="0.25"/>
    <row r="39" spans="9:18" s="65" customFormat="1" x14ac:dyDescent="0.25">
      <c r="I39" s="64"/>
      <c r="J39" s="64"/>
      <c r="K39" s="2"/>
      <c r="L39" s="2"/>
      <c r="M39" s="2"/>
      <c r="N39" s="2"/>
      <c r="O39" s="64"/>
      <c r="P39" s="64"/>
      <c r="Q39" s="64"/>
      <c r="R39" s="64"/>
    </row>
    <row r="40" spans="9:18" s="65" customFormat="1" x14ac:dyDescent="0.25">
      <c r="I40" s="64"/>
      <c r="J40" s="64"/>
      <c r="K40" s="2"/>
      <c r="L40" s="2"/>
      <c r="M40" s="2"/>
      <c r="N40" s="2"/>
      <c r="O40" s="64"/>
      <c r="P40" s="64"/>
      <c r="Q40" s="64"/>
      <c r="R40" s="64"/>
    </row>
    <row r="41" spans="9:18" s="65" customFormat="1" x14ac:dyDescent="0.25">
      <c r="I41" s="64"/>
      <c r="J41" s="64"/>
      <c r="K41" s="2"/>
      <c r="L41" s="2"/>
      <c r="M41" s="2"/>
      <c r="N41" s="2"/>
      <c r="O41" s="64"/>
      <c r="P41" s="64"/>
      <c r="Q41" s="64"/>
      <c r="R41" s="64"/>
    </row>
    <row r="42" spans="9:18" s="65" customFormat="1" x14ac:dyDescent="0.25">
      <c r="I42" s="64"/>
      <c r="J42" s="64"/>
      <c r="K42" s="2"/>
      <c r="L42" s="2"/>
      <c r="M42" s="2"/>
      <c r="N42" s="2"/>
      <c r="O42" s="64"/>
      <c r="P42" s="64"/>
      <c r="Q42" s="64"/>
      <c r="R42" s="64"/>
    </row>
    <row r="43" spans="9:18" s="65" customFormat="1" x14ac:dyDescent="0.25">
      <c r="I43" s="64"/>
      <c r="J43" s="64"/>
      <c r="K43" s="2"/>
      <c r="L43" s="2"/>
      <c r="M43" s="2"/>
      <c r="N43" s="2"/>
      <c r="O43" s="64"/>
      <c r="P43" s="64"/>
      <c r="Q43" s="64"/>
      <c r="R43" s="64"/>
    </row>
    <row r="44" spans="9:18" s="65" customFormat="1" x14ac:dyDescent="0.25">
      <c r="I44" s="64"/>
      <c r="J44" s="64"/>
      <c r="K44" s="2"/>
      <c r="L44" s="2"/>
      <c r="M44" s="2"/>
      <c r="N44" s="2"/>
      <c r="O44" s="64"/>
      <c r="P44" s="64"/>
      <c r="Q44" s="64"/>
      <c r="R44" s="64"/>
    </row>
    <row r="45" spans="9:18" s="65" customFormat="1" x14ac:dyDescent="0.25">
      <c r="I45" s="64"/>
      <c r="J45" s="64"/>
      <c r="K45" s="2"/>
      <c r="L45" s="2"/>
      <c r="M45" s="2"/>
      <c r="N45" s="2"/>
      <c r="O45" s="64"/>
      <c r="P45" s="64"/>
      <c r="Q45" s="64"/>
      <c r="R45" s="64"/>
    </row>
    <row r="46" spans="9:18" s="65" customFormat="1" x14ac:dyDescent="0.25">
      <c r="I46" s="64"/>
      <c r="J46" s="64"/>
      <c r="K46" s="2"/>
      <c r="L46" s="2"/>
      <c r="M46" s="2"/>
      <c r="N46" s="2"/>
      <c r="O46" s="64"/>
      <c r="P46" s="64"/>
      <c r="Q46" s="64"/>
      <c r="R46" s="64"/>
    </row>
    <row r="47" spans="9:18" s="65" customFormat="1" x14ac:dyDescent="0.25">
      <c r="I47" s="64"/>
      <c r="J47" s="64"/>
      <c r="K47" s="2"/>
      <c r="L47" s="2"/>
      <c r="M47" s="2"/>
      <c r="N47" s="2"/>
      <c r="O47" s="64"/>
      <c r="P47" s="64"/>
      <c r="Q47" s="64"/>
      <c r="R47" s="64"/>
    </row>
    <row r="48" spans="9:18" s="65" customFormat="1" x14ac:dyDescent="0.25">
      <c r="I48" s="64"/>
      <c r="J48" s="64"/>
      <c r="K48" s="2"/>
      <c r="L48" s="2"/>
      <c r="M48" s="2"/>
      <c r="N48" s="2"/>
      <c r="O48" s="64"/>
      <c r="P48" s="64"/>
      <c r="Q48" s="64"/>
      <c r="R48" s="64"/>
    </row>
    <row r="49" spans="9:18" s="65" customFormat="1" x14ac:dyDescent="0.25">
      <c r="I49" s="64"/>
      <c r="J49" s="64"/>
      <c r="K49" s="2"/>
      <c r="L49" s="2"/>
      <c r="M49" s="2"/>
      <c r="N49" s="2"/>
      <c r="O49" s="64"/>
      <c r="P49" s="64"/>
      <c r="Q49" s="64"/>
      <c r="R49" s="64"/>
    </row>
    <row r="50" spans="9:18" s="65" customFormat="1" x14ac:dyDescent="0.25">
      <c r="I50" s="64"/>
      <c r="J50" s="64"/>
      <c r="K50" s="2"/>
      <c r="L50" s="2"/>
      <c r="M50" s="2"/>
      <c r="N50" s="2"/>
      <c r="O50" s="64"/>
      <c r="P50" s="64"/>
      <c r="Q50" s="64"/>
      <c r="R50" s="64"/>
    </row>
    <row r="51" spans="9:18" s="65" customFormat="1" x14ac:dyDescent="0.25">
      <c r="I51" s="64"/>
      <c r="J51" s="64"/>
      <c r="K51" s="2"/>
      <c r="L51" s="2"/>
      <c r="M51" s="2"/>
      <c r="N51" s="2"/>
      <c r="O51" s="64"/>
      <c r="P51" s="64"/>
      <c r="Q51" s="64"/>
      <c r="R51" s="64"/>
    </row>
    <row r="52" spans="9:18" s="65" customFormat="1" x14ac:dyDescent="0.25">
      <c r="I52" s="64"/>
      <c r="J52" s="64"/>
      <c r="K52" s="2"/>
      <c r="L52" s="2"/>
      <c r="M52" s="2"/>
      <c r="N52" s="2"/>
      <c r="O52" s="64"/>
      <c r="P52" s="64"/>
      <c r="Q52" s="64"/>
      <c r="R52" s="64"/>
    </row>
    <row r="53" spans="9:18" s="65" customFormat="1" x14ac:dyDescent="0.25">
      <c r="I53" s="64"/>
      <c r="J53" s="64"/>
      <c r="K53" s="2"/>
      <c r="L53" s="2"/>
      <c r="M53" s="2"/>
      <c r="N53" s="2"/>
      <c r="O53" s="64"/>
      <c r="P53" s="64"/>
      <c r="Q53" s="64"/>
      <c r="R53" s="64"/>
    </row>
    <row r="54" spans="9:18" s="65" customFormat="1" x14ac:dyDescent="0.25">
      <c r="I54" s="64"/>
      <c r="J54" s="64"/>
      <c r="K54" s="2"/>
      <c r="L54" s="2"/>
      <c r="M54" s="2"/>
      <c r="N54" s="2"/>
      <c r="O54" s="64"/>
      <c r="P54" s="64"/>
      <c r="Q54" s="64"/>
      <c r="R54" s="64"/>
    </row>
  </sheetData>
  <phoneticPr fontId="0" type="noConversion"/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4827B-F870-4F45-803F-02D08674BA52}">
  <dimension ref="A1:F35"/>
  <sheetViews>
    <sheetView showGridLines="0" zoomScale="80" zoomScaleNormal="80" workbookViewId="0"/>
  </sheetViews>
  <sheetFormatPr defaultColWidth="9.140625" defaultRowHeight="15" x14ac:dyDescent="0.25"/>
  <cols>
    <col min="1" max="1" width="29.28515625" style="64" customWidth="1"/>
    <col min="2" max="2" width="6.140625" style="64" customWidth="1"/>
    <col min="3" max="3" width="17.85546875" style="65" customWidth="1"/>
    <col min="4" max="6" width="17.85546875" style="64" customWidth="1"/>
    <col min="7" max="7" width="9.140625" style="64" customWidth="1"/>
    <col min="8" max="16384" width="9.140625" style="64"/>
  </cols>
  <sheetData>
    <row r="1" spans="1:6" s="5" customFormat="1" ht="13.5" customHeight="1" x14ac:dyDescent="0.25">
      <c r="A1" s="89"/>
      <c r="B1" s="89"/>
      <c r="C1" s="89"/>
      <c r="D1" s="89"/>
      <c r="E1" s="89"/>
      <c r="F1" s="89"/>
    </row>
    <row r="2" spans="1:6" s="5" customFormat="1" ht="13.5" customHeight="1" x14ac:dyDescent="0.25">
      <c r="A2" s="67" t="s">
        <v>105</v>
      </c>
      <c r="B2" s="90"/>
      <c r="C2" s="90"/>
      <c r="D2" s="90"/>
      <c r="E2" s="90"/>
      <c r="F2" s="90"/>
    </row>
    <row r="3" spans="1:6" s="5" customFormat="1" ht="13.5" customHeight="1" x14ac:dyDescent="0.25">
      <c r="A3" s="91"/>
      <c r="B3" s="69"/>
      <c r="C3" s="70"/>
      <c r="D3" s="70"/>
      <c r="E3" s="70"/>
      <c r="F3" s="71" t="s">
        <v>95</v>
      </c>
    </row>
    <row r="4" spans="1:6" s="5" customFormat="1" ht="66.75" customHeight="1" x14ac:dyDescent="0.25">
      <c r="A4" s="72" t="s">
        <v>96</v>
      </c>
      <c r="B4" s="73" t="s">
        <v>97</v>
      </c>
      <c r="C4" s="73" t="s">
        <v>98</v>
      </c>
      <c r="D4" s="73" t="s">
        <v>99</v>
      </c>
      <c r="E4" s="73" t="s">
        <v>100</v>
      </c>
      <c r="F4" s="74" t="s">
        <v>101</v>
      </c>
    </row>
    <row r="5" spans="1:6" s="5" customFormat="1" ht="14.25" customHeight="1" x14ac:dyDescent="0.25">
      <c r="A5" s="75"/>
      <c r="B5" s="76"/>
      <c r="C5" s="77">
        <v>1</v>
      </c>
      <c r="D5" s="77">
        <v>2</v>
      </c>
      <c r="E5" s="77">
        <v>3</v>
      </c>
      <c r="F5" s="78">
        <v>4</v>
      </c>
    </row>
    <row r="6" spans="1:6" x14ac:dyDescent="0.25">
      <c r="A6" s="92" t="s">
        <v>22</v>
      </c>
      <c r="B6" s="80">
        <v>1</v>
      </c>
      <c r="C6" s="93">
        <v>337260</v>
      </c>
      <c r="D6" s="93">
        <v>13622</v>
      </c>
      <c r="E6" s="93">
        <v>243556</v>
      </c>
      <c r="F6" s="94">
        <f t="shared" ref="F6:F30" si="0">C6-E6</f>
        <v>93704</v>
      </c>
    </row>
    <row r="7" spans="1:6" x14ac:dyDescent="0.25">
      <c r="A7" s="92" t="s">
        <v>24</v>
      </c>
      <c r="B7" s="80">
        <v>2</v>
      </c>
      <c r="C7" s="93">
        <v>588486</v>
      </c>
      <c r="D7" s="93">
        <v>19899</v>
      </c>
      <c r="E7" s="93">
        <v>427234</v>
      </c>
      <c r="F7" s="94">
        <f t="shared" si="0"/>
        <v>161252</v>
      </c>
    </row>
    <row r="8" spans="1:6" x14ac:dyDescent="0.25">
      <c r="A8" s="92" t="s">
        <v>26</v>
      </c>
      <c r="B8" s="80">
        <v>3</v>
      </c>
      <c r="C8" s="93">
        <v>380073</v>
      </c>
      <c r="D8" s="93">
        <v>27146</v>
      </c>
      <c r="E8" s="93">
        <v>275043</v>
      </c>
      <c r="F8" s="94">
        <f t="shared" si="0"/>
        <v>105030</v>
      </c>
    </row>
    <row r="9" spans="1:6" x14ac:dyDescent="0.25">
      <c r="A9" s="92" t="s">
        <v>28</v>
      </c>
      <c r="B9" s="80">
        <v>4</v>
      </c>
      <c r="C9" s="93">
        <v>0</v>
      </c>
      <c r="D9" s="93">
        <v>0</v>
      </c>
      <c r="E9" s="93">
        <v>0</v>
      </c>
      <c r="F9" s="94">
        <f t="shared" si="0"/>
        <v>0</v>
      </c>
    </row>
    <row r="10" spans="1:6" x14ac:dyDescent="0.25">
      <c r="A10" s="92" t="s">
        <v>30</v>
      </c>
      <c r="B10" s="80">
        <v>5</v>
      </c>
      <c r="C10" s="93">
        <v>15935</v>
      </c>
      <c r="D10" s="93">
        <v>15678</v>
      </c>
      <c r="E10" s="93">
        <v>11929</v>
      </c>
      <c r="F10" s="94">
        <f t="shared" si="0"/>
        <v>4006</v>
      </c>
    </row>
    <row r="11" spans="1:6" x14ac:dyDescent="0.25">
      <c r="A11" s="92" t="s">
        <v>32</v>
      </c>
      <c r="B11" s="80">
        <v>6</v>
      </c>
      <c r="C11" s="93">
        <v>216</v>
      </c>
      <c r="D11" s="93">
        <v>14</v>
      </c>
      <c r="E11" s="93">
        <v>168</v>
      </c>
      <c r="F11" s="94">
        <f t="shared" si="0"/>
        <v>48</v>
      </c>
    </row>
    <row r="12" spans="1:6" x14ac:dyDescent="0.25">
      <c r="A12" s="92" t="s">
        <v>34</v>
      </c>
      <c r="B12" s="80">
        <v>7</v>
      </c>
      <c r="C12" s="93">
        <v>32518</v>
      </c>
      <c r="D12" s="93">
        <v>20721</v>
      </c>
      <c r="E12" s="93">
        <v>23508</v>
      </c>
      <c r="F12" s="94">
        <f t="shared" si="0"/>
        <v>9010</v>
      </c>
    </row>
    <row r="13" spans="1:6" x14ac:dyDescent="0.25">
      <c r="A13" s="92" t="s">
        <v>106</v>
      </c>
      <c r="B13" s="80">
        <v>8</v>
      </c>
      <c r="C13" s="93">
        <v>311724</v>
      </c>
      <c r="D13" s="93">
        <v>210217</v>
      </c>
      <c r="E13" s="93">
        <v>212786</v>
      </c>
      <c r="F13" s="94">
        <f t="shared" si="0"/>
        <v>98938</v>
      </c>
    </row>
    <row r="14" spans="1:6" x14ac:dyDescent="0.25">
      <c r="A14" s="92" t="s">
        <v>107</v>
      </c>
      <c r="B14" s="80">
        <v>9</v>
      </c>
      <c r="C14" s="93">
        <v>460742</v>
      </c>
      <c r="D14" s="93">
        <v>223438</v>
      </c>
      <c r="E14" s="93">
        <v>320081</v>
      </c>
      <c r="F14" s="94">
        <f t="shared" si="0"/>
        <v>140661</v>
      </c>
    </row>
    <row r="15" spans="1:6" x14ac:dyDescent="0.25">
      <c r="A15" s="92" t="s">
        <v>46</v>
      </c>
      <c r="B15" s="80">
        <v>10</v>
      </c>
      <c r="C15" s="93">
        <v>1466322</v>
      </c>
      <c r="D15" s="93">
        <v>324004</v>
      </c>
      <c r="E15" s="93">
        <v>1022290</v>
      </c>
      <c r="F15" s="94">
        <f t="shared" si="0"/>
        <v>444032</v>
      </c>
    </row>
    <row r="16" spans="1:6" x14ac:dyDescent="0.25">
      <c r="A16" s="92" t="s">
        <v>108</v>
      </c>
      <c r="B16" s="80">
        <v>11</v>
      </c>
      <c r="C16" s="93">
        <v>3191</v>
      </c>
      <c r="D16" s="93">
        <v>2736</v>
      </c>
      <c r="E16" s="93">
        <v>2411</v>
      </c>
      <c r="F16" s="94">
        <f t="shared" si="0"/>
        <v>780</v>
      </c>
    </row>
    <row r="17" spans="1:6" x14ac:dyDescent="0.25">
      <c r="A17" s="92" t="s">
        <v>56</v>
      </c>
      <c r="B17" s="80">
        <v>12</v>
      </c>
      <c r="C17" s="93">
        <v>250</v>
      </c>
      <c r="D17" s="93">
        <v>11</v>
      </c>
      <c r="E17" s="93">
        <v>186</v>
      </c>
      <c r="F17" s="94">
        <f t="shared" si="0"/>
        <v>64</v>
      </c>
    </row>
    <row r="18" spans="1:6" x14ac:dyDescent="0.25">
      <c r="A18" s="92" t="s">
        <v>58</v>
      </c>
      <c r="B18" s="80">
        <v>13</v>
      </c>
      <c r="C18" s="93">
        <v>112799</v>
      </c>
      <c r="D18" s="93">
        <v>63460</v>
      </c>
      <c r="E18" s="93">
        <v>84745</v>
      </c>
      <c r="F18" s="94">
        <f t="shared" si="0"/>
        <v>28054</v>
      </c>
    </row>
    <row r="19" spans="1:6" x14ac:dyDescent="0.25">
      <c r="A19" s="92" t="s">
        <v>60</v>
      </c>
      <c r="B19" s="80">
        <v>14</v>
      </c>
      <c r="C19" s="93">
        <v>39802</v>
      </c>
      <c r="D19" s="93">
        <v>4956</v>
      </c>
      <c r="E19" s="93">
        <v>28393</v>
      </c>
      <c r="F19" s="94">
        <f t="shared" si="0"/>
        <v>11409</v>
      </c>
    </row>
    <row r="20" spans="1:6" x14ac:dyDescent="0.25">
      <c r="A20" s="92" t="s">
        <v>62</v>
      </c>
      <c r="B20" s="80">
        <v>15</v>
      </c>
      <c r="C20" s="93">
        <v>2224</v>
      </c>
      <c r="D20" s="93">
        <v>0</v>
      </c>
      <c r="E20" s="93">
        <v>1451</v>
      </c>
      <c r="F20" s="94">
        <f t="shared" si="0"/>
        <v>773</v>
      </c>
    </row>
    <row r="21" spans="1:6" x14ac:dyDescent="0.25">
      <c r="A21" s="92" t="s">
        <v>64</v>
      </c>
      <c r="B21" s="80">
        <v>16</v>
      </c>
      <c r="C21" s="93">
        <v>39702</v>
      </c>
      <c r="D21" s="93">
        <v>36302</v>
      </c>
      <c r="E21" s="93">
        <v>31101</v>
      </c>
      <c r="F21" s="94">
        <f t="shared" si="0"/>
        <v>8601</v>
      </c>
    </row>
    <row r="22" spans="1:6" x14ac:dyDescent="0.25">
      <c r="A22" s="92" t="s">
        <v>66</v>
      </c>
      <c r="B22" s="80">
        <v>17</v>
      </c>
      <c r="C22" s="93">
        <v>0</v>
      </c>
      <c r="D22" s="93">
        <v>0</v>
      </c>
      <c r="E22" s="93">
        <v>0</v>
      </c>
      <c r="F22" s="94">
        <f t="shared" si="0"/>
        <v>0</v>
      </c>
    </row>
    <row r="23" spans="1:6" x14ac:dyDescent="0.25">
      <c r="A23" s="92" t="s">
        <v>109</v>
      </c>
      <c r="B23" s="80">
        <v>18</v>
      </c>
      <c r="C23" s="93">
        <v>59135</v>
      </c>
      <c r="D23" s="93">
        <v>2807</v>
      </c>
      <c r="E23" s="93">
        <v>35775</v>
      </c>
      <c r="F23" s="94">
        <f t="shared" si="0"/>
        <v>23360</v>
      </c>
    </row>
    <row r="24" spans="1:6" x14ac:dyDescent="0.25">
      <c r="A24" s="92" t="s">
        <v>71</v>
      </c>
      <c r="B24" s="80">
        <v>19</v>
      </c>
      <c r="C24" s="93">
        <v>546504</v>
      </c>
      <c r="D24" s="93">
        <v>17226</v>
      </c>
      <c r="E24" s="93">
        <v>416819</v>
      </c>
      <c r="F24" s="94">
        <f t="shared" si="0"/>
        <v>129685</v>
      </c>
    </row>
    <row r="25" spans="1:6" x14ac:dyDescent="0.25">
      <c r="A25" s="92" t="s">
        <v>79</v>
      </c>
      <c r="B25" s="80">
        <v>20</v>
      </c>
      <c r="C25" s="93">
        <v>0</v>
      </c>
      <c r="D25" s="93">
        <v>0</v>
      </c>
      <c r="E25" s="93">
        <v>0</v>
      </c>
      <c r="F25" s="94">
        <f t="shared" si="0"/>
        <v>0</v>
      </c>
    </row>
    <row r="26" spans="1:6" x14ac:dyDescent="0.25">
      <c r="A26" s="92" t="s">
        <v>81</v>
      </c>
      <c r="B26" s="80">
        <v>21</v>
      </c>
      <c r="C26" s="93">
        <v>306731</v>
      </c>
      <c r="D26" s="93">
        <v>2486</v>
      </c>
      <c r="E26" s="93">
        <v>228086</v>
      </c>
      <c r="F26" s="94">
        <f t="shared" si="0"/>
        <v>78645</v>
      </c>
    </row>
    <row r="27" spans="1:6" x14ac:dyDescent="0.25">
      <c r="A27" s="92" t="s">
        <v>83</v>
      </c>
      <c r="B27" s="80">
        <v>22</v>
      </c>
      <c r="C27" s="93">
        <v>0</v>
      </c>
      <c r="D27" s="93">
        <v>0</v>
      </c>
      <c r="E27" s="93">
        <v>0</v>
      </c>
      <c r="F27" s="94">
        <f t="shared" si="0"/>
        <v>0</v>
      </c>
    </row>
    <row r="28" spans="1:6" x14ac:dyDescent="0.25">
      <c r="A28" s="92" t="s">
        <v>85</v>
      </c>
      <c r="B28" s="80">
        <v>23</v>
      </c>
      <c r="C28" s="93">
        <v>0</v>
      </c>
      <c r="D28" s="93">
        <v>0</v>
      </c>
      <c r="E28" s="93">
        <v>0</v>
      </c>
      <c r="F28" s="94">
        <f t="shared" si="0"/>
        <v>0</v>
      </c>
    </row>
    <row r="29" spans="1:6" x14ac:dyDescent="0.25">
      <c r="A29" s="92" t="s">
        <v>110</v>
      </c>
      <c r="B29" s="80">
        <v>24</v>
      </c>
      <c r="C29" s="93">
        <v>0</v>
      </c>
      <c r="D29" s="93">
        <v>0</v>
      </c>
      <c r="E29" s="93">
        <v>0</v>
      </c>
      <c r="F29" s="94">
        <f t="shared" si="0"/>
        <v>0</v>
      </c>
    </row>
    <row r="30" spans="1:6" x14ac:dyDescent="0.25">
      <c r="A30" s="92" t="s">
        <v>111</v>
      </c>
      <c r="B30" s="80">
        <v>25</v>
      </c>
      <c r="C30" s="93">
        <v>0</v>
      </c>
      <c r="D30" s="93">
        <v>0</v>
      </c>
      <c r="E30" s="93">
        <v>0</v>
      </c>
      <c r="F30" s="94">
        <f t="shared" si="0"/>
        <v>0</v>
      </c>
    </row>
    <row r="31" spans="1:6" s="5" customFormat="1" ht="16.149999999999999" customHeight="1" x14ac:dyDescent="0.25">
      <c r="A31" s="95" t="s">
        <v>21</v>
      </c>
      <c r="B31" s="86" t="s">
        <v>92</v>
      </c>
      <c r="C31" s="87">
        <f>SUM(C6:C30)</f>
        <v>4703614</v>
      </c>
      <c r="D31" s="87">
        <f>SUM(D6:D30)</f>
        <v>984723</v>
      </c>
      <c r="E31" s="87">
        <f>SUM(E6:E30)</f>
        <v>3365562</v>
      </c>
      <c r="F31" s="88">
        <f>SUM(F6:F30)</f>
        <v>1338052</v>
      </c>
    </row>
    <row r="32" spans="1:6" s="65" customFormat="1" ht="15" customHeight="1" x14ac:dyDescent="0.2">
      <c r="A32" s="64"/>
      <c r="B32" s="96"/>
      <c r="D32" s="64"/>
      <c r="E32" s="64"/>
      <c r="F32" s="64"/>
    </row>
    <row r="33" spans="1:6" s="65" customFormat="1" ht="15" customHeight="1" x14ac:dyDescent="0.25">
      <c r="A33" s="64"/>
      <c r="B33" s="64"/>
      <c r="D33" s="64"/>
      <c r="E33" s="64"/>
      <c r="F33" s="64"/>
    </row>
    <row r="34" spans="1:6" s="65" customFormat="1" ht="15" customHeight="1" x14ac:dyDescent="0.25">
      <c r="A34" s="64"/>
      <c r="B34" s="64"/>
      <c r="D34" s="64"/>
      <c r="E34" s="64"/>
      <c r="F34" s="64"/>
    </row>
    <row r="35" spans="1:6" s="65" customFormat="1" ht="15" customHeight="1" x14ac:dyDescent="0.25">
      <c r="A35" s="64"/>
      <c r="B35" s="64"/>
      <c r="D35" s="64"/>
      <c r="E35" s="64"/>
      <c r="F35" s="64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992FA-008D-4D64-A4D4-A8E3839D5100}">
  <dimension ref="A1:W59"/>
  <sheetViews>
    <sheetView showGridLines="0" zoomScale="80" zoomScaleNormal="80" workbookViewId="0">
      <selection activeCell="F4" sqref="F4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3" width="9.140625" style="2" customWidth="1"/>
    <col min="24" max="16384" width="9.140625" style="2"/>
  </cols>
  <sheetData>
    <row r="1" spans="1:23" s="5" customFormat="1" ht="14.25" customHeight="1" x14ac:dyDescent="0.25">
      <c r="A1" s="6"/>
    </row>
    <row r="2" spans="1:23" s="4" customFormat="1" ht="14.25" customHeight="1" x14ac:dyDescent="0.25">
      <c r="A2" s="7" t="s">
        <v>112</v>
      </c>
      <c r="B2" s="3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4" customFormat="1" ht="14.25" customHeight="1" x14ac:dyDescent="0.25">
      <c r="A3" s="2"/>
      <c r="B3" s="3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s="4" customFormat="1" ht="54" x14ac:dyDescent="0.25">
      <c r="A4" s="8" t="s">
        <v>1</v>
      </c>
      <c r="B4" s="9"/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10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10" t="s">
        <v>20</v>
      </c>
      <c r="V4" s="11" t="s">
        <v>21</v>
      </c>
    </row>
    <row r="5" spans="1:23" s="5" customFormat="1" ht="14.25" customHeight="1" x14ac:dyDescent="0.25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4">
        <v>6</v>
      </c>
      <c r="H5" s="14">
        <v>7</v>
      </c>
      <c r="I5" s="14">
        <v>8</v>
      </c>
      <c r="J5" s="14">
        <v>9</v>
      </c>
      <c r="K5" s="14">
        <v>10</v>
      </c>
      <c r="L5" s="14">
        <v>11</v>
      </c>
      <c r="M5" s="14">
        <v>12</v>
      </c>
      <c r="N5" s="15">
        <v>100</v>
      </c>
      <c r="O5" s="14">
        <v>101</v>
      </c>
      <c r="P5" s="14">
        <v>102</v>
      </c>
      <c r="Q5" s="14">
        <v>103</v>
      </c>
      <c r="R5" s="14">
        <v>104</v>
      </c>
      <c r="S5" s="14">
        <v>105</v>
      </c>
      <c r="T5" s="14">
        <v>106</v>
      </c>
      <c r="U5" s="15">
        <v>200</v>
      </c>
      <c r="V5" s="16">
        <v>300</v>
      </c>
    </row>
    <row r="6" spans="1:23" s="5" customFormat="1" ht="14.25" customHeight="1" x14ac:dyDescent="0.25">
      <c r="A6" s="17" t="s">
        <v>22</v>
      </c>
      <c r="B6" s="18" t="s">
        <v>23</v>
      </c>
      <c r="C6" s="19">
        <v>23929</v>
      </c>
      <c r="D6" s="19">
        <v>26875</v>
      </c>
      <c r="E6" s="19">
        <v>32756</v>
      </c>
      <c r="F6" s="19">
        <v>6797</v>
      </c>
      <c r="G6" s="19">
        <v>14476</v>
      </c>
      <c r="H6" s="19">
        <v>19623</v>
      </c>
      <c r="I6" s="19">
        <v>26240</v>
      </c>
      <c r="J6" s="19">
        <v>16924</v>
      </c>
      <c r="K6" s="19">
        <v>14633</v>
      </c>
      <c r="L6" s="19">
        <v>31559</v>
      </c>
      <c r="M6" s="19">
        <v>0</v>
      </c>
      <c r="N6" s="20">
        <f>SUM(C6:M6)</f>
        <v>213812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21">
        <v>0</v>
      </c>
      <c r="U6" s="20">
        <f t="shared" ref="U6:U41" si="0">SUM(O6:T6)</f>
        <v>0</v>
      </c>
      <c r="V6" s="22">
        <f t="shared" ref="V6:V41" si="1">N6+U6</f>
        <v>213812</v>
      </c>
    </row>
    <row r="7" spans="1:23" s="5" customFormat="1" ht="14.25" customHeight="1" x14ac:dyDescent="0.25">
      <c r="A7" s="17" t="s">
        <v>24</v>
      </c>
      <c r="B7" s="18" t="s">
        <v>25</v>
      </c>
      <c r="C7" s="19">
        <v>486</v>
      </c>
      <c r="D7" s="19">
        <v>8706</v>
      </c>
      <c r="E7" s="19">
        <v>2922</v>
      </c>
      <c r="F7" s="19">
        <v>18</v>
      </c>
      <c r="G7" s="19">
        <v>335</v>
      </c>
      <c r="H7" s="19">
        <v>0</v>
      </c>
      <c r="I7" s="19">
        <v>287</v>
      </c>
      <c r="J7" s="19">
        <v>0</v>
      </c>
      <c r="K7" s="19">
        <v>4682</v>
      </c>
      <c r="L7" s="19">
        <v>506</v>
      </c>
      <c r="M7" s="19">
        <v>0</v>
      </c>
      <c r="N7" s="23">
        <f>SUM(C7:M7)</f>
        <v>17942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5">
        <v>0</v>
      </c>
      <c r="U7" s="23">
        <f t="shared" si="0"/>
        <v>0</v>
      </c>
      <c r="V7" s="26">
        <f t="shared" si="1"/>
        <v>17942</v>
      </c>
    </row>
    <row r="8" spans="1:23" s="5" customFormat="1" ht="14.25" customHeight="1" x14ac:dyDescent="0.25">
      <c r="A8" s="17" t="s">
        <v>26</v>
      </c>
      <c r="B8" s="18" t="s">
        <v>27</v>
      </c>
      <c r="C8" s="19">
        <v>1766</v>
      </c>
      <c r="D8" s="19">
        <v>1717</v>
      </c>
      <c r="E8" s="19">
        <v>2254</v>
      </c>
      <c r="F8" s="19">
        <v>2680</v>
      </c>
      <c r="G8" s="19">
        <v>1387</v>
      </c>
      <c r="H8" s="19">
        <v>352</v>
      </c>
      <c r="I8" s="19">
        <v>1070</v>
      </c>
      <c r="J8" s="19">
        <v>1530</v>
      </c>
      <c r="K8" s="19">
        <v>1191</v>
      </c>
      <c r="L8" s="19">
        <v>1447</v>
      </c>
      <c r="M8" s="19">
        <v>0</v>
      </c>
      <c r="N8" s="23">
        <f>SUM(C8:M8)</f>
        <v>15394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5">
        <v>0</v>
      </c>
      <c r="U8" s="23">
        <f t="shared" si="0"/>
        <v>0</v>
      </c>
      <c r="V8" s="26">
        <f t="shared" si="1"/>
        <v>15394</v>
      </c>
    </row>
    <row r="9" spans="1:23" s="5" customFormat="1" ht="14.25" customHeight="1" x14ac:dyDescent="0.25">
      <c r="A9" s="17" t="s">
        <v>28</v>
      </c>
      <c r="B9" s="18" t="s">
        <v>29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3">
        <f>SUM(C9:M9)</f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5">
        <v>0</v>
      </c>
      <c r="U9" s="23">
        <f t="shared" si="0"/>
        <v>0</v>
      </c>
      <c r="V9" s="26">
        <f t="shared" si="1"/>
        <v>0</v>
      </c>
    </row>
    <row r="10" spans="1:23" s="5" customFormat="1" ht="14.25" customHeight="1" x14ac:dyDescent="0.25">
      <c r="A10" s="17" t="s">
        <v>30</v>
      </c>
      <c r="B10" s="18" t="s">
        <v>31</v>
      </c>
      <c r="C10" s="19">
        <v>0</v>
      </c>
      <c r="D10" s="19">
        <v>0</v>
      </c>
      <c r="E10" s="19">
        <v>0</v>
      </c>
      <c r="F10" s="19">
        <v>0</v>
      </c>
      <c r="G10" s="19">
        <v>7</v>
      </c>
      <c r="H10" s="19">
        <v>0</v>
      </c>
      <c r="I10" s="19">
        <v>0</v>
      </c>
      <c r="J10" s="19">
        <v>1</v>
      </c>
      <c r="K10" s="19">
        <v>0</v>
      </c>
      <c r="L10" s="19">
        <v>0</v>
      </c>
      <c r="M10" s="19">
        <v>0</v>
      </c>
      <c r="N10" s="23">
        <f>SUM(C10:M10)</f>
        <v>8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5">
        <v>0</v>
      </c>
      <c r="U10" s="23">
        <f t="shared" si="0"/>
        <v>0</v>
      </c>
      <c r="V10" s="26">
        <f t="shared" si="1"/>
        <v>8</v>
      </c>
    </row>
    <row r="11" spans="1:23" s="5" customFormat="1" ht="14.25" customHeight="1" x14ac:dyDescent="0.25">
      <c r="A11" s="17" t="s">
        <v>32</v>
      </c>
      <c r="B11" s="18" t="s">
        <v>33</v>
      </c>
      <c r="C11" s="19">
        <v>0</v>
      </c>
      <c r="D11" s="19">
        <v>0</v>
      </c>
      <c r="E11" s="19">
        <v>2</v>
      </c>
      <c r="F11" s="19">
        <v>1</v>
      </c>
      <c r="G11" s="19">
        <v>0</v>
      </c>
      <c r="H11" s="19">
        <v>0</v>
      </c>
      <c r="I11" s="19">
        <v>0</v>
      </c>
      <c r="J11" s="19">
        <v>0</v>
      </c>
      <c r="K11" s="19">
        <v>3</v>
      </c>
      <c r="L11" s="19">
        <v>0</v>
      </c>
      <c r="M11" s="19">
        <v>0</v>
      </c>
      <c r="N11" s="23">
        <f>SUM(C11:M11)</f>
        <v>6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5">
        <v>0</v>
      </c>
      <c r="U11" s="23">
        <f t="shared" si="0"/>
        <v>0</v>
      </c>
      <c r="V11" s="26">
        <f t="shared" si="1"/>
        <v>6</v>
      </c>
    </row>
    <row r="12" spans="1:23" s="5" customFormat="1" ht="14.25" customHeight="1" x14ac:dyDescent="0.25">
      <c r="A12" s="17" t="s">
        <v>34</v>
      </c>
      <c r="B12" s="18" t="s">
        <v>35</v>
      </c>
      <c r="C12" s="19">
        <v>46</v>
      </c>
      <c r="D12" s="19">
        <v>184</v>
      </c>
      <c r="E12" s="19">
        <v>78</v>
      </c>
      <c r="F12" s="19">
        <v>100</v>
      </c>
      <c r="G12" s="19">
        <v>137</v>
      </c>
      <c r="H12" s="19">
        <v>0</v>
      </c>
      <c r="I12" s="19">
        <v>60</v>
      </c>
      <c r="J12" s="19">
        <v>43</v>
      </c>
      <c r="K12" s="19">
        <v>72</v>
      </c>
      <c r="L12" s="19">
        <v>4</v>
      </c>
      <c r="M12" s="19">
        <v>0</v>
      </c>
      <c r="N12" s="23">
        <f>SUM(C12:M12)</f>
        <v>724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5">
        <v>0</v>
      </c>
      <c r="U12" s="23">
        <f t="shared" si="0"/>
        <v>0</v>
      </c>
      <c r="V12" s="26">
        <f t="shared" si="1"/>
        <v>724</v>
      </c>
    </row>
    <row r="13" spans="1:23" s="5" customFormat="1" ht="14.25" customHeight="1" x14ac:dyDescent="0.25">
      <c r="A13" s="17" t="s">
        <v>36</v>
      </c>
      <c r="B13" s="18" t="s">
        <v>37</v>
      </c>
      <c r="C13" s="19">
        <v>4514</v>
      </c>
      <c r="D13" s="19">
        <v>5138</v>
      </c>
      <c r="E13" s="19">
        <v>7347</v>
      </c>
      <c r="F13" s="19">
        <v>1504</v>
      </c>
      <c r="G13" s="19">
        <v>3762</v>
      </c>
      <c r="H13" s="19">
        <v>302</v>
      </c>
      <c r="I13" s="19">
        <v>1726</v>
      </c>
      <c r="J13" s="19">
        <v>2067</v>
      </c>
      <c r="K13" s="19">
        <v>2461</v>
      </c>
      <c r="L13" s="19">
        <v>5718</v>
      </c>
      <c r="M13" s="19">
        <v>0</v>
      </c>
      <c r="N13" s="23">
        <f>SUM(C13:M13)</f>
        <v>34539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5">
        <v>0</v>
      </c>
      <c r="U13" s="23">
        <f t="shared" si="0"/>
        <v>0</v>
      </c>
      <c r="V13" s="26">
        <f t="shared" si="1"/>
        <v>34539</v>
      </c>
    </row>
    <row r="14" spans="1:23" s="5" customFormat="1" ht="14.25" customHeight="1" x14ac:dyDescent="0.25">
      <c r="A14" s="17" t="s">
        <v>38</v>
      </c>
      <c r="B14" s="18" t="s">
        <v>39</v>
      </c>
      <c r="C14" s="19">
        <v>4997</v>
      </c>
      <c r="D14" s="19">
        <v>5776</v>
      </c>
      <c r="E14" s="19">
        <v>12704</v>
      </c>
      <c r="F14" s="19">
        <v>570</v>
      </c>
      <c r="G14" s="19">
        <v>3264</v>
      </c>
      <c r="H14" s="19">
        <v>193</v>
      </c>
      <c r="I14" s="19">
        <v>896</v>
      </c>
      <c r="J14" s="19">
        <v>1008</v>
      </c>
      <c r="K14" s="19">
        <v>2625</v>
      </c>
      <c r="L14" s="19">
        <v>5373</v>
      </c>
      <c r="M14" s="19">
        <v>0</v>
      </c>
      <c r="N14" s="23">
        <f>SUM(C14:M14)</f>
        <v>37406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5">
        <v>0</v>
      </c>
      <c r="U14" s="23">
        <f t="shared" si="0"/>
        <v>0</v>
      </c>
      <c r="V14" s="26">
        <f t="shared" si="1"/>
        <v>37406</v>
      </c>
    </row>
    <row r="15" spans="1:23" s="5" customFormat="1" ht="14.25" customHeight="1" x14ac:dyDescent="0.25">
      <c r="A15" s="17" t="s">
        <v>40</v>
      </c>
      <c r="B15" s="18" t="s">
        <v>41</v>
      </c>
      <c r="C15" s="19">
        <v>4997</v>
      </c>
      <c r="D15" s="19">
        <v>5777</v>
      </c>
      <c r="E15" s="19">
        <v>12789</v>
      </c>
      <c r="F15" s="19">
        <v>1651</v>
      </c>
      <c r="G15" s="19">
        <v>3895</v>
      </c>
      <c r="H15" s="19">
        <v>495</v>
      </c>
      <c r="I15" s="19">
        <v>2023</v>
      </c>
      <c r="J15" s="19">
        <v>2278</v>
      </c>
      <c r="K15" s="19">
        <v>2760</v>
      </c>
      <c r="L15" s="19">
        <v>6124</v>
      </c>
      <c r="M15" s="19">
        <v>0</v>
      </c>
      <c r="N15" s="23">
        <f>SUM(C15:M15)</f>
        <v>42789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5">
        <v>0</v>
      </c>
      <c r="U15" s="23">
        <f t="shared" si="0"/>
        <v>0</v>
      </c>
      <c r="V15" s="26">
        <f t="shared" si="1"/>
        <v>42789</v>
      </c>
    </row>
    <row r="16" spans="1:23" s="5" customFormat="1" ht="14.25" customHeight="1" x14ac:dyDescent="0.25">
      <c r="A16" s="27" t="s">
        <v>42</v>
      </c>
      <c r="B16" s="28" t="s">
        <v>43</v>
      </c>
      <c r="C16" s="29">
        <v>3430</v>
      </c>
      <c r="D16" s="29">
        <v>4847</v>
      </c>
      <c r="E16" s="29">
        <v>11114</v>
      </c>
      <c r="F16" s="29">
        <v>1132</v>
      </c>
      <c r="G16" s="29">
        <v>3116</v>
      </c>
      <c r="H16" s="29">
        <v>350</v>
      </c>
      <c r="I16" s="29">
        <v>1143</v>
      </c>
      <c r="J16" s="29">
        <v>1547</v>
      </c>
      <c r="K16" s="29">
        <v>1060</v>
      </c>
      <c r="L16" s="29">
        <v>5366</v>
      </c>
      <c r="M16" s="29">
        <v>0</v>
      </c>
      <c r="N16" s="30">
        <f>SUM(C16:M16)</f>
        <v>33105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2">
        <v>0</v>
      </c>
      <c r="U16" s="30">
        <f t="shared" si="0"/>
        <v>0</v>
      </c>
      <c r="V16" s="33">
        <f t="shared" si="1"/>
        <v>33105</v>
      </c>
    </row>
    <row r="17" spans="1:22" s="5" customFormat="1" ht="14.25" customHeight="1" x14ac:dyDescent="0.25">
      <c r="A17" s="34" t="s">
        <v>44</v>
      </c>
      <c r="B17" s="35" t="s">
        <v>45</v>
      </c>
      <c r="C17" s="29">
        <v>1567</v>
      </c>
      <c r="D17" s="29">
        <v>930</v>
      </c>
      <c r="E17" s="29">
        <v>1675</v>
      </c>
      <c r="F17" s="29">
        <v>519</v>
      </c>
      <c r="G17" s="29">
        <v>779</v>
      </c>
      <c r="H17" s="29">
        <v>145</v>
      </c>
      <c r="I17" s="29">
        <v>880</v>
      </c>
      <c r="J17" s="29">
        <v>731</v>
      </c>
      <c r="K17" s="29">
        <v>1700</v>
      </c>
      <c r="L17" s="29">
        <v>758</v>
      </c>
      <c r="M17" s="29">
        <v>0</v>
      </c>
      <c r="N17" s="30">
        <f>SUM(C17:M17)</f>
        <v>9684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2">
        <v>0</v>
      </c>
      <c r="U17" s="30">
        <f t="shared" si="0"/>
        <v>0</v>
      </c>
      <c r="V17" s="33">
        <f t="shared" si="1"/>
        <v>9684</v>
      </c>
    </row>
    <row r="18" spans="1:22" s="5" customFormat="1" ht="14.25" customHeight="1" x14ac:dyDescent="0.25">
      <c r="A18" s="36" t="s">
        <v>46</v>
      </c>
      <c r="B18" s="37" t="s">
        <v>47</v>
      </c>
      <c r="C18" s="19">
        <v>34541</v>
      </c>
      <c r="D18" s="19">
        <v>18471</v>
      </c>
      <c r="E18" s="19">
        <v>21626</v>
      </c>
      <c r="F18" s="19">
        <v>15222</v>
      </c>
      <c r="G18" s="19">
        <v>20502</v>
      </c>
      <c r="H18" s="19">
        <v>31231</v>
      </c>
      <c r="I18" s="19">
        <v>44164</v>
      </c>
      <c r="J18" s="19">
        <v>24574</v>
      </c>
      <c r="K18" s="19">
        <v>14721</v>
      </c>
      <c r="L18" s="19">
        <v>30146</v>
      </c>
      <c r="M18" s="19">
        <v>37</v>
      </c>
      <c r="N18" s="23">
        <f>SUM(C18:M18)</f>
        <v>255235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5">
        <v>0</v>
      </c>
      <c r="U18" s="23">
        <f t="shared" si="0"/>
        <v>0</v>
      </c>
      <c r="V18" s="26">
        <f t="shared" si="1"/>
        <v>255235</v>
      </c>
    </row>
    <row r="19" spans="1:22" s="5" customFormat="1" ht="14.25" customHeight="1" x14ac:dyDescent="0.25">
      <c r="A19" s="34" t="s">
        <v>48</v>
      </c>
      <c r="B19" s="35" t="s">
        <v>49</v>
      </c>
      <c r="C19" s="29">
        <v>26678</v>
      </c>
      <c r="D19" s="29">
        <v>13558</v>
      </c>
      <c r="E19" s="29">
        <v>15491</v>
      </c>
      <c r="F19" s="29">
        <v>8462</v>
      </c>
      <c r="G19" s="29">
        <v>15108</v>
      </c>
      <c r="H19" s="29">
        <v>23014</v>
      </c>
      <c r="I19" s="29">
        <v>32704</v>
      </c>
      <c r="J19" s="29">
        <v>18845</v>
      </c>
      <c r="K19" s="29">
        <v>10678</v>
      </c>
      <c r="L19" s="29">
        <v>23368</v>
      </c>
      <c r="M19" s="29">
        <v>0</v>
      </c>
      <c r="N19" s="30">
        <f>SUM(C19:M19)</f>
        <v>187906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2">
        <v>0</v>
      </c>
      <c r="U19" s="30">
        <f t="shared" si="0"/>
        <v>0</v>
      </c>
      <c r="V19" s="33">
        <f t="shared" si="1"/>
        <v>187906</v>
      </c>
    </row>
    <row r="20" spans="1:22" s="5" customFormat="1" ht="14.25" customHeight="1" x14ac:dyDescent="0.25">
      <c r="A20" s="34" t="s">
        <v>50</v>
      </c>
      <c r="B20" s="35" t="s">
        <v>51</v>
      </c>
      <c r="C20" s="29">
        <v>7561</v>
      </c>
      <c r="D20" s="29">
        <v>4721</v>
      </c>
      <c r="E20" s="29">
        <v>5869</v>
      </c>
      <c r="F20" s="29">
        <v>2630</v>
      </c>
      <c r="G20" s="29">
        <v>5267</v>
      </c>
      <c r="H20" s="29">
        <v>6648</v>
      </c>
      <c r="I20" s="29">
        <v>11177</v>
      </c>
      <c r="J20" s="29">
        <v>5582</v>
      </c>
      <c r="K20" s="29">
        <v>3421</v>
      </c>
      <c r="L20" s="29">
        <v>6668</v>
      </c>
      <c r="M20" s="29">
        <v>37</v>
      </c>
      <c r="N20" s="30">
        <f>SUM(C20:M20)</f>
        <v>59581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2">
        <v>0</v>
      </c>
      <c r="U20" s="30">
        <f t="shared" si="0"/>
        <v>0</v>
      </c>
      <c r="V20" s="33">
        <f t="shared" si="1"/>
        <v>59581</v>
      </c>
    </row>
    <row r="21" spans="1:22" s="5" customFormat="1" ht="14.25" customHeight="1" x14ac:dyDescent="0.25">
      <c r="A21" s="34" t="s">
        <v>52</v>
      </c>
      <c r="B21" s="35" t="s">
        <v>53</v>
      </c>
      <c r="C21" s="29">
        <v>60</v>
      </c>
      <c r="D21" s="29">
        <v>22</v>
      </c>
      <c r="E21" s="29">
        <v>47</v>
      </c>
      <c r="F21" s="29">
        <v>4050</v>
      </c>
      <c r="G21" s="29">
        <v>39</v>
      </c>
      <c r="H21" s="29">
        <v>1541</v>
      </c>
      <c r="I21" s="29">
        <v>146</v>
      </c>
      <c r="J21" s="29">
        <v>24</v>
      </c>
      <c r="K21" s="29">
        <v>490</v>
      </c>
      <c r="L21" s="29">
        <v>17</v>
      </c>
      <c r="M21" s="29">
        <v>0</v>
      </c>
      <c r="N21" s="30">
        <f>SUM(C21:M21)</f>
        <v>6436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2">
        <v>0</v>
      </c>
      <c r="U21" s="30">
        <f t="shared" si="0"/>
        <v>0</v>
      </c>
      <c r="V21" s="33">
        <f t="shared" si="1"/>
        <v>6436</v>
      </c>
    </row>
    <row r="22" spans="1:22" s="5" customFormat="1" ht="14.25" customHeight="1" x14ac:dyDescent="0.25">
      <c r="A22" s="36" t="s">
        <v>54</v>
      </c>
      <c r="B22" s="37" t="s">
        <v>55</v>
      </c>
      <c r="C22" s="19">
        <v>5</v>
      </c>
      <c r="D22" s="19">
        <v>60</v>
      </c>
      <c r="E22" s="19">
        <v>0</v>
      </c>
      <c r="F22" s="19">
        <v>0</v>
      </c>
      <c r="G22" s="19">
        <v>5</v>
      </c>
      <c r="H22" s="19">
        <v>0</v>
      </c>
      <c r="I22" s="19">
        <v>0</v>
      </c>
      <c r="J22" s="19">
        <v>9</v>
      </c>
      <c r="K22" s="19">
        <v>0</v>
      </c>
      <c r="L22" s="19">
        <v>2</v>
      </c>
      <c r="M22" s="19">
        <v>0</v>
      </c>
      <c r="N22" s="23">
        <f>SUM(C22:M22)</f>
        <v>81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5">
        <v>0</v>
      </c>
      <c r="U22" s="23">
        <f t="shared" si="0"/>
        <v>0</v>
      </c>
      <c r="V22" s="26">
        <f t="shared" si="1"/>
        <v>81</v>
      </c>
    </row>
    <row r="23" spans="1:22" s="5" customFormat="1" ht="14.25" customHeight="1" x14ac:dyDescent="0.25">
      <c r="A23" s="36" t="s">
        <v>56</v>
      </c>
      <c r="B23" s="37" t="s">
        <v>57</v>
      </c>
      <c r="C23" s="19">
        <v>7</v>
      </c>
      <c r="D23" s="19">
        <v>0</v>
      </c>
      <c r="E23" s="19">
        <v>22</v>
      </c>
      <c r="F23" s="19">
        <v>1</v>
      </c>
      <c r="G23" s="19">
        <v>20</v>
      </c>
      <c r="H23" s="19">
        <v>0</v>
      </c>
      <c r="I23" s="19">
        <v>17</v>
      </c>
      <c r="J23" s="19">
        <v>7</v>
      </c>
      <c r="K23" s="19">
        <v>3</v>
      </c>
      <c r="L23" s="19">
        <v>2</v>
      </c>
      <c r="M23" s="19">
        <v>0</v>
      </c>
      <c r="N23" s="23">
        <f>SUM(C23:M23)</f>
        <v>79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5">
        <v>0</v>
      </c>
      <c r="U23" s="23">
        <f t="shared" si="0"/>
        <v>0</v>
      </c>
      <c r="V23" s="26">
        <f t="shared" si="1"/>
        <v>79</v>
      </c>
    </row>
    <row r="24" spans="1:22" s="5" customFormat="1" ht="14.25" customHeight="1" x14ac:dyDescent="0.25">
      <c r="A24" s="36" t="s">
        <v>58</v>
      </c>
      <c r="B24" s="37" t="s">
        <v>59</v>
      </c>
      <c r="C24" s="19">
        <v>1815</v>
      </c>
      <c r="D24" s="19">
        <v>3873</v>
      </c>
      <c r="E24" s="19">
        <v>4961</v>
      </c>
      <c r="F24" s="19">
        <v>482</v>
      </c>
      <c r="G24" s="19">
        <v>3823</v>
      </c>
      <c r="H24" s="19">
        <v>120</v>
      </c>
      <c r="I24" s="19">
        <v>937</v>
      </c>
      <c r="J24" s="19">
        <v>1471</v>
      </c>
      <c r="K24" s="19">
        <v>1174</v>
      </c>
      <c r="L24" s="19">
        <v>5349</v>
      </c>
      <c r="M24" s="19">
        <v>0</v>
      </c>
      <c r="N24" s="23">
        <f>SUM(C24:M24)</f>
        <v>24005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5">
        <v>0</v>
      </c>
      <c r="U24" s="23">
        <f t="shared" si="0"/>
        <v>0</v>
      </c>
      <c r="V24" s="26">
        <f t="shared" si="1"/>
        <v>24005</v>
      </c>
    </row>
    <row r="25" spans="1:22" s="5" customFormat="1" ht="14.25" customHeight="1" x14ac:dyDescent="0.25">
      <c r="A25" s="36" t="s">
        <v>60</v>
      </c>
      <c r="B25" s="37" t="s">
        <v>61</v>
      </c>
      <c r="C25" s="19">
        <v>339</v>
      </c>
      <c r="D25" s="19">
        <v>770</v>
      </c>
      <c r="E25" s="19">
        <v>11</v>
      </c>
      <c r="F25" s="19">
        <v>6</v>
      </c>
      <c r="G25" s="19">
        <v>0</v>
      </c>
      <c r="H25" s="19">
        <v>0</v>
      </c>
      <c r="I25" s="19">
        <v>0</v>
      </c>
      <c r="J25" s="19">
        <v>0</v>
      </c>
      <c r="K25" s="19">
        <v>1369</v>
      </c>
      <c r="L25" s="19">
        <v>656</v>
      </c>
      <c r="M25" s="19">
        <v>0</v>
      </c>
      <c r="N25" s="23">
        <f>SUM(C25:M25)</f>
        <v>3151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5">
        <v>0</v>
      </c>
      <c r="U25" s="23">
        <f t="shared" si="0"/>
        <v>0</v>
      </c>
      <c r="V25" s="26">
        <f t="shared" si="1"/>
        <v>3151</v>
      </c>
    </row>
    <row r="26" spans="1:22" s="5" customFormat="1" ht="14.25" customHeight="1" x14ac:dyDescent="0.25">
      <c r="A26" s="36" t="s">
        <v>62</v>
      </c>
      <c r="B26" s="37" t="s">
        <v>63</v>
      </c>
      <c r="C26" s="19">
        <v>0</v>
      </c>
      <c r="D26" s="19">
        <v>0</v>
      </c>
      <c r="E26" s="19">
        <v>1</v>
      </c>
      <c r="F26" s="19">
        <v>3</v>
      </c>
      <c r="G26" s="19">
        <v>2</v>
      </c>
      <c r="H26" s="19">
        <v>0</v>
      </c>
      <c r="I26" s="19">
        <v>0</v>
      </c>
      <c r="J26" s="19">
        <v>0</v>
      </c>
      <c r="K26" s="19">
        <v>1</v>
      </c>
      <c r="L26" s="19">
        <v>0</v>
      </c>
      <c r="M26" s="19">
        <v>0</v>
      </c>
      <c r="N26" s="23">
        <f>SUM(C26:M26)</f>
        <v>7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5">
        <v>0</v>
      </c>
      <c r="U26" s="23">
        <f t="shared" si="0"/>
        <v>0</v>
      </c>
      <c r="V26" s="26">
        <f t="shared" si="1"/>
        <v>7</v>
      </c>
    </row>
    <row r="27" spans="1:22" s="5" customFormat="1" ht="14.25" customHeight="1" x14ac:dyDescent="0.25">
      <c r="A27" s="36" t="s">
        <v>64</v>
      </c>
      <c r="B27" s="37" t="s">
        <v>65</v>
      </c>
      <c r="C27" s="19">
        <v>11</v>
      </c>
      <c r="D27" s="19">
        <v>21</v>
      </c>
      <c r="E27" s="19">
        <v>144</v>
      </c>
      <c r="F27" s="19">
        <v>1</v>
      </c>
      <c r="G27" s="19">
        <v>245</v>
      </c>
      <c r="H27" s="19">
        <v>0</v>
      </c>
      <c r="I27" s="19">
        <v>8</v>
      </c>
      <c r="J27" s="19">
        <v>0</v>
      </c>
      <c r="K27" s="19">
        <v>12</v>
      </c>
      <c r="L27" s="19">
        <v>5</v>
      </c>
      <c r="M27" s="19">
        <v>0</v>
      </c>
      <c r="N27" s="23">
        <f>SUM(C27:M27)</f>
        <v>447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5">
        <v>0</v>
      </c>
      <c r="U27" s="23">
        <f t="shared" si="0"/>
        <v>0</v>
      </c>
      <c r="V27" s="26">
        <f t="shared" si="1"/>
        <v>447</v>
      </c>
    </row>
    <row r="28" spans="1:22" s="5" customFormat="1" ht="14.25" customHeight="1" x14ac:dyDescent="0.25">
      <c r="A28" s="36" t="s">
        <v>66</v>
      </c>
      <c r="B28" s="37" t="s">
        <v>67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23">
        <f>SUM(C28:M28)</f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5">
        <v>0</v>
      </c>
      <c r="U28" s="23">
        <f t="shared" si="0"/>
        <v>0</v>
      </c>
      <c r="V28" s="26">
        <f t="shared" si="1"/>
        <v>0</v>
      </c>
    </row>
    <row r="29" spans="1:22" s="5" customFormat="1" ht="14.25" customHeight="1" x14ac:dyDescent="0.25">
      <c r="A29" s="38" t="s">
        <v>68</v>
      </c>
      <c r="B29" s="39" t="s">
        <v>69</v>
      </c>
      <c r="C29" s="19">
        <v>6046</v>
      </c>
      <c r="D29" s="19">
        <v>15646</v>
      </c>
      <c r="E29" s="19">
        <v>17448</v>
      </c>
      <c r="F29" s="19">
        <v>2707</v>
      </c>
      <c r="G29" s="19">
        <v>16617</v>
      </c>
      <c r="H29" s="19">
        <v>1759</v>
      </c>
      <c r="I29" s="19">
        <v>8139</v>
      </c>
      <c r="J29" s="19">
        <v>5409</v>
      </c>
      <c r="K29" s="19">
        <v>4673</v>
      </c>
      <c r="L29" s="19">
        <v>5895</v>
      </c>
      <c r="M29" s="19">
        <v>0</v>
      </c>
      <c r="N29" s="40">
        <f>SUM(C29:M29)</f>
        <v>84339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40">
        <f t="shared" si="0"/>
        <v>0</v>
      </c>
      <c r="V29" s="43">
        <f t="shared" si="1"/>
        <v>84339</v>
      </c>
    </row>
    <row r="30" spans="1:22" s="5" customFormat="1" ht="14.25" customHeight="1" x14ac:dyDescent="0.25">
      <c r="A30" s="44" t="s">
        <v>13</v>
      </c>
      <c r="B30" s="45" t="s">
        <v>70</v>
      </c>
      <c r="C30" s="46">
        <v>49592</v>
      </c>
      <c r="D30" s="46">
        <v>51531</v>
      </c>
      <c r="E30" s="46">
        <v>58051</v>
      </c>
      <c r="F30" s="46">
        <v>22683</v>
      </c>
      <c r="G30" s="46">
        <v>43448</v>
      </c>
      <c r="H30" s="46">
        <v>33602</v>
      </c>
      <c r="I30" s="46">
        <v>55609</v>
      </c>
      <c r="J30" s="46">
        <v>34737</v>
      </c>
      <c r="K30" s="46">
        <v>34283</v>
      </c>
      <c r="L30" s="46">
        <v>56416</v>
      </c>
      <c r="M30" s="46">
        <v>37</v>
      </c>
      <c r="N30" s="47">
        <f>SUM(C30:M30)</f>
        <v>439989</v>
      </c>
      <c r="O30" s="46">
        <v>0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7">
        <f t="shared" si="0"/>
        <v>0</v>
      </c>
      <c r="V30" s="48">
        <f t="shared" si="1"/>
        <v>439989</v>
      </c>
    </row>
    <row r="31" spans="1:22" s="5" customFormat="1" ht="14.25" customHeight="1" x14ac:dyDescent="0.25">
      <c r="A31" s="49" t="s">
        <v>71</v>
      </c>
      <c r="B31" s="50" t="s">
        <v>72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21">
        <v>0</v>
      </c>
      <c r="N31" s="20">
        <f>SUM(C31:M31)</f>
        <v>0</v>
      </c>
      <c r="O31" s="19">
        <v>1035</v>
      </c>
      <c r="P31" s="19">
        <v>303</v>
      </c>
      <c r="Q31" s="19">
        <v>137</v>
      </c>
      <c r="R31" s="19">
        <v>6036</v>
      </c>
      <c r="S31" s="19">
        <v>1601</v>
      </c>
      <c r="T31" s="21">
        <v>127</v>
      </c>
      <c r="U31" s="20">
        <f t="shared" si="0"/>
        <v>9239</v>
      </c>
      <c r="V31" s="22">
        <f t="shared" si="1"/>
        <v>9239</v>
      </c>
    </row>
    <row r="32" spans="1:22" s="5" customFormat="1" ht="14.25" customHeight="1" x14ac:dyDescent="0.25">
      <c r="A32" s="34" t="s">
        <v>73</v>
      </c>
      <c r="B32" s="51" t="s">
        <v>74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32">
        <v>0</v>
      </c>
      <c r="N32" s="30">
        <f>SUM(C32:M32)</f>
        <v>0</v>
      </c>
      <c r="O32" s="31">
        <v>1035</v>
      </c>
      <c r="P32" s="31">
        <v>303</v>
      </c>
      <c r="Q32" s="31">
        <v>137</v>
      </c>
      <c r="R32" s="31">
        <v>6036</v>
      </c>
      <c r="S32" s="31">
        <v>1601</v>
      </c>
      <c r="T32" s="32">
        <v>127</v>
      </c>
      <c r="U32" s="30">
        <f t="shared" si="0"/>
        <v>9239</v>
      </c>
      <c r="V32" s="33">
        <f t="shared" si="1"/>
        <v>9239</v>
      </c>
    </row>
    <row r="33" spans="1:22" s="5" customFormat="1" ht="14.25" customHeight="1" x14ac:dyDescent="0.25">
      <c r="A33" s="34" t="s">
        <v>75</v>
      </c>
      <c r="B33" s="35" t="s">
        <v>76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32">
        <v>0</v>
      </c>
      <c r="N33" s="30">
        <f>SUM(C33:M33)</f>
        <v>0</v>
      </c>
      <c r="O33" s="31">
        <v>411</v>
      </c>
      <c r="P33" s="31">
        <v>293</v>
      </c>
      <c r="Q33" s="31">
        <v>27</v>
      </c>
      <c r="R33" s="31">
        <v>24103</v>
      </c>
      <c r="S33" s="31">
        <v>112</v>
      </c>
      <c r="T33" s="32">
        <v>70</v>
      </c>
      <c r="U33" s="30">
        <f t="shared" si="0"/>
        <v>25016</v>
      </c>
      <c r="V33" s="33">
        <f t="shared" si="1"/>
        <v>25016</v>
      </c>
    </row>
    <row r="34" spans="1:22" s="5" customFormat="1" ht="14.25" customHeight="1" x14ac:dyDescent="0.25">
      <c r="A34" s="34" t="s">
        <v>77</v>
      </c>
      <c r="B34" s="35" t="s">
        <v>78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32">
        <v>0</v>
      </c>
      <c r="N34" s="30">
        <f>SUM(C34:M34)</f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2">
        <v>0</v>
      </c>
      <c r="U34" s="30">
        <f t="shared" si="0"/>
        <v>0</v>
      </c>
      <c r="V34" s="33">
        <f t="shared" si="1"/>
        <v>0</v>
      </c>
    </row>
    <row r="35" spans="1:22" s="5" customFormat="1" ht="14.25" customHeight="1" x14ac:dyDescent="0.25">
      <c r="A35" s="36" t="s">
        <v>79</v>
      </c>
      <c r="B35" s="52" t="s">
        <v>80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25">
        <v>0</v>
      </c>
      <c r="N35" s="23">
        <f>SUM(C35:M35)</f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5">
        <v>0</v>
      </c>
      <c r="U35" s="23">
        <f t="shared" si="0"/>
        <v>0</v>
      </c>
      <c r="V35" s="26">
        <f t="shared" si="1"/>
        <v>0</v>
      </c>
    </row>
    <row r="36" spans="1:22" s="5" customFormat="1" ht="14.25" customHeight="1" x14ac:dyDescent="0.25">
      <c r="A36" s="36" t="s">
        <v>81</v>
      </c>
      <c r="B36" s="52" t="s">
        <v>82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25">
        <v>0</v>
      </c>
      <c r="N36" s="23">
        <f>SUM(C36:M36)</f>
        <v>0</v>
      </c>
      <c r="O36" s="24">
        <v>278</v>
      </c>
      <c r="P36" s="24">
        <v>272</v>
      </c>
      <c r="Q36" s="24">
        <v>511</v>
      </c>
      <c r="R36" s="24">
        <v>86</v>
      </c>
      <c r="S36" s="24">
        <v>329</v>
      </c>
      <c r="T36" s="25">
        <v>88</v>
      </c>
      <c r="U36" s="23">
        <f t="shared" si="0"/>
        <v>1564</v>
      </c>
      <c r="V36" s="26">
        <f t="shared" si="1"/>
        <v>1564</v>
      </c>
    </row>
    <row r="37" spans="1:22" s="5" customFormat="1" ht="14.25" customHeight="1" x14ac:dyDescent="0.25">
      <c r="A37" s="36" t="s">
        <v>83</v>
      </c>
      <c r="B37" s="52" t="s">
        <v>84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25">
        <v>0</v>
      </c>
      <c r="N37" s="23">
        <f>SUM(C37:M37)</f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5">
        <v>0</v>
      </c>
      <c r="U37" s="23">
        <f t="shared" si="0"/>
        <v>0</v>
      </c>
      <c r="V37" s="26">
        <f t="shared" si="1"/>
        <v>0</v>
      </c>
    </row>
    <row r="38" spans="1:22" s="5" customFormat="1" ht="14.25" customHeight="1" x14ac:dyDescent="0.25">
      <c r="A38" s="36" t="s">
        <v>85</v>
      </c>
      <c r="B38" s="52" t="s">
        <v>86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25">
        <v>0</v>
      </c>
      <c r="N38" s="23">
        <f>SUM(C38:M38)</f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5">
        <v>0</v>
      </c>
      <c r="U38" s="23">
        <f t="shared" si="0"/>
        <v>0</v>
      </c>
      <c r="V38" s="26">
        <f t="shared" si="1"/>
        <v>0</v>
      </c>
    </row>
    <row r="39" spans="1:22" s="5" customFormat="1" ht="14.25" customHeight="1" x14ac:dyDescent="0.25">
      <c r="A39" s="36" t="s">
        <v>87</v>
      </c>
      <c r="B39" s="37" t="s">
        <v>88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25">
        <v>0</v>
      </c>
      <c r="N39" s="23">
        <f>SUM(C39:M39)</f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5">
        <v>0</v>
      </c>
      <c r="U39" s="23">
        <f t="shared" si="0"/>
        <v>0</v>
      </c>
      <c r="V39" s="26">
        <f t="shared" si="1"/>
        <v>0</v>
      </c>
    </row>
    <row r="40" spans="1:22" s="5" customFormat="1" ht="14.25" customHeight="1" x14ac:dyDescent="0.25">
      <c r="A40" s="36" t="s">
        <v>89</v>
      </c>
      <c r="B40" s="52" t="s">
        <v>90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42">
        <v>0</v>
      </c>
      <c r="N40" s="23">
        <f>SUM(C40:M40)</f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40">
        <f t="shared" si="0"/>
        <v>0</v>
      </c>
      <c r="V40" s="43">
        <f t="shared" si="1"/>
        <v>0</v>
      </c>
    </row>
    <row r="41" spans="1:22" s="5" customFormat="1" ht="14.25" customHeight="1" x14ac:dyDescent="0.25">
      <c r="A41" s="53" t="s">
        <v>20</v>
      </c>
      <c r="B41" s="54" t="s">
        <v>91</v>
      </c>
      <c r="C41" s="46">
        <v>0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7">
        <f>SUM(C41:M41)</f>
        <v>0</v>
      </c>
      <c r="O41" s="46">
        <v>1313</v>
      </c>
      <c r="P41" s="46">
        <v>575</v>
      </c>
      <c r="Q41" s="46">
        <v>648</v>
      </c>
      <c r="R41" s="46">
        <v>6122</v>
      </c>
      <c r="S41" s="46">
        <v>1930</v>
      </c>
      <c r="T41" s="46">
        <v>215</v>
      </c>
      <c r="U41" s="47">
        <f t="shared" si="0"/>
        <v>10803</v>
      </c>
      <c r="V41" s="48">
        <f t="shared" si="1"/>
        <v>10803</v>
      </c>
    </row>
    <row r="42" spans="1:22" s="5" customFormat="1" ht="14.25" customHeight="1" x14ac:dyDescent="0.25">
      <c r="A42" s="55" t="s">
        <v>21</v>
      </c>
      <c r="B42" s="56" t="s">
        <v>92</v>
      </c>
      <c r="C42" s="57">
        <f t="shared" ref="C42:V42" si="2">C30+C41</f>
        <v>49592</v>
      </c>
      <c r="D42" s="57">
        <f t="shared" si="2"/>
        <v>51531</v>
      </c>
      <c r="E42" s="57">
        <f t="shared" si="2"/>
        <v>58051</v>
      </c>
      <c r="F42" s="57">
        <f t="shared" si="2"/>
        <v>22683</v>
      </c>
      <c r="G42" s="57">
        <f t="shared" si="2"/>
        <v>43448</v>
      </c>
      <c r="H42" s="57">
        <f t="shared" si="2"/>
        <v>33602</v>
      </c>
      <c r="I42" s="57">
        <f t="shared" si="2"/>
        <v>55609</v>
      </c>
      <c r="J42" s="57">
        <f t="shared" si="2"/>
        <v>34737</v>
      </c>
      <c r="K42" s="57">
        <f t="shared" si="2"/>
        <v>34283</v>
      </c>
      <c r="L42" s="57">
        <f t="shared" si="2"/>
        <v>56416</v>
      </c>
      <c r="M42" s="57">
        <f t="shared" si="2"/>
        <v>37</v>
      </c>
      <c r="N42" s="57">
        <f t="shared" si="2"/>
        <v>439989</v>
      </c>
      <c r="O42" s="57">
        <f t="shared" si="2"/>
        <v>1313</v>
      </c>
      <c r="P42" s="57">
        <f t="shared" si="2"/>
        <v>575</v>
      </c>
      <c r="Q42" s="57">
        <f t="shared" si="2"/>
        <v>648</v>
      </c>
      <c r="R42" s="57">
        <f t="shared" si="2"/>
        <v>6122</v>
      </c>
      <c r="S42" s="57">
        <f t="shared" si="2"/>
        <v>1930</v>
      </c>
      <c r="T42" s="57">
        <f t="shared" si="2"/>
        <v>215</v>
      </c>
      <c r="U42" s="57">
        <f t="shared" si="2"/>
        <v>10803</v>
      </c>
      <c r="V42" s="58">
        <f t="shared" si="2"/>
        <v>450792</v>
      </c>
    </row>
    <row r="43" spans="1:22" s="5" customFormat="1" ht="15.9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22" s="5" customFormat="1" ht="17.45" customHeight="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22" s="5" customFormat="1" ht="36.6" customHeight="1" x14ac:dyDescent="0.25">
      <c r="A45" s="123"/>
      <c r="B45" s="124"/>
      <c r="C45" s="59" t="str">
        <f t="shared" ref="C45:M45" si="3">C4</f>
        <v>MAKEDONIJA Insurance s.c. Skopje - Vienna Insurance Group</v>
      </c>
      <c r="D45" s="59" t="str">
        <f t="shared" si="3"/>
        <v>STOCK COMPANY FOR INSURANCE TRIGLAV</v>
      </c>
      <c r="E45" s="59" t="str">
        <f t="shared" si="3"/>
        <v>SAVA Insurance, a.d. Skopje</v>
      </c>
      <c r="F45" s="59" t="str">
        <f t="shared" si="3"/>
        <v>EUROINS INSURANCE S.C. Skopje</v>
      </c>
      <c r="G45" s="59" t="str">
        <f t="shared" si="3"/>
        <v>EUROLINK Insurance Inc. Skopje</v>
      </c>
      <c r="H45" s="59" t="str">
        <f t="shared" si="3"/>
        <v>GRAWE Non-life</v>
      </c>
      <c r="I45" s="59" t="str">
        <f t="shared" si="3"/>
        <v>SIGAL</v>
      </c>
      <c r="J45" s="59" t="str">
        <f t="shared" si="3"/>
        <v>Insurance Policy</v>
      </c>
      <c r="K45" s="59" t="str">
        <f t="shared" si="3"/>
        <v>INSURANCE COMPANY HALK OSIGURUVANJE A.D. SKOPJE</v>
      </c>
      <c r="L45" s="59" t="str">
        <f t="shared" si="3"/>
        <v>CROATIA INSURANCE - NON LIFE</v>
      </c>
      <c r="M45" s="59" t="str">
        <f t="shared" si="3"/>
        <v>ZOIL MAKEDONIJA, Bitola</v>
      </c>
      <c r="N45" s="60"/>
      <c r="O45" s="59" t="str">
        <f t="shared" ref="O45:T45" si="4">O4</f>
        <v>CROATIA INSURANCE - LIFE</v>
      </c>
      <c r="P45" s="59" t="str">
        <f t="shared" si="4"/>
        <v>GRAWE</v>
      </c>
      <c r="Q45" s="59" t="str">
        <f t="shared" si="4"/>
        <v>WINNER LIFE</v>
      </c>
      <c r="R45" s="59" t="str">
        <f t="shared" si="4"/>
        <v>SIGAL LIFE</v>
      </c>
      <c r="S45" s="59" t="str">
        <f t="shared" si="4"/>
        <v>TRIGLAV LIFE</v>
      </c>
      <c r="T45" s="59" t="str">
        <f t="shared" si="4"/>
        <v>PRVA LIFE JSC Skopje</v>
      </c>
      <c r="U45" s="61"/>
    </row>
    <row r="46" spans="1:22" s="5" customFormat="1" ht="14.25" customHeight="1" x14ac:dyDescent="0.25">
      <c r="A46" s="121" t="s">
        <v>93</v>
      </c>
      <c r="B46" s="122"/>
      <c r="C46" s="62">
        <f>C42/$N$42</f>
        <v>0.11271190870680858</v>
      </c>
      <c r="D46" s="62">
        <f t="shared" ref="D46:M46" si="5">D42/$N$42</f>
        <v>0.11711883706183564</v>
      </c>
      <c r="E46" s="62">
        <f t="shared" si="5"/>
        <v>0.13193738934382451</v>
      </c>
      <c r="F46" s="62">
        <f t="shared" si="5"/>
        <v>5.1553561566311884E-2</v>
      </c>
      <c r="G46" s="62">
        <f t="shared" si="5"/>
        <v>9.8747923243535637E-2</v>
      </c>
      <c r="H46" s="62">
        <f t="shared" si="5"/>
        <v>7.6370091070458584E-2</v>
      </c>
      <c r="I46" s="62">
        <f t="shared" si="5"/>
        <v>0.12638725059035566</v>
      </c>
      <c r="J46" s="62">
        <f t="shared" si="5"/>
        <v>7.8949701015252657E-2</v>
      </c>
      <c r="K46" s="62">
        <f t="shared" si="5"/>
        <v>7.7917857037335031E-2</v>
      </c>
      <c r="L46" s="62">
        <f t="shared" si="5"/>
        <v>0.12822138735286565</v>
      </c>
      <c r="M46" s="62">
        <f t="shared" si="5"/>
        <v>8.4093011416194497E-5</v>
      </c>
      <c r="N46" s="63"/>
      <c r="O46" s="62">
        <f>O42/$U$42</f>
        <v>0.12154031287605295</v>
      </c>
      <c r="P46" s="62">
        <f t="shared" ref="P46:T46" si="6">P42/$U$42</f>
        <v>5.3225955753031566E-2</v>
      </c>
      <c r="Q46" s="62">
        <f t="shared" si="6"/>
        <v>5.9983337961677312E-2</v>
      </c>
      <c r="R46" s="62">
        <f t="shared" si="6"/>
        <v>0.56669443673053777</v>
      </c>
      <c r="S46" s="62">
        <f t="shared" si="6"/>
        <v>0.17865407757104507</v>
      </c>
      <c r="T46" s="62">
        <f t="shared" si="6"/>
        <v>1.9901879107655281E-2</v>
      </c>
      <c r="U46" s="61"/>
    </row>
    <row r="47" spans="1:22" s="5" customFormat="1" ht="14.2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22" s="5" customFormat="1" ht="14.25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6:B46"/>
    <mergeCell ref="A45:B45"/>
  </mergeCells>
  <pageMargins left="0" right="0" top="0.75" bottom="0.75" header="0.3" footer="0.3"/>
  <pageSetup paperSize="9" scale="9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65B00-D4F9-4D00-900F-84F60246C413}">
  <dimension ref="A1:W59"/>
  <sheetViews>
    <sheetView showGridLines="0" zoomScale="80" zoomScaleNormal="80" workbookViewId="0">
      <selection activeCell="Q49" sqref="Q49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3" width="9.140625" style="2" customWidth="1"/>
    <col min="24" max="16384" width="9.140625" style="2"/>
  </cols>
  <sheetData>
    <row r="1" spans="1:23" s="5" customFormat="1" ht="14.25" customHeight="1" x14ac:dyDescent="0.25">
      <c r="A1" s="6"/>
    </row>
    <row r="2" spans="1:23" s="4" customFormat="1" ht="14.25" customHeight="1" x14ac:dyDescent="0.25">
      <c r="A2" s="7" t="s">
        <v>113</v>
      </c>
      <c r="B2" s="3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4" customFormat="1" ht="14.25" customHeight="1" x14ac:dyDescent="0.25">
      <c r="A3" s="2"/>
      <c r="B3" s="3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s="4" customFormat="1" ht="39.6" customHeight="1" x14ac:dyDescent="0.25">
      <c r="A4" s="8" t="s">
        <v>1</v>
      </c>
      <c r="B4" s="9"/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10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10" t="s">
        <v>20</v>
      </c>
      <c r="V4" s="11" t="s">
        <v>21</v>
      </c>
    </row>
    <row r="5" spans="1:23" s="5" customFormat="1" ht="14.25" customHeight="1" x14ac:dyDescent="0.25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4">
        <v>6</v>
      </c>
      <c r="H5" s="14">
        <v>7</v>
      </c>
      <c r="I5" s="14">
        <v>8</v>
      </c>
      <c r="J5" s="14">
        <v>9</v>
      </c>
      <c r="K5" s="14">
        <v>10</v>
      </c>
      <c r="L5" s="14">
        <v>11</v>
      </c>
      <c r="M5" s="14">
        <v>12</v>
      </c>
      <c r="N5" s="15">
        <v>100</v>
      </c>
      <c r="O5" s="14">
        <v>101</v>
      </c>
      <c r="P5" s="14">
        <v>102</v>
      </c>
      <c r="Q5" s="14">
        <v>103</v>
      </c>
      <c r="R5" s="14">
        <v>104</v>
      </c>
      <c r="S5" s="14">
        <v>105</v>
      </c>
      <c r="T5" s="14">
        <v>106</v>
      </c>
      <c r="U5" s="15">
        <v>200</v>
      </c>
      <c r="V5" s="16">
        <v>300</v>
      </c>
    </row>
    <row r="6" spans="1:23" s="5" customFormat="1" ht="14.25" customHeight="1" x14ac:dyDescent="0.25">
      <c r="A6" s="17" t="s">
        <v>22</v>
      </c>
      <c r="B6" s="18" t="s">
        <v>23</v>
      </c>
      <c r="C6" s="19">
        <v>12955</v>
      </c>
      <c r="D6" s="19">
        <v>9410</v>
      </c>
      <c r="E6" s="19">
        <v>5498</v>
      </c>
      <c r="F6" s="19">
        <v>2518</v>
      </c>
      <c r="G6" s="19">
        <v>19235</v>
      </c>
      <c r="H6" s="19">
        <v>2215</v>
      </c>
      <c r="I6" s="19">
        <v>5474</v>
      </c>
      <c r="J6" s="19">
        <v>5108</v>
      </c>
      <c r="K6" s="19">
        <v>10655</v>
      </c>
      <c r="L6" s="19">
        <v>15234</v>
      </c>
      <c r="M6" s="19">
        <v>55</v>
      </c>
      <c r="N6" s="20">
        <f>SUM(C6:M6)</f>
        <v>88357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21">
        <v>0</v>
      </c>
      <c r="U6" s="20">
        <f t="shared" ref="U6:U41" si="0">SUM(O6:T6)</f>
        <v>0</v>
      </c>
      <c r="V6" s="22">
        <f t="shared" ref="V6:V41" si="1">N6+U6</f>
        <v>88357</v>
      </c>
    </row>
    <row r="7" spans="1:23" s="5" customFormat="1" ht="14.25" customHeight="1" x14ac:dyDescent="0.25">
      <c r="A7" s="17" t="s">
        <v>24</v>
      </c>
      <c r="B7" s="18" t="s">
        <v>25</v>
      </c>
      <c r="C7" s="19">
        <v>43142</v>
      </c>
      <c r="D7" s="19">
        <v>42066</v>
      </c>
      <c r="E7" s="19">
        <v>23892</v>
      </c>
      <c r="F7" s="19">
        <v>2744</v>
      </c>
      <c r="G7" s="19">
        <v>35099</v>
      </c>
      <c r="H7" s="19">
        <v>0</v>
      </c>
      <c r="I7" s="19">
        <v>24426</v>
      </c>
      <c r="J7" s="19">
        <v>0</v>
      </c>
      <c r="K7" s="19">
        <v>19616</v>
      </c>
      <c r="L7" s="19">
        <v>45750</v>
      </c>
      <c r="M7" s="19">
        <v>0</v>
      </c>
      <c r="N7" s="23">
        <f>SUM(C7:M7)</f>
        <v>236735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5">
        <v>0</v>
      </c>
      <c r="U7" s="23">
        <f t="shared" si="0"/>
        <v>0</v>
      </c>
      <c r="V7" s="26">
        <f t="shared" si="1"/>
        <v>236735</v>
      </c>
    </row>
    <row r="8" spans="1:23" s="5" customFormat="1" ht="14.25" customHeight="1" x14ac:dyDescent="0.25">
      <c r="A8" s="17" t="s">
        <v>26</v>
      </c>
      <c r="B8" s="18" t="s">
        <v>27</v>
      </c>
      <c r="C8" s="19">
        <v>24604</v>
      </c>
      <c r="D8" s="19">
        <v>16274</v>
      </c>
      <c r="E8" s="19">
        <v>37761</v>
      </c>
      <c r="F8" s="19">
        <v>10583</v>
      </c>
      <c r="G8" s="19">
        <v>17117</v>
      </c>
      <c r="H8" s="19">
        <v>2565</v>
      </c>
      <c r="I8" s="19">
        <v>15030</v>
      </c>
      <c r="J8" s="19">
        <v>14967</v>
      </c>
      <c r="K8" s="19">
        <v>16194</v>
      </c>
      <c r="L8" s="19">
        <v>19757</v>
      </c>
      <c r="M8" s="19">
        <v>1722</v>
      </c>
      <c r="N8" s="23">
        <f>SUM(C8:M8)</f>
        <v>176574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5">
        <v>0</v>
      </c>
      <c r="U8" s="23">
        <f t="shared" si="0"/>
        <v>0</v>
      </c>
      <c r="V8" s="26">
        <f t="shared" si="1"/>
        <v>176574</v>
      </c>
    </row>
    <row r="9" spans="1:23" s="5" customFormat="1" ht="14.25" customHeight="1" x14ac:dyDescent="0.25">
      <c r="A9" s="17" t="s">
        <v>28</v>
      </c>
      <c r="B9" s="18" t="s">
        <v>29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3">
        <f>SUM(C9:M9)</f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5">
        <v>0</v>
      </c>
      <c r="U9" s="23">
        <f t="shared" si="0"/>
        <v>0</v>
      </c>
      <c r="V9" s="26">
        <f t="shared" si="1"/>
        <v>0</v>
      </c>
    </row>
    <row r="10" spans="1:23" s="5" customFormat="1" ht="14.25" customHeight="1" x14ac:dyDescent="0.25">
      <c r="A10" s="17" t="s">
        <v>30</v>
      </c>
      <c r="B10" s="18" t="s">
        <v>31</v>
      </c>
      <c r="C10" s="19">
        <v>0</v>
      </c>
      <c r="D10" s="19">
        <v>33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23">
        <f>SUM(C10:M10)</f>
        <v>33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5">
        <v>0</v>
      </c>
      <c r="U10" s="23">
        <f t="shared" si="0"/>
        <v>0</v>
      </c>
      <c r="V10" s="26">
        <f t="shared" si="1"/>
        <v>33</v>
      </c>
    </row>
    <row r="11" spans="1:23" s="5" customFormat="1" ht="14.25" customHeight="1" x14ac:dyDescent="0.25">
      <c r="A11" s="17" t="s">
        <v>32</v>
      </c>
      <c r="B11" s="18" t="s">
        <v>33</v>
      </c>
      <c r="C11" s="19">
        <v>0</v>
      </c>
      <c r="D11" s="19">
        <v>0</v>
      </c>
      <c r="E11" s="19">
        <v>8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23">
        <f>SUM(C11:M11)</f>
        <v>8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5">
        <v>0</v>
      </c>
      <c r="U11" s="23">
        <f t="shared" si="0"/>
        <v>0</v>
      </c>
      <c r="V11" s="26">
        <f t="shared" si="1"/>
        <v>8</v>
      </c>
    </row>
    <row r="12" spans="1:23" s="5" customFormat="1" ht="14.25" customHeight="1" x14ac:dyDescent="0.25">
      <c r="A12" s="17" t="s">
        <v>34</v>
      </c>
      <c r="B12" s="18" t="s">
        <v>35</v>
      </c>
      <c r="C12" s="19">
        <v>0</v>
      </c>
      <c r="D12" s="19">
        <v>92</v>
      </c>
      <c r="E12" s="19">
        <v>0</v>
      </c>
      <c r="F12" s="19">
        <v>111</v>
      </c>
      <c r="G12" s="19">
        <v>0</v>
      </c>
      <c r="H12" s="19">
        <v>0</v>
      </c>
      <c r="I12" s="19">
        <v>37</v>
      </c>
      <c r="J12" s="19">
        <v>93</v>
      </c>
      <c r="K12" s="19">
        <v>2</v>
      </c>
      <c r="L12" s="19">
        <v>0</v>
      </c>
      <c r="M12" s="19">
        <v>0</v>
      </c>
      <c r="N12" s="23">
        <f>SUM(C12:M12)</f>
        <v>335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5">
        <v>0</v>
      </c>
      <c r="U12" s="23">
        <f t="shared" si="0"/>
        <v>0</v>
      </c>
      <c r="V12" s="26">
        <f t="shared" si="1"/>
        <v>335</v>
      </c>
    </row>
    <row r="13" spans="1:23" s="5" customFormat="1" ht="14.25" customHeight="1" x14ac:dyDescent="0.25">
      <c r="A13" s="17" t="s">
        <v>36</v>
      </c>
      <c r="B13" s="18" t="s">
        <v>37</v>
      </c>
      <c r="C13" s="19">
        <v>22960</v>
      </c>
      <c r="D13" s="19">
        <v>1916</v>
      </c>
      <c r="E13" s="19">
        <v>24809</v>
      </c>
      <c r="F13" s="19">
        <v>83</v>
      </c>
      <c r="G13" s="19">
        <v>3146</v>
      </c>
      <c r="H13" s="19">
        <v>26</v>
      </c>
      <c r="I13" s="19">
        <v>201</v>
      </c>
      <c r="J13" s="19">
        <v>991</v>
      </c>
      <c r="K13" s="19">
        <v>402</v>
      </c>
      <c r="L13" s="19">
        <v>680</v>
      </c>
      <c r="M13" s="19">
        <v>0</v>
      </c>
      <c r="N13" s="23">
        <f>SUM(C13:M13)</f>
        <v>55214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5">
        <v>0</v>
      </c>
      <c r="U13" s="23">
        <f t="shared" si="0"/>
        <v>0</v>
      </c>
      <c r="V13" s="26">
        <f t="shared" si="1"/>
        <v>55214</v>
      </c>
    </row>
    <row r="14" spans="1:23" s="5" customFormat="1" ht="14.25" customHeight="1" x14ac:dyDescent="0.25">
      <c r="A14" s="17" t="s">
        <v>38</v>
      </c>
      <c r="B14" s="18" t="s">
        <v>39</v>
      </c>
      <c r="C14" s="19">
        <v>30271</v>
      </c>
      <c r="D14" s="19">
        <v>8710</v>
      </c>
      <c r="E14" s="19">
        <v>17407</v>
      </c>
      <c r="F14" s="19">
        <v>1654</v>
      </c>
      <c r="G14" s="19">
        <v>627</v>
      </c>
      <c r="H14" s="19">
        <v>11</v>
      </c>
      <c r="I14" s="19">
        <v>1518</v>
      </c>
      <c r="J14" s="19">
        <v>245</v>
      </c>
      <c r="K14" s="19">
        <v>773</v>
      </c>
      <c r="L14" s="19">
        <v>4843</v>
      </c>
      <c r="M14" s="19">
        <v>0</v>
      </c>
      <c r="N14" s="23">
        <f>SUM(C14:M14)</f>
        <v>66059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5">
        <v>0</v>
      </c>
      <c r="U14" s="23">
        <f t="shared" si="0"/>
        <v>0</v>
      </c>
      <c r="V14" s="26">
        <f t="shared" si="1"/>
        <v>66059</v>
      </c>
    </row>
    <row r="15" spans="1:23" s="5" customFormat="1" ht="14.25" customHeight="1" x14ac:dyDescent="0.25">
      <c r="A15" s="17" t="s">
        <v>40</v>
      </c>
      <c r="B15" s="18" t="s">
        <v>41</v>
      </c>
      <c r="C15" s="19">
        <v>53231</v>
      </c>
      <c r="D15" s="19">
        <v>10626</v>
      </c>
      <c r="E15" s="19">
        <v>42215</v>
      </c>
      <c r="F15" s="19">
        <v>1737</v>
      </c>
      <c r="G15" s="19">
        <v>3772</v>
      </c>
      <c r="H15" s="19">
        <v>37</v>
      </c>
      <c r="I15" s="19">
        <v>1719</v>
      </c>
      <c r="J15" s="19">
        <v>1236</v>
      </c>
      <c r="K15" s="19">
        <v>1175</v>
      </c>
      <c r="L15" s="19">
        <v>5523</v>
      </c>
      <c r="M15" s="19">
        <v>0</v>
      </c>
      <c r="N15" s="23">
        <f>SUM(C15:M15)</f>
        <v>121271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5">
        <v>0</v>
      </c>
      <c r="U15" s="23">
        <f t="shared" si="0"/>
        <v>0</v>
      </c>
      <c r="V15" s="26">
        <f t="shared" si="1"/>
        <v>121271</v>
      </c>
    </row>
    <row r="16" spans="1:23" s="5" customFormat="1" ht="14.25" customHeight="1" x14ac:dyDescent="0.25">
      <c r="A16" s="27" t="s">
        <v>42</v>
      </c>
      <c r="B16" s="28" t="s">
        <v>43</v>
      </c>
      <c r="C16" s="29">
        <v>2051</v>
      </c>
      <c r="D16" s="29">
        <v>4769</v>
      </c>
      <c r="E16" s="29">
        <v>12312</v>
      </c>
      <c r="F16" s="29">
        <v>180</v>
      </c>
      <c r="G16" s="29">
        <v>1851</v>
      </c>
      <c r="H16" s="29">
        <v>26</v>
      </c>
      <c r="I16" s="29">
        <v>784</v>
      </c>
      <c r="J16" s="29">
        <v>186</v>
      </c>
      <c r="K16" s="29">
        <v>314</v>
      </c>
      <c r="L16" s="29">
        <v>2182</v>
      </c>
      <c r="M16" s="29">
        <v>0</v>
      </c>
      <c r="N16" s="30">
        <f>SUM(C16:M16)</f>
        <v>24655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2">
        <v>0</v>
      </c>
      <c r="U16" s="30">
        <f t="shared" si="0"/>
        <v>0</v>
      </c>
      <c r="V16" s="33">
        <f t="shared" si="1"/>
        <v>24655</v>
      </c>
    </row>
    <row r="17" spans="1:22" s="5" customFormat="1" ht="14.25" customHeight="1" x14ac:dyDescent="0.25">
      <c r="A17" s="34" t="s">
        <v>44</v>
      </c>
      <c r="B17" s="35" t="s">
        <v>45</v>
      </c>
      <c r="C17" s="29">
        <v>51181</v>
      </c>
      <c r="D17" s="29">
        <v>5857</v>
      </c>
      <c r="E17" s="29">
        <v>29903</v>
      </c>
      <c r="F17" s="29">
        <v>1557</v>
      </c>
      <c r="G17" s="29">
        <v>1921</v>
      </c>
      <c r="H17" s="29">
        <v>11</v>
      </c>
      <c r="I17" s="29">
        <v>935</v>
      </c>
      <c r="J17" s="29">
        <v>1050</v>
      </c>
      <c r="K17" s="29">
        <v>861</v>
      </c>
      <c r="L17" s="29">
        <v>3341</v>
      </c>
      <c r="M17" s="29">
        <v>0</v>
      </c>
      <c r="N17" s="30">
        <f>SUM(C17:M17)</f>
        <v>96617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2">
        <v>0</v>
      </c>
      <c r="U17" s="30">
        <f t="shared" si="0"/>
        <v>0</v>
      </c>
      <c r="V17" s="33">
        <f t="shared" si="1"/>
        <v>96617</v>
      </c>
    </row>
    <row r="18" spans="1:22" s="5" customFormat="1" ht="14.25" customHeight="1" x14ac:dyDescent="0.25">
      <c r="A18" s="36" t="s">
        <v>46</v>
      </c>
      <c r="B18" s="37" t="s">
        <v>47</v>
      </c>
      <c r="C18" s="19">
        <v>88416</v>
      </c>
      <c r="D18" s="19">
        <v>49705</v>
      </c>
      <c r="E18" s="19">
        <v>58679</v>
      </c>
      <c r="F18" s="19">
        <v>31168</v>
      </c>
      <c r="G18" s="19">
        <v>41182</v>
      </c>
      <c r="H18" s="19">
        <v>60593</v>
      </c>
      <c r="I18" s="19">
        <v>108565</v>
      </c>
      <c r="J18" s="19">
        <v>42962</v>
      </c>
      <c r="K18" s="19">
        <v>49126</v>
      </c>
      <c r="L18" s="19">
        <v>65878</v>
      </c>
      <c r="M18" s="19">
        <v>4598</v>
      </c>
      <c r="N18" s="23">
        <f>SUM(C18:M18)</f>
        <v>600872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5">
        <v>0</v>
      </c>
      <c r="U18" s="23">
        <f t="shared" si="0"/>
        <v>0</v>
      </c>
      <c r="V18" s="26">
        <f t="shared" si="1"/>
        <v>600872</v>
      </c>
    </row>
    <row r="19" spans="1:22" s="5" customFormat="1" ht="14.25" customHeight="1" x14ac:dyDescent="0.25">
      <c r="A19" s="34" t="s">
        <v>48</v>
      </c>
      <c r="B19" s="35" t="s">
        <v>49</v>
      </c>
      <c r="C19" s="29">
        <v>78217</v>
      </c>
      <c r="D19" s="29">
        <v>40433</v>
      </c>
      <c r="E19" s="29">
        <v>50708</v>
      </c>
      <c r="F19" s="29">
        <v>25395</v>
      </c>
      <c r="G19" s="29">
        <v>39408</v>
      </c>
      <c r="H19" s="29">
        <v>50324</v>
      </c>
      <c r="I19" s="29">
        <v>87731</v>
      </c>
      <c r="J19" s="29">
        <v>39987</v>
      </c>
      <c r="K19" s="29">
        <v>37754</v>
      </c>
      <c r="L19" s="29">
        <v>54238</v>
      </c>
      <c r="M19" s="29">
        <v>4242</v>
      </c>
      <c r="N19" s="30">
        <f>SUM(C19:M19)</f>
        <v>508437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2">
        <v>0</v>
      </c>
      <c r="U19" s="30">
        <f t="shared" si="0"/>
        <v>0</v>
      </c>
      <c r="V19" s="33">
        <f t="shared" si="1"/>
        <v>508437</v>
      </c>
    </row>
    <row r="20" spans="1:22" s="5" customFormat="1" ht="14.25" customHeight="1" x14ac:dyDescent="0.25">
      <c r="A20" s="34" t="s">
        <v>50</v>
      </c>
      <c r="B20" s="35" t="s">
        <v>51</v>
      </c>
      <c r="C20" s="29">
        <v>7929</v>
      </c>
      <c r="D20" s="29">
        <v>8994</v>
      </c>
      <c r="E20" s="29">
        <v>7595</v>
      </c>
      <c r="F20" s="29">
        <v>5644</v>
      </c>
      <c r="G20" s="29">
        <v>1659</v>
      </c>
      <c r="H20" s="29">
        <v>10269</v>
      </c>
      <c r="I20" s="29">
        <v>20834</v>
      </c>
      <c r="J20" s="29">
        <v>2460</v>
      </c>
      <c r="K20" s="29">
        <v>9970</v>
      </c>
      <c r="L20" s="29">
        <v>11586</v>
      </c>
      <c r="M20" s="29">
        <v>356</v>
      </c>
      <c r="N20" s="30">
        <f>SUM(C20:M20)</f>
        <v>87296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2">
        <v>0</v>
      </c>
      <c r="U20" s="30">
        <f t="shared" si="0"/>
        <v>0</v>
      </c>
      <c r="V20" s="33">
        <f t="shared" si="1"/>
        <v>87296</v>
      </c>
    </row>
    <row r="21" spans="1:22" s="5" customFormat="1" ht="14.25" customHeight="1" x14ac:dyDescent="0.25">
      <c r="A21" s="34" t="s">
        <v>52</v>
      </c>
      <c r="B21" s="35" t="s">
        <v>53</v>
      </c>
      <c r="C21" s="29">
        <v>2270</v>
      </c>
      <c r="D21" s="29">
        <v>0</v>
      </c>
      <c r="E21" s="29">
        <v>0</v>
      </c>
      <c r="F21" s="29">
        <v>119</v>
      </c>
      <c r="G21" s="29">
        <v>0</v>
      </c>
      <c r="H21" s="29">
        <v>0</v>
      </c>
      <c r="I21" s="29">
        <v>0</v>
      </c>
      <c r="J21" s="29">
        <v>121</v>
      </c>
      <c r="K21" s="29">
        <v>0</v>
      </c>
      <c r="L21" s="29">
        <v>0</v>
      </c>
      <c r="M21" s="29">
        <v>0</v>
      </c>
      <c r="N21" s="30">
        <f>SUM(C21:M21)</f>
        <v>2510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2">
        <v>0</v>
      </c>
      <c r="U21" s="30">
        <f t="shared" si="0"/>
        <v>0</v>
      </c>
      <c r="V21" s="33">
        <f t="shared" si="1"/>
        <v>2510</v>
      </c>
    </row>
    <row r="22" spans="1:22" s="5" customFormat="1" ht="14.25" customHeight="1" x14ac:dyDescent="0.25">
      <c r="A22" s="36" t="s">
        <v>54</v>
      </c>
      <c r="B22" s="37" t="s">
        <v>55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23">
        <f>SUM(C22:M22)</f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5">
        <v>0</v>
      </c>
      <c r="U22" s="23">
        <f t="shared" si="0"/>
        <v>0</v>
      </c>
      <c r="V22" s="26">
        <f t="shared" si="1"/>
        <v>0</v>
      </c>
    </row>
    <row r="23" spans="1:22" s="5" customFormat="1" ht="14.25" customHeight="1" x14ac:dyDescent="0.25">
      <c r="A23" s="36" t="s">
        <v>56</v>
      </c>
      <c r="B23" s="37" t="s">
        <v>57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23">
        <f>SUM(C23:M23)</f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5">
        <v>0</v>
      </c>
      <c r="U23" s="23">
        <f t="shared" si="0"/>
        <v>0</v>
      </c>
      <c r="V23" s="26">
        <f t="shared" si="1"/>
        <v>0</v>
      </c>
    </row>
    <row r="24" spans="1:22" s="5" customFormat="1" ht="14.25" customHeight="1" x14ac:dyDescent="0.25">
      <c r="A24" s="36" t="s">
        <v>58</v>
      </c>
      <c r="B24" s="37" t="s">
        <v>59</v>
      </c>
      <c r="C24" s="19">
        <v>2234</v>
      </c>
      <c r="D24" s="19">
        <v>5</v>
      </c>
      <c r="E24" s="19">
        <v>616</v>
      </c>
      <c r="F24" s="19">
        <v>180</v>
      </c>
      <c r="G24" s="19">
        <v>339</v>
      </c>
      <c r="H24" s="19">
        <v>0</v>
      </c>
      <c r="I24" s="19">
        <v>100</v>
      </c>
      <c r="J24" s="19">
        <v>223</v>
      </c>
      <c r="K24" s="19">
        <v>3</v>
      </c>
      <c r="L24" s="19">
        <v>735</v>
      </c>
      <c r="M24" s="19">
        <v>0</v>
      </c>
      <c r="N24" s="23">
        <f>SUM(C24:M24)</f>
        <v>4435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5">
        <v>0</v>
      </c>
      <c r="U24" s="23">
        <f t="shared" si="0"/>
        <v>0</v>
      </c>
      <c r="V24" s="26">
        <f t="shared" si="1"/>
        <v>4435</v>
      </c>
    </row>
    <row r="25" spans="1:22" s="5" customFormat="1" ht="14.25" customHeight="1" x14ac:dyDescent="0.25">
      <c r="A25" s="36" t="s">
        <v>60</v>
      </c>
      <c r="B25" s="37" t="s">
        <v>61</v>
      </c>
      <c r="C25" s="19">
        <v>22</v>
      </c>
      <c r="D25" s="19">
        <v>215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69</v>
      </c>
      <c r="L25" s="19">
        <v>1</v>
      </c>
      <c r="M25" s="19">
        <v>0</v>
      </c>
      <c r="N25" s="23">
        <f>SUM(C25:M25)</f>
        <v>307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5">
        <v>0</v>
      </c>
      <c r="U25" s="23">
        <f t="shared" si="0"/>
        <v>0</v>
      </c>
      <c r="V25" s="26">
        <f t="shared" si="1"/>
        <v>307</v>
      </c>
    </row>
    <row r="26" spans="1:22" s="5" customFormat="1" ht="14.25" customHeight="1" x14ac:dyDescent="0.25">
      <c r="A26" s="36" t="s">
        <v>62</v>
      </c>
      <c r="B26" s="37" t="s">
        <v>63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23">
        <f>SUM(C26:M26)</f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5">
        <v>0</v>
      </c>
      <c r="U26" s="23">
        <f t="shared" si="0"/>
        <v>0</v>
      </c>
      <c r="V26" s="26">
        <f t="shared" si="1"/>
        <v>0</v>
      </c>
    </row>
    <row r="27" spans="1:22" s="5" customFormat="1" ht="14.25" customHeight="1" x14ac:dyDescent="0.25">
      <c r="A27" s="36" t="s">
        <v>64</v>
      </c>
      <c r="B27" s="37" t="s">
        <v>65</v>
      </c>
      <c r="C27" s="19">
        <v>481</v>
      </c>
      <c r="D27" s="19">
        <v>0</v>
      </c>
      <c r="E27" s="19">
        <v>1587</v>
      </c>
      <c r="F27" s="19">
        <v>0</v>
      </c>
      <c r="G27" s="19">
        <v>0</v>
      </c>
      <c r="H27" s="19">
        <v>0</v>
      </c>
      <c r="I27" s="19">
        <v>1923</v>
      </c>
      <c r="J27" s="19">
        <v>0</v>
      </c>
      <c r="K27" s="19">
        <v>0</v>
      </c>
      <c r="L27" s="19">
        <v>0</v>
      </c>
      <c r="M27" s="19">
        <v>0</v>
      </c>
      <c r="N27" s="23">
        <f>SUM(C27:M27)</f>
        <v>3991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5">
        <v>0</v>
      </c>
      <c r="U27" s="23">
        <f t="shared" si="0"/>
        <v>0</v>
      </c>
      <c r="V27" s="26">
        <f t="shared" si="1"/>
        <v>3991</v>
      </c>
    </row>
    <row r="28" spans="1:22" s="5" customFormat="1" ht="14.25" customHeight="1" x14ac:dyDescent="0.25">
      <c r="A28" s="36" t="s">
        <v>66</v>
      </c>
      <c r="B28" s="37" t="s">
        <v>67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23">
        <f>SUM(C28:M28)</f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5">
        <v>0</v>
      </c>
      <c r="U28" s="23">
        <f t="shared" si="0"/>
        <v>0</v>
      </c>
      <c r="V28" s="26">
        <f t="shared" si="1"/>
        <v>0</v>
      </c>
    </row>
    <row r="29" spans="1:22" s="5" customFormat="1" ht="14.25" customHeight="1" x14ac:dyDescent="0.25">
      <c r="A29" s="38" t="s">
        <v>68</v>
      </c>
      <c r="B29" s="39" t="s">
        <v>69</v>
      </c>
      <c r="C29" s="19">
        <v>1495</v>
      </c>
      <c r="D29" s="19">
        <v>5418</v>
      </c>
      <c r="E29" s="19">
        <v>9913</v>
      </c>
      <c r="F29" s="19">
        <v>1327</v>
      </c>
      <c r="G29" s="19">
        <v>4252</v>
      </c>
      <c r="H29" s="19">
        <v>786</v>
      </c>
      <c r="I29" s="19">
        <v>2039</v>
      </c>
      <c r="J29" s="19">
        <v>824</v>
      </c>
      <c r="K29" s="19">
        <v>1279</v>
      </c>
      <c r="L29" s="19">
        <v>1542</v>
      </c>
      <c r="M29" s="19">
        <v>0</v>
      </c>
      <c r="N29" s="40">
        <f>SUM(C29:M29)</f>
        <v>28875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40">
        <f t="shared" si="0"/>
        <v>0</v>
      </c>
      <c r="V29" s="43">
        <f t="shared" si="1"/>
        <v>28875</v>
      </c>
    </row>
    <row r="30" spans="1:22" s="5" customFormat="1" ht="14.25" customHeight="1" x14ac:dyDescent="0.25">
      <c r="A30" s="44" t="s">
        <v>13</v>
      </c>
      <c r="B30" s="45" t="s">
        <v>70</v>
      </c>
      <c r="C30" s="46">
        <f t="shared" ref="C30:M30" si="2">SUM(C6:C14)+C18+SUM(C22:C29)</f>
        <v>226580</v>
      </c>
      <c r="D30" s="46">
        <f t="shared" si="2"/>
        <v>133844</v>
      </c>
      <c r="E30" s="46">
        <f t="shared" si="2"/>
        <v>180170</v>
      </c>
      <c r="F30" s="46">
        <f t="shared" si="2"/>
        <v>50368</v>
      </c>
      <c r="G30" s="46">
        <f t="shared" si="2"/>
        <v>120997</v>
      </c>
      <c r="H30" s="46">
        <f t="shared" si="2"/>
        <v>66196</v>
      </c>
      <c r="I30" s="46">
        <f t="shared" si="2"/>
        <v>159313</v>
      </c>
      <c r="J30" s="46">
        <f t="shared" si="2"/>
        <v>65413</v>
      </c>
      <c r="K30" s="46">
        <f t="shared" si="2"/>
        <v>98119</v>
      </c>
      <c r="L30" s="46">
        <f t="shared" si="2"/>
        <v>154420</v>
      </c>
      <c r="M30" s="46">
        <f t="shared" si="2"/>
        <v>6375</v>
      </c>
      <c r="N30" s="47">
        <f>SUM(C30:M30)</f>
        <v>1261795</v>
      </c>
      <c r="O30" s="46">
        <f t="shared" ref="O30:T30" si="3">SUM(O6:O14)+O18+SUM(O22:O29)</f>
        <v>0</v>
      </c>
      <c r="P30" s="46">
        <f t="shared" si="3"/>
        <v>0</v>
      </c>
      <c r="Q30" s="46">
        <f t="shared" si="3"/>
        <v>0</v>
      </c>
      <c r="R30" s="46">
        <f t="shared" si="3"/>
        <v>0</v>
      </c>
      <c r="S30" s="46">
        <f t="shared" si="3"/>
        <v>0</v>
      </c>
      <c r="T30" s="46">
        <f t="shared" si="3"/>
        <v>0</v>
      </c>
      <c r="U30" s="47">
        <f t="shared" si="0"/>
        <v>0</v>
      </c>
      <c r="V30" s="48">
        <f t="shared" si="1"/>
        <v>1261795</v>
      </c>
    </row>
    <row r="31" spans="1:22" s="5" customFormat="1" ht="14.25" customHeight="1" x14ac:dyDescent="0.25">
      <c r="A31" s="49" t="s">
        <v>71</v>
      </c>
      <c r="B31" s="50" t="s">
        <v>72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21">
        <v>0</v>
      </c>
      <c r="N31" s="20">
        <f>SUM(C31:M31)</f>
        <v>0</v>
      </c>
      <c r="O31" s="19">
        <v>112442</v>
      </c>
      <c r="P31" s="19">
        <v>67366</v>
      </c>
      <c r="Q31" s="19">
        <v>23213</v>
      </c>
      <c r="R31" s="19">
        <v>12803</v>
      </c>
      <c r="S31" s="19">
        <v>55663</v>
      </c>
      <c r="T31" s="21">
        <v>73</v>
      </c>
      <c r="U31" s="20">
        <f t="shared" si="0"/>
        <v>271560</v>
      </c>
      <c r="V31" s="22">
        <f t="shared" si="1"/>
        <v>271560</v>
      </c>
    </row>
    <row r="32" spans="1:22" s="5" customFormat="1" ht="14.25" customHeight="1" x14ac:dyDescent="0.25">
      <c r="A32" s="34" t="s">
        <v>73</v>
      </c>
      <c r="B32" s="51" t="s">
        <v>74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32">
        <v>0</v>
      </c>
      <c r="N32" s="30">
        <f>SUM(C32:M32)</f>
        <v>0</v>
      </c>
      <c r="O32" s="31">
        <v>108996</v>
      </c>
      <c r="P32" s="31">
        <v>65916</v>
      </c>
      <c r="Q32" s="31">
        <v>22827</v>
      </c>
      <c r="R32" s="31">
        <v>11669</v>
      </c>
      <c r="S32" s="31">
        <v>55153</v>
      </c>
      <c r="T32" s="32">
        <v>0</v>
      </c>
      <c r="U32" s="30">
        <f t="shared" si="0"/>
        <v>264561</v>
      </c>
      <c r="V32" s="33">
        <f t="shared" si="1"/>
        <v>264561</v>
      </c>
    </row>
    <row r="33" spans="1:22" s="5" customFormat="1" ht="14.25" customHeight="1" x14ac:dyDescent="0.25">
      <c r="A33" s="34" t="s">
        <v>75</v>
      </c>
      <c r="B33" s="35" t="s">
        <v>76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32">
        <v>0</v>
      </c>
      <c r="N33" s="30">
        <f>SUM(C33:M33)</f>
        <v>0</v>
      </c>
      <c r="O33" s="31">
        <v>3379</v>
      </c>
      <c r="P33" s="31">
        <v>1354</v>
      </c>
      <c r="Q33" s="31">
        <v>339</v>
      </c>
      <c r="R33" s="31">
        <v>1134</v>
      </c>
      <c r="S33" s="31">
        <v>510</v>
      </c>
      <c r="T33" s="32">
        <v>73</v>
      </c>
      <c r="U33" s="30">
        <f t="shared" si="0"/>
        <v>6789</v>
      </c>
      <c r="V33" s="33">
        <f t="shared" si="1"/>
        <v>6789</v>
      </c>
    </row>
    <row r="34" spans="1:22" s="5" customFormat="1" ht="14.25" customHeight="1" x14ac:dyDescent="0.25">
      <c r="A34" s="34" t="s">
        <v>77</v>
      </c>
      <c r="B34" s="35" t="s">
        <v>78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32">
        <v>0</v>
      </c>
      <c r="N34" s="30">
        <f>SUM(C34:M34)</f>
        <v>0</v>
      </c>
      <c r="O34" s="31">
        <v>67</v>
      </c>
      <c r="P34" s="31">
        <v>96</v>
      </c>
      <c r="Q34" s="31">
        <v>47</v>
      </c>
      <c r="R34" s="31">
        <v>0</v>
      </c>
      <c r="S34" s="31">
        <v>0</v>
      </c>
      <c r="T34" s="32">
        <v>0</v>
      </c>
      <c r="U34" s="30">
        <f t="shared" si="0"/>
        <v>210</v>
      </c>
      <c r="V34" s="33">
        <f t="shared" si="1"/>
        <v>210</v>
      </c>
    </row>
    <row r="35" spans="1:22" s="5" customFormat="1" ht="14.25" customHeight="1" x14ac:dyDescent="0.25">
      <c r="A35" s="36" t="s">
        <v>79</v>
      </c>
      <c r="B35" s="52" t="s">
        <v>80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25">
        <v>0</v>
      </c>
      <c r="N35" s="23">
        <f>SUM(C35:M35)</f>
        <v>0</v>
      </c>
      <c r="O35" s="24">
        <v>0</v>
      </c>
      <c r="P35" s="24">
        <v>0</v>
      </c>
      <c r="Q35" s="24">
        <v>0</v>
      </c>
      <c r="R35" s="24">
        <v>596</v>
      </c>
      <c r="S35" s="24">
        <v>0</v>
      </c>
      <c r="T35" s="25">
        <v>0</v>
      </c>
      <c r="U35" s="23">
        <f t="shared" si="0"/>
        <v>596</v>
      </c>
      <c r="V35" s="26">
        <f t="shared" si="1"/>
        <v>596</v>
      </c>
    </row>
    <row r="36" spans="1:22" s="5" customFormat="1" ht="14.25" customHeight="1" x14ac:dyDescent="0.25">
      <c r="A36" s="36" t="s">
        <v>81</v>
      </c>
      <c r="B36" s="52" t="s">
        <v>82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25">
        <v>0</v>
      </c>
      <c r="N36" s="23">
        <f>SUM(C36:M36)</f>
        <v>0</v>
      </c>
      <c r="O36" s="24">
        <v>20363</v>
      </c>
      <c r="P36" s="24">
        <v>710</v>
      </c>
      <c r="Q36" s="24">
        <v>29466</v>
      </c>
      <c r="R36" s="24">
        <v>5370</v>
      </c>
      <c r="S36" s="24">
        <v>14573</v>
      </c>
      <c r="T36" s="25">
        <v>623</v>
      </c>
      <c r="U36" s="23">
        <f t="shared" si="0"/>
        <v>71105</v>
      </c>
      <c r="V36" s="26">
        <f t="shared" si="1"/>
        <v>71105</v>
      </c>
    </row>
    <row r="37" spans="1:22" s="5" customFormat="1" ht="14.25" customHeight="1" x14ac:dyDescent="0.25">
      <c r="A37" s="36" t="s">
        <v>83</v>
      </c>
      <c r="B37" s="52" t="s">
        <v>84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25">
        <v>0</v>
      </c>
      <c r="N37" s="23">
        <f>SUM(C37:M37)</f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5">
        <v>0</v>
      </c>
      <c r="U37" s="23">
        <f t="shared" si="0"/>
        <v>0</v>
      </c>
      <c r="V37" s="26">
        <f t="shared" si="1"/>
        <v>0</v>
      </c>
    </row>
    <row r="38" spans="1:22" s="5" customFormat="1" ht="14.25" customHeight="1" x14ac:dyDescent="0.25">
      <c r="A38" s="36" t="s">
        <v>85</v>
      </c>
      <c r="B38" s="52" t="s">
        <v>86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25">
        <v>0</v>
      </c>
      <c r="N38" s="23">
        <f>SUM(C38:M38)</f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5">
        <v>0</v>
      </c>
      <c r="U38" s="23">
        <f t="shared" si="0"/>
        <v>0</v>
      </c>
      <c r="V38" s="26">
        <f t="shared" si="1"/>
        <v>0</v>
      </c>
    </row>
    <row r="39" spans="1:22" s="5" customFormat="1" ht="14.25" customHeight="1" x14ac:dyDescent="0.25">
      <c r="A39" s="36" t="s">
        <v>87</v>
      </c>
      <c r="B39" s="37" t="s">
        <v>88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25">
        <v>0</v>
      </c>
      <c r="N39" s="23">
        <f>SUM(C39:M39)</f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5">
        <v>0</v>
      </c>
      <c r="U39" s="23">
        <f t="shared" si="0"/>
        <v>0</v>
      </c>
      <c r="V39" s="26">
        <f t="shared" si="1"/>
        <v>0</v>
      </c>
    </row>
    <row r="40" spans="1:22" s="5" customFormat="1" ht="14.25" customHeight="1" x14ac:dyDescent="0.25">
      <c r="A40" s="36" t="s">
        <v>89</v>
      </c>
      <c r="B40" s="52" t="s">
        <v>90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42">
        <v>0</v>
      </c>
      <c r="N40" s="23">
        <f>SUM(C40:M40)</f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40">
        <f t="shared" si="0"/>
        <v>0</v>
      </c>
      <c r="V40" s="43">
        <f t="shared" si="1"/>
        <v>0</v>
      </c>
    </row>
    <row r="41" spans="1:22" s="5" customFormat="1" ht="14.25" customHeight="1" x14ac:dyDescent="0.25">
      <c r="A41" s="53" t="s">
        <v>20</v>
      </c>
      <c r="B41" s="54" t="s">
        <v>91</v>
      </c>
      <c r="C41" s="46">
        <f t="shared" ref="C41:M41" si="4">C31+SUM(C35:C40)</f>
        <v>0</v>
      </c>
      <c r="D41" s="46">
        <f t="shared" si="4"/>
        <v>0</v>
      </c>
      <c r="E41" s="46">
        <f t="shared" si="4"/>
        <v>0</v>
      </c>
      <c r="F41" s="46">
        <f t="shared" si="4"/>
        <v>0</v>
      </c>
      <c r="G41" s="46">
        <f t="shared" si="4"/>
        <v>0</v>
      </c>
      <c r="H41" s="46">
        <f t="shared" si="4"/>
        <v>0</v>
      </c>
      <c r="I41" s="46">
        <f t="shared" si="4"/>
        <v>0</v>
      </c>
      <c r="J41" s="46">
        <f t="shared" si="4"/>
        <v>0</v>
      </c>
      <c r="K41" s="46">
        <f t="shared" si="4"/>
        <v>0</v>
      </c>
      <c r="L41" s="46">
        <f t="shared" si="4"/>
        <v>0</v>
      </c>
      <c r="M41" s="46">
        <f t="shared" si="4"/>
        <v>0</v>
      </c>
      <c r="N41" s="47">
        <f>SUM(C41:M41)</f>
        <v>0</v>
      </c>
      <c r="O41" s="46">
        <f t="shared" ref="O41:T41" si="5">O31+SUM(O35:O40)</f>
        <v>132805</v>
      </c>
      <c r="P41" s="46">
        <f t="shared" si="5"/>
        <v>68076</v>
      </c>
      <c r="Q41" s="46">
        <f t="shared" si="5"/>
        <v>52679</v>
      </c>
      <c r="R41" s="46">
        <f t="shared" si="5"/>
        <v>18769</v>
      </c>
      <c r="S41" s="46">
        <f t="shared" si="5"/>
        <v>70236</v>
      </c>
      <c r="T41" s="46">
        <f t="shared" si="5"/>
        <v>696</v>
      </c>
      <c r="U41" s="47">
        <f t="shared" si="0"/>
        <v>343261</v>
      </c>
      <c r="V41" s="48">
        <f t="shared" si="1"/>
        <v>343261</v>
      </c>
    </row>
    <row r="42" spans="1:22" s="5" customFormat="1" ht="14.25" customHeight="1" x14ac:dyDescent="0.25">
      <c r="A42" s="55" t="s">
        <v>21</v>
      </c>
      <c r="B42" s="56" t="s">
        <v>92</v>
      </c>
      <c r="C42" s="57">
        <f t="shared" ref="C42:V42" si="6">C30+C41</f>
        <v>226580</v>
      </c>
      <c r="D42" s="57">
        <f t="shared" si="6"/>
        <v>133844</v>
      </c>
      <c r="E42" s="57">
        <f t="shared" si="6"/>
        <v>180170</v>
      </c>
      <c r="F42" s="57">
        <f t="shared" si="6"/>
        <v>50368</v>
      </c>
      <c r="G42" s="57">
        <f t="shared" si="6"/>
        <v>120997</v>
      </c>
      <c r="H42" s="57">
        <f t="shared" si="6"/>
        <v>66196</v>
      </c>
      <c r="I42" s="57">
        <f t="shared" si="6"/>
        <v>159313</v>
      </c>
      <c r="J42" s="57">
        <f t="shared" si="6"/>
        <v>65413</v>
      </c>
      <c r="K42" s="57">
        <f t="shared" si="6"/>
        <v>98119</v>
      </c>
      <c r="L42" s="57">
        <f t="shared" si="6"/>
        <v>154420</v>
      </c>
      <c r="M42" s="57">
        <f t="shared" si="6"/>
        <v>6375</v>
      </c>
      <c r="N42" s="57">
        <f t="shared" si="6"/>
        <v>1261795</v>
      </c>
      <c r="O42" s="57">
        <f t="shared" si="6"/>
        <v>132805</v>
      </c>
      <c r="P42" s="57">
        <f t="shared" si="6"/>
        <v>68076</v>
      </c>
      <c r="Q42" s="57">
        <f t="shared" si="6"/>
        <v>52679</v>
      </c>
      <c r="R42" s="57">
        <f t="shared" si="6"/>
        <v>18769</v>
      </c>
      <c r="S42" s="57">
        <f t="shared" si="6"/>
        <v>70236</v>
      </c>
      <c r="T42" s="57">
        <f t="shared" si="6"/>
        <v>696</v>
      </c>
      <c r="U42" s="57">
        <f t="shared" si="6"/>
        <v>343261</v>
      </c>
      <c r="V42" s="58">
        <f t="shared" si="6"/>
        <v>1605056</v>
      </c>
    </row>
    <row r="43" spans="1:22" s="5" customFormat="1" ht="15.9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22" s="5" customFormat="1" ht="17.45" customHeight="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22" s="5" customFormat="1" ht="36.6" customHeight="1" x14ac:dyDescent="0.25">
      <c r="A45" s="123"/>
      <c r="B45" s="124"/>
      <c r="C45" s="59" t="str">
        <f t="shared" ref="C45:M45" si="7">C4</f>
        <v>MAKEDONIJA Insurance s.c. Skopje - Vienna Insurance Group</v>
      </c>
      <c r="D45" s="59" t="str">
        <f t="shared" si="7"/>
        <v>STOCK COMPANY FOR INSURANCE TRIGLAV</v>
      </c>
      <c r="E45" s="59" t="str">
        <f t="shared" si="7"/>
        <v>SAVA Insurance, a.d. Skopje</v>
      </c>
      <c r="F45" s="59" t="str">
        <f t="shared" si="7"/>
        <v>EUROINS INSURANCE S.C. Skopje</v>
      </c>
      <c r="G45" s="59" t="str">
        <f t="shared" si="7"/>
        <v>EUROLINK Insurance Inc. Skopje</v>
      </c>
      <c r="H45" s="59" t="str">
        <f t="shared" si="7"/>
        <v>GRAWE Non-life</v>
      </c>
      <c r="I45" s="59" t="str">
        <f t="shared" si="7"/>
        <v>SIGAL</v>
      </c>
      <c r="J45" s="59" t="str">
        <f t="shared" si="7"/>
        <v>Insurance Policy</v>
      </c>
      <c r="K45" s="59" t="str">
        <f t="shared" si="7"/>
        <v>INSURANCE COMPANY HALK OSIGURUVANJE A.D. SKOPJE</v>
      </c>
      <c r="L45" s="59" t="str">
        <f t="shared" si="7"/>
        <v>CROATIA INSURANCE - NON LIFE</v>
      </c>
      <c r="M45" s="59" t="str">
        <f t="shared" si="7"/>
        <v>ZOIL MAKEDONIJA, Bitola</v>
      </c>
      <c r="N45" s="60"/>
      <c r="O45" s="59" t="str">
        <f t="shared" ref="O45:T45" si="8">O4</f>
        <v>CROATIA INSURANCE - LIFE</v>
      </c>
      <c r="P45" s="59" t="str">
        <f t="shared" si="8"/>
        <v>GRAWE</v>
      </c>
      <c r="Q45" s="59" t="str">
        <f t="shared" si="8"/>
        <v>WINNER LIFE</v>
      </c>
      <c r="R45" s="59" t="str">
        <f t="shared" si="8"/>
        <v>SIGAL LIFE</v>
      </c>
      <c r="S45" s="59" t="str">
        <f t="shared" si="8"/>
        <v>TRIGLAV LIFE</v>
      </c>
      <c r="T45" s="59" t="str">
        <f t="shared" si="8"/>
        <v>PRVA LIFE JSC Skopje</v>
      </c>
      <c r="U45" s="61"/>
    </row>
    <row r="46" spans="1:22" s="5" customFormat="1" ht="14.25" customHeight="1" x14ac:dyDescent="0.25">
      <c r="A46" s="121" t="s">
        <v>93</v>
      </c>
      <c r="B46" s="122"/>
      <c r="C46" s="62">
        <f>C42/$N$42</f>
        <v>0.17956958142963</v>
      </c>
      <c r="D46" s="62">
        <f t="shared" ref="D46:M46" si="9">D42/$N$42</f>
        <v>0.10607428306499868</v>
      </c>
      <c r="E46" s="62">
        <f t="shared" si="9"/>
        <v>0.14278864633319993</v>
      </c>
      <c r="F46" s="62">
        <f t="shared" si="9"/>
        <v>3.9917736240831517E-2</v>
      </c>
      <c r="G46" s="62">
        <f t="shared" si="9"/>
        <v>9.5892755954810407E-2</v>
      </c>
      <c r="H46" s="62">
        <f t="shared" si="9"/>
        <v>5.2461770731378712E-2</v>
      </c>
      <c r="I46" s="62">
        <f t="shared" si="9"/>
        <v>0.12625901988833368</v>
      </c>
      <c r="J46" s="62">
        <f t="shared" si="9"/>
        <v>5.1841226189674232E-2</v>
      </c>
      <c r="K46" s="62">
        <f t="shared" si="9"/>
        <v>7.7761443023629043E-2</v>
      </c>
      <c r="L46" s="62">
        <f t="shared" si="9"/>
        <v>0.12238121089400418</v>
      </c>
      <c r="M46" s="62">
        <f t="shared" si="9"/>
        <v>5.0523262495096276E-3</v>
      </c>
      <c r="N46" s="63"/>
      <c r="O46" s="62">
        <f>O42/$U$42</f>
        <v>0.38689218990797092</v>
      </c>
      <c r="P46" s="62">
        <f t="shared" ref="P46:T46" si="10">P42/$U$42</f>
        <v>0.19832139392473949</v>
      </c>
      <c r="Q46" s="62">
        <f t="shared" si="10"/>
        <v>0.15346631280570761</v>
      </c>
      <c r="R46" s="62">
        <f t="shared" si="10"/>
        <v>5.467850993850161E-2</v>
      </c>
      <c r="S46" s="62">
        <f t="shared" si="10"/>
        <v>0.20461398178062756</v>
      </c>
      <c r="T46" s="62">
        <f t="shared" si="10"/>
        <v>2.0276116424528274E-3</v>
      </c>
      <c r="U46" s="61"/>
    </row>
    <row r="47" spans="1:22" s="5" customFormat="1" ht="14.2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22" s="5" customFormat="1" ht="14.25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6:B46"/>
    <mergeCell ref="A45:B45"/>
  </mergeCells>
  <pageMargins left="0" right="0" top="0.75" bottom="0.75" header="0.3" footer="0.3"/>
  <pageSetup paperSize="9" scale="9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9C30A-1347-4D18-A45B-57FF6F0B03D2}">
  <dimension ref="A1:W59"/>
  <sheetViews>
    <sheetView showGridLines="0" zoomScale="80" zoomScaleNormal="80" workbookViewId="0">
      <selection activeCell="O46" sqref="O46:T46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3" width="9.140625" style="2" customWidth="1"/>
    <col min="24" max="16384" width="9.140625" style="2"/>
  </cols>
  <sheetData>
    <row r="1" spans="1:23" s="5" customFormat="1" ht="14.25" customHeight="1" x14ac:dyDescent="0.25">
      <c r="A1" s="6"/>
    </row>
    <row r="2" spans="1:23" s="4" customFormat="1" ht="14.25" customHeight="1" x14ac:dyDescent="0.25">
      <c r="A2" s="7" t="s">
        <v>114</v>
      </c>
      <c r="B2" s="3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4" customFormat="1" ht="14.25" customHeight="1" x14ac:dyDescent="0.25">
      <c r="A3" s="2"/>
      <c r="B3" s="3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s="4" customFormat="1" ht="54" x14ac:dyDescent="0.25">
      <c r="A4" s="8" t="s">
        <v>1</v>
      </c>
      <c r="B4" s="9"/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10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10" t="s">
        <v>20</v>
      </c>
      <c r="V4" s="11" t="s">
        <v>21</v>
      </c>
    </row>
    <row r="5" spans="1:23" s="5" customFormat="1" ht="14.25" customHeight="1" x14ac:dyDescent="0.25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4">
        <v>6</v>
      </c>
      <c r="H5" s="14">
        <v>7</v>
      </c>
      <c r="I5" s="14">
        <v>8</v>
      </c>
      <c r="J5" s="14">
        <v>9</v>
      </c>
      <c r="K5" s="14">
        <v>10</v>
      </c>
      <c r="L5" s="14">
        <v>11</v>
      </c>
      <c r="M5" s="14">
        <v>12</v>
      </c>
      <c r="N5" s="15">
        <v>100</v>
      </c>
      <c r="O5" s="14">
        <v>101</v>
      </c>
      <c r="P5" s="14">
        <v>102</v>
      </c>
      <c r="Q5" s="14">
        <v>103</v>
      </c>
      <c r="R5" s="14">
        <v>104</v>
      </c>
      <c r="S5" s="14">
        <v>105</v>
      </c>
      <c r="T5" s="14">
        <v>106</v>
      </c>
      <c r="U5" s="15">
        <v>200</v>
      </c>
      <c r="V5" s="16">
        <v>300</v>
      </c>
    </row>
    <row r="6" spans="1:23" s="5" customFormat="1" ht="14.25" customHeight="1" x14ac:dyDescent="0.25">
      <c r="A6" s="17" t="s">
        <v>22</v>
      </c>
      <c r="B6" s="18" t="s">
        <v>23</v>
      </c>
      <c r="C6" s="19">
        <v>248</v>
      </c>
      <c r="D6" s="19">
        <v>219</v>
      </c>
      <c r="E6" s="19">
        <v>267</v>
      </c>
      <c r="F6" s="19">
        <v>68</v>
      </c>
      <c r="G6" s="19">
        <v>337</v>
      </c>
      <c r="H6" s="19">
        <v>81</v>
      </c>
      <c r="I6" s="19">
        <v>161</v>
      </c>
      <c r="J6" s="19">
        <v>119</v>
      </c>
      <c r="K6" s="19">
        <v>161</v>
      </c>
      <c r="L6" s="19">
        <v>332</v>
      </c>
      <c r="M6" s="19">
        <v>1</v>
      </c>
      <c r="N6" s="20">
        <f>SUM(C6:M6)</f>
        <v>1994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21">
        <v>0</v>
      </c>
      <c r="U6" s="20">
        <f t="shared" ref="U6:U41" si="0">SUM(O6:T6)</f>
        <v>0</v>
      </c>
      <c r="V6" s="22">
        <f t="shared" ref="V6:V41" si="1">N6+U6</f>
        <v>1994</v>
      </c>
    </row>
    <row r="7" spans="1:23" s="5" customFormat="1" ht="14.25" customHeight="1" x14ac:dyDescent="0.25">
      <c r="A7" s="17" t="s">
        <v>24</v>
      </c>
      <c r="B7" s="18" t="s">
        <v>25</v>
      </c>
      <c r="C7" s="19">
        <v>4131</v>
      </c>
      <c r="D7" s="19">
        <v>3644</v>
      </c>
      <c r="E7" s="19">
        <v>1644</v>
      </c>
      <c r="F7" s="19">
        <v>300</v>
      </c>
      <c r="G7" s="19">
        <v>3272</v>
      </c>
      <c r="H7" s="19">
        <v>0</v>
      </c>
      <c r="I7" s="19">
        <v>2167</v>
      </c>
      <c r="J7" s="19">
        <v>0</v>
      </c>
      <c r="K7" s="19">
        <v>2088</v>
      </c>
      <c r="L7" s="19">
        <v>4943</v>
      </c>
      <c r="M7" s="19">
        <v>0</v>
      </c>
      <c r="N7" s="23">
        <f>SUM(C7:M7)</f>
        <v>22189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5">
        <v>0</v>
      </c>
      <c r="U7" s="23">
        <f t="shared" si="0"/>
        <v>0</v>
      </c>
      <c r="V7" s="26">
        <f t="shared" si="1"/>
        <v>22189</v>
      </c>
    </row>
    <row r="8" spans="1:23" s="5" customFormat="1" ht="14.25" customHeight="1" x14ac:dyDescent="0.25">
      <c r="A8" s="17" t="s">
        <v>26</v>
      </c>
      <c r="B8" s="18" t="s">
        <v>27</v>
      </c>
      <c r="C8" s="19">
        <v>208</v>
      </c>
      <c r="D8" s="19">
        <v>245</v>
      </c>
      <c r="E8" s="19">
        <v>322</v>
      </c>
      <c r="F8" s="19">
        <v>187</v>
      </c>
      <c r="G8" s="19">
        <v>148</v>
      </c>
      <c r="H8" s="19">
        <v>47</v>
      </c>
      <c r="I8" s="19">
        <v>144</v>
      </c>
      <c r="J8" s="19">
        <v>139</v>
      </c>
      <c r="K8" s="19">
        <v>147</v>
      </c>
      <c r="L8" s="19">
        <v>179</v>
      </c>
      <c r="M8" s="19">
        <v>4</v>
      </c>
      <c r="N8" s="23">
        <f>SUM(C8:M8)</f>
        <v>1770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5">
        <v>0</v>
      </c>
      <c r="U8" s="23">
        <f t="shared" si="0"/>
        <v>0</v>
      </c>
      <c r="V8" s="26">
        <f t="shared" si="1"/>
        <v>1770</v>
      </c>
    </row>
    <row r="9" spans="1:23" s="5" customFormat="1" ht="14.25" customHeight="1" x14ac:dyDescent="0.25">
      <c r="A9" s="17" t="s">
        <v>28</v>
      </c>
      <c r="B9" s="18" t="s">
        <v>29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3">
        <f>SUM(C9:M9)</f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5">
        <v>0</v>
      </c>
      <c r="U9" s="23">
        <f t="shared" si="0"/>
        <v>0</v>
      </c>
      <c r="V9" s="26">
        <f t="shared" si="1"/>
        <v>0</v>
      </c>
    </row>
    <row r="10" spans="1:23" s="5" customFormat="1" ht="14.25" customHeight="1" x14ac:dyDescent="0.25">
      <c r="A10" s="17" t="s">
        <v>30</v>
      </c>
      <c r="B10" s="18" t="s">
        <v>31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23">
        <f>SUM(C10:M10)</f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5">
        <v>0</v>
      </c>
      <c r="U10" s="23">
        <f t="shared" si="0"/>
        <v>0</v>
      </c>
      <c r="V10" s="26">
        <f t="shared" si="1"/>
        <v>0</v>
      </c>
    </row>
    <row r="11" spans="1:23" s="5" customFormat="1" ht="14.25" customHeight="1" x14ac:dyDescent="0.25">
      <c r="A11" s="17" t="s">
        <v>32</v>
      </c>
      <c r="B11" s="18" t="s">
        <v>33</v>
      </c>
      <c r="C11" s="19">
        <v>0</v>
      </c>
      <c r="D11" s="19">
        <v>0</v>
      </c>
      <c r="E11" s="19">
        <v>1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23">
        <f>SUM(C11:M11)</f>
        <v>1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5">
        <v>0</v>
      </c>
      <c r="U11" s="23">
        <f t="shared" si="0"/>
        <v>0</v>
      </c>
      <c r="V11" s="26">
        <f t="shared" si="1"/>
        <v>1</v>
      </c>
    </row>
    <row r="12" spans="1:23" s="5" customFormat="1" ht="14.25" customHeight="1" x14ac:dyDescent="0.25">
      <c r="A12" s="17" t="s">
        <v>34</v>
      </c>
      <c r="B12" s="18" t="s">
        <v>35</v>
      </c>
      <c r="C12" s="19">
        <v>0</v>
      </c>
      <c r="D12" s="19">
        <v>1</v>
      </c>
      <c r="E12" s="19">
        <v>0</v>
      </c>
      <c r="F12" s="19">
        <v>3</v>
      </c>
      <c r="G12" s="19">
        <v>0</v>
      </c>
      <c r="H12" s="19">
        <v>0</v>
      </c>
      <c r="I12" s="19">
        <v>5</v>
      </c>
      <c r="J12" s="19">
        <v>1</v>
      </c>
      <c r="K12" s="19">
        <v>0</v>
      </c>
      <c r="L12" s="19">
        <v>0</v>
      </c>
      <c r="M12" s="19">
        <v>0</v>
      </c>
      <c r="N12" s="23">
        <f>SUM(C12:M12)</f>
        <v>10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5">
        <v>0</v>
      </c>
      <c r="U12" s="23">
        <f t="shared" si="0"/>
        <v>0</v>
      </c>
      <c r="V12" s="26">
        <f t="shared" si="1"/>
        <v>10</v>
      </c>
    </row>
    <row r="13" spans="1:23" s="5" customFormat="1" ht="14.25" customHeight="1" x14ac:dyDescent="0.25">
      <c r="A13" s="17" t="s">
        <v>36</v>
      </c>
      <c r="B13" s="18" t="s">
        <v>37</v>
      </c>
      <c r="C13" s="19">
        <v>21</v>
      </c>
      <c r="D13" s="19">
        <v>13</v>
      </c>
      <c r="E13" s="19">
        <v>36</v>
      </c>
      <c r="F13" s="19">
        <v>3</v>
      </c>
      <c r="G13" s="19">
        <v>85</v>
      </c>
      <c r="H13" s="19">
        <v>0</v>
      </c>
      <c r="I13" s="19">
        <v>4</v>
      </c>
      <c r="J13" s="19">
        <v>14</v>
      </c>
      <c r="K13" s="19">
        <v>9</v>
      </c>
      <c r="L13" s="19">
        <v>11</v>
      </c>
      <c r="M13" s="19">
        <v>0</v>
      </c>
      <c r="N13" s="23">
        <f>SUM(C13:M13)</f>
        <v>196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5">
        <v>0</v>
      </c>
      <c r="U13" s="23">
        <f t="shared" si="0"/>
        <v>0</v>
      </c>
      <c r="V13" s="26">
        <f t="shared" si="1"/>
        <v>196</v>
      </c>
    </row>
    <row r="14" spans="1:23" s="5" customFormat="1" ht="14.25" customHeight="1" x14ac:dyDescent="0.25">
      <c r="A14" s="17" t="s">
        <v>38</v>
      </c>
      <c r="B14" s="18" t="s">
        <v>39</v>
      </c>
      <c r="C14" s="19">
        <v>218</v>
      </c>
      <c r="D14" s="19">
        <v>250</v>
      </c>
      <c r="E14" s="19">
        <v>240</v>
      </c>
      <c r="F14" s="19">
        <v>68</v>
      </c>
      <c r="G14" s="19">
        <v>16</v>
      </c>
      <c r="H14" s="19">
        <v>3</v>
      </c>
      <c r="I14" s="19">
        <v>35</v>
      </c>
      <c r="J14" s="19">
        <v>13</v>
      </c>
      <c r="K14" s="19">
        <v>30</v>
      </c>
      <c r="L14" s="19">
        <v>76</v>
      </c>
      <c r="M14" s="19">
        <v>0</v>
      </c>
      <c r="N14" s="23">
        <f>SUM(C14:M14)</f>
        <v>949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5">
        <v>0</v>
      </c>
      <c r="U14" s="23">
        <f t="shared" si="0"/>
        <v>0</v>
      </c>
      <c r="V14" s="26">
        <f t="shared" si="1"/>
        <v>949</v>
      </c>
    </row>
    <row r="15" spans="1:23" s="5" customFormat="1" ht="14.25" customHeight="1" x14ac:dyDescent="0.25">
      <c r="A15" s="17" t="s">
        <v>40</v>
      </c>
      <c r="B15" s="18" t="s">
        <v>41</v>
      </c>
      <c r="C15" s="19">
        <v>239</v>
      </c>
      <c r="D15" s="19">
        <v>263</v>
      </c>
      <c r="E15" s="19">
        <v>276</v>
      </c>
      <c r="F15" s="19">
        <v>71</v>
      </c>
      <c r="G15" s="19">
        <v>101</v>
      </c>
      <c r="H15" s="19">
        <v>3</v>
      </c>
      <c r="I15" s="19">
        <v>39</v>
      </c>
      <c r="J15" s="19">
        <v>27</v>
      </c>
      <c r="K15" s="19">
        <v>39</v>
      </c>
      <c r="L15" s="19">
        <v>87</v>
      </c>
      <c r="M15" s="19">
        <v>0</v>
      </c>
      <c r="N15" s="23">
        <f>SUM(C15:M15)</f>
        <v>1145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5">
        <v>0</v>
      </c>
      <c r="U15" s="23">
        <f t="shared" si="0"/>
        <v>0</v>
      </c>
      <c r="V15" s="26">
        <f t="shared" si="1"/>
        <v>1145</v>
      </c>
    </row>
    <row r="16" spans="1:23" s="5" customFormat="1" ht="14.25" customHeight="1" x14ac:dyDescent="0.25">
      <c r="A16" s="27" t="s">
        <v>42</v>
      </c>
      <c r="B16" s="28" t="s">
        <v>43</v>
      </c>
      <c r="C16" s="29">
        <v>52</v>
      </c>
      <c r="D16" s="29">
        <v>126</v>
      </c>
      <c r="E16" s="29">
        <v>206</v>
      </c>
      <c r="F16" s="29">
        <v>7</v>
      </c>
      <c r="G16" s="29">
        <v>75</v>
      </c>
      <c r="H16" s="29">
        <v>0</v>
      </c>
      <c r="I16" s="29">
        <v>23</v>
      </c>
      <c r="J16" s="29">
        <v>12</v>
      </c>
      <c r="K16" s="29">
        <v>13</v>
      </c>
      <c r="L16" s="29">
        <v>61</v>
      </c>
      <c r="M16" s="29">
        <v>0</v>
      </c>
      <c r="N16" s="30">
        <f>SUM(C16:M16)</f>
        <v>575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2">
        <v>0</v>
      </c>
      <c r="U16" s="30">
        <f t="shared" si="0"/>
        <v>0</v>
      </c>
      <c r="V16" s="33">
        <f t="shared" si="1"/>
        <v>575</v>
      </c>
    </row>
    <row r="17" spans="1:22" s="5" customFormat="1" ht="14.25" customHeight="1" x14ac:dyDescent="0.25">
      <c r="A17" s="34" t="s">
        <v>44</v>
      </c>
      <c r="B17" s="35" t="s">
        <v>45</v>
      </c>
      <c r="C17" s="29">
        <v>187</v>
      </c>
      <c r="D17" s="29">
        <v>137</v>
      </c>
      <c r="E17" s="29">
        <v>70</v>
      </c>
      <c r="F17" s="29">
        <v>64</v>
      </c>
      <c r="G17" s="29">
        <v>26</v>
      </c>
      <c r="H17" s="29">
        <v>3</v>
      </c>
      <c r="I17" s="29">
        <v>16</v>
      </c>
      <c r="J17" s="29">
        <v>15</v>
      </c>
      <c r="K17" s="29">
        <v>26</v>
      </c>
      <c r="L17" s="29">
        <v>26</v>
      </c>
      <c r="M17" s="29">
        <v>0</v>
      </c>
      <c r="N17" s="30">
        <f>SUM(C17:M17)</f>
        <v>570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2">
        <v>0</v>
      </c>
      <c r="U17" s="30">
        <f t="shared" si="0"/>
        <v>0</v>
      </c>
      <c r="V17" s="33">
        <f t="shared" si="1"/>
        <v>570</v>
      </c>
    </row>
    <row r="18" spans="1:22" s="5" customFormat="1" ht="14.25" customHeight="1" x14ac:dyDescent="0.25">
      <c r="A18" s="36" t="s">
        <v>46</v>
      </c>
      <c r="B18" s="37" t="s">
        <v>47</v>
      </c>
      <c r="C18" s="19">
        <v>1173</v>
      </c>
      <c r="D18" s="19">
        <v>615</v>
      </c>
      <c r="E18" s="19">
        <v>688</v>
      </c>
      <c r="F18" s="19">
        <v>446</v>
      </c>
      <c r="G18" s="19">
        <v>579</v>
      </c>
      <c r="H18" s="19">
        <v>1201</v>
      </c>
      <c r="I18" s="19">
        <v>1521</v>
      </c>
      <c r="J18" s="19">
        <v>701</v>
      </c>
      <c r="K18" s="19">
        <v>535</v>
      </c>
      <c r="L18" s="19">
        <v>811</v>
      </c>
      <c r="M18" s="19">
        <v>59</v>
      </c>
      <c r="N18" s="23">
        <f>SUM(C18:M18)</f>
        <v>8329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5">
        <v>0</v>
      </c>
      <c r="U18" s="23">
        <f t="shared" si="0"/>
        <v>0</v>
      </c>
      <c r="V18" s="26">
        <f t="shared" si="1"/>
        <v>8329</v>
      </c>
    </row>
    <row r="19" spans="1:22" s="5" customFormat="1" ht="14.25" customHeight="1" x14ac:dyDescent="0.25">
      <c r="A19" s="34" t="s">
        <v>48</v>
      </c>
      <c r="B19" s="35" t="s">
        <v>49</v>
      </c>
      <c r="C19" s="29">
        <v>1131</v>
      </c>
      <c r="D19" s="29">
        <v>578</v>
      </c>
      <c r="E19" s="29">
        <v>620</v>
      </c>
      <c r="F19" s="29">
        <v>417</v>
      </c>
      <c r="G19" s="29">
        <v>566</v>
      </c>
      <c r="H19" s="29">
        <v>1140</v>
      </c>
      <c r="I19" s="29">
        <v>1470</v>
      </c>
      <c r="J19" s="29">
        <v>682</v>
      </c>
      <c r="K19" s="29">
        <v>502</v>
      </c>
      <c r="L19" s="29">
        <v>770</v>
      </c>
      <c r="M19" s="29">
        <v>55</v>
      </c>
      <c r="N19" s="30">
        <f>SUM(C19:M19)</f>
        <v>7931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2">
        <v>0</v>
      </c>
      <c r="U19" s="30">
        <f t="shared" si="0"/>
        <v>0</v>
      </c>
      <c r="V19" s="33">
        <f t="shared" si="1"/>
        <v>7931</v>
      </c>
    </row>
    <row r="20" spans="1:22" s="5" customFormat="1" ht="14.25" customHeight="1" x14ac:dyDescent="0.25">
      <c r="A20" s="34" t="s">
        <v>50</v>
      </c>
      <c r="B20" s="35" t="s">
        <v>51</v>
      </c>
      <c r="C20" s="29">
        <v>37</v>
      </c>
      <c r="D20" s="29">
        <v>36</v>
      </c>
      <c r="E20" s="29">
        <v>60</v>
      </c>
      <c r="F20" s="29">
        <v>28</v>
      </c>
      <c r="G20" s="29">
        <v>12</v>
      </c>
      <c r="H20" s="29">
        <v>61</v>
      </c>
      <c r="I20" s="29">
        <v>51</v>
      </c>
      <c r="J20" s="29">
        <v>17</v>
      </c>
      <c r="K20" s="29">
        <v>32</v>
      </c>
      <c r="L20" s="29">
        <v>40</v>
      </c>
      <c r="M20" s="29">
        <v>4</v>
      </c>
      <c r="N20" s="30">
        <f>SUM(C20:M20)</f>
        <v>378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2">
        <v>0</v>
      </c>
      <c r="U20" s="30">
        <f t="shared" si="0"/>
        <v>0</v>
      </c>
      <c r="V20" s="33">
        <f t="shared" si="1"/>
        <v>378</v>
      </c>
    </row>
    <row r="21" spans="1:22" s="5" customFormat="1" ht="14.25" customHeight="1" x14ac:dyDescent="0.25">
      <c r="A21" s="34" t="s">
        <v>52</v>
      </c>
      <c r="B21" s="35" t="s">
        <v>53</v>
      </c>
      <c r="C21" s="29">
        <v>5</v>
      </c>
      <c r="D21" s="29">
        <v>0</v>
      </c>
      <c r="E21" s="29">
        <v>0</v>
      </c>
      <c r="F21" s="29">
        <v>1</v>
      </c>
      <c r="G21" s="29">
        <v>0</v>
      </c>
      <c r="H21" s="29">
        <v>0</v>
      </c>
      <c r="I21" s="29">
        <v>0</v>
      </c>
      <c r="J21" s="29">
        <v>1</v>
      </c>
      <c r="K21" s="29">
        <v>0</v>
      </c>
      <c r="L21" s="29">
        <v>0</v>
      </c>
      <c r="M21" s="29">
        <v>0</v>
      </c>
      <c r="N21" s="30">
        <f>SUM(C21:M21)</f>
        <v>7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2">
        <v>0</v>
      </c>
      <c r="U21" s="30">
        <f t="shared" si="0"/>
        <v>0</v>
      </c>
      <c r="V21" s="33">
        <f t="shared" si="1"/>
        <v>7</v>
      </c>
    </row>
    <row r="22" spans="1:22" s="5" customFormat="1" ht="14.25" customHeight="1" x14ac:dyDescent="0.25">
      <c r="A22" s="36" t="s">
        <v>54</v>
      </c>
      <c r="B22" s="37" t="s">
        <v>55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23">
        <f>SUM(C22:M22)</f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5">
        <v>0</v>
      </c>
      <c r="U22" s="23">
        <f t="shared" si="0"/>
        <v>0</v>
      </c>
      <c r="V22" s="26">
        <f t="shared" si="1"/>
        <v>0</v>
      </c>
    </row>
    <row r="23" spans="1:22" s="5" customFormat="1" ht="14.25" customHeight="1" x14ac:dyDescent="0.25">
      <c r="A23" s="36" t="s">
        <v>56</v>
      </c>
      <c r="B23" s="37" t="s">
        <v>57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23">
        <f>SUM(C23:M23)</f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5">
        <v>0</v>
      </c>
      <c r="U23" s="23">
        <f t="shared" si="0"/>
        <v>0</v>
      </c>
      <c r="V23" s="26">
        <f t="shared" si="1"/>
        <v>0</v>
      </c>
    </row>
    <row r="24" spans="1:22" s="5" customFormat="1" ht="14.25" customHeight="1" x14ac:dyDescent="0.25">
      <c r="A24" s="36" t="s">
        <v>58</v>
      </c>
      <c r="B24" s="37" t="s">
        <v>59</v>
      </c>
      <c r="C24" s="19">
        <v>13</v>
      </c>
      <c r="D24" s="19">
        <v>1</v>
      </c>
      <c r="E24" s="19">
        <v>18</v>
      </c>
      <c r="F24" s="19">
        <v>6</v>
      </c>
      <c r="G24" s="19">
        <v>5</v>
      </c>
      <c r="H24" s="19">
        <v>0</v>
      </c>
      <c r="I24" s="19">
        <v>0</v>
      </c>
      <c r="J24" s="19">
        <v>13</v>
      </c>
      <c r="K24" s="19">
        <v>1</v>
      </c>
      <c r="L24" s="19">
        <v>12</v>
      </c>
      <c r="M24" s="19">
        <v>0</v>
      </c>
      <c r="N24" s="23">
        <f>SUM(C24:M24)</f>
        <v>69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5">
        <v>0</v>
      </c>
      <c r="U24" s="23">
        <f t="shared" si="0"/>
        <v>0</v>
      </c>
      <c r="V24" s="26">
        <f t="shared" si="1"/>
        <v>69</v>
      </c>
    </row>
    <row r="25" spans="1:22" s="5" customFormat="1" ht="14.25" customHeight="1" x14ac:dyDescent="0.25">
      <c r="A25" s="36" t="s">
        <v>60</v>
      </c>
      <c r="B25" s="37" t="s">
        <v>61</v>
      </c>
      <c r="C25" s="19">
        <v>0</v>
      </c>
      <c r="D25" s="19">
        <v>9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2</v>
      </c>
      <c r="L25" s="19">
        <v>0</v>
      </c>
      <c r="M25" s="19">
        <v>0</v>
      </c>
      <c r="N25" s="23">
        <f>SUM(C25:M25)</f>
        <v>11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5">
        <v>0</v>
      </c>
      <c r="U25" s="23">
        <f t="shared" si="0"/>
        <v>0</v>
      </c>
      <c r="V25" s="26">
        <f t="shared" si="1"/>
        <v>11</v>
      </c>
    </row>
    <row r="26" spans="1:22" s="5" customFormat="1" ht="14.25" customHeight="1" x14ac:dyDescent="0.25">
      <c r="A26" s="36" t="s">
        <v>62</v>
      </c>
      <c r="B26" s="37" t="s">
        <v>63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23">
        <f>SUM(C26:M26)</f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5">
        <v>0</v>
      </c>
      <c r="U26" s="23">
        <f t="shared" si="0"/>
        <v>0</v>
      </c>
      <c r="V26" s="26">
        <f t="shared" si="1"/>
        <v>0</v>
      </c>
    </row>
    <row r="27" spans="1:22" s="5" customFormat="1" ht="14.25" customHeight="1" x14ac:dyDescent="0.25">
      <c r="A27" s="36" t="s">
        <v>64</v>
      </c>
      <c r="B27" s="37" t="s">
        <v>65</v>
      </c>
      <c r="C27" s="19">
        <v>9</v>
      </c>
      <c r="D27" s="19">
        <v>0</v>
      </c>
      <c r="E27" s="19">
        <v>3</v>
      </c>
      <c r="F27" s="19">
        <v>0</v>
      </c>
      <c r="G27" s="19">
        <v>0</v>
      </c>
      <c r="H27" s="19">
        <v>0</v>
      </c>
      <c r="I27" s="19">
        <v>1</v>
      </c>
      <c r="J27" s="19">
        <v>0</v>
      </c>
      <c r="K27" s="19">
        <v>0</v>
      </c>
      <c r="L27" s="19">
        <v>0</v>
      </c>
      <c r="M27" s="19">
        <v>0</v>
      </c>
      <c r="N27" s="23">
        <f>SUM(C27:M27)</f>
        <v>13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5">
        <v>0</v>
      </c>
      <c r="U27" s="23">
        <f t="shared" si="0"/>
        <v>0</v>
      </c>
      <c r="V27" s="26">
        <f t="shared" si="1"/>
        <v>13</v>
      </c>
    </row>
    <row r="28" spans="1:22" s="5" customFormat="1" ht="14.25" customHeight="1" x14ac:dyDescent="0.25">
      <c r="A28" s="36" t="s">
        <v>66</v>
      </c>
      <c r="B28" s="37" t="s">
        <v>67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23">
        <f>SUM(C28:M28)</f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5">
        <v>0</v>
      </c>
      <c r="U28" s="23">
        <f t="shared" si="0"/>
        <v>0</v>
      </c>
      <c r="V28" s="26">
        <f t="shared" si="1"/>
        <v>0</v>
      </c>
    </row>
    <row r="29" spans="1:22" s="5" customFormat="1" ht="14.25" customHeight="1" x14ac:dyDescent="0.25">
      <c r="A29" s="38" t="s">
        <v>68</v>
      </c>
      <c r="B29" s="39" t="s">
        <v>69</v>
      </c>
      <c r="C29" s="19">
        <v>73</v>
      </c>
      <c r="D29" s="19">
        <v>264</v>
      </c>
      <c r="E29" s="19">
        <v>158</v>
      </c>
      <c r="F29" s="19">
        <v>31</v>
      </c>
      <c r="G29" s="19">
        <v>233</v>
      </c>
      <c r="H29" s="19">
        <v>39</v>
      </c>
      <c r="I29" s="19">
        <v>29</v>
      </c>
      <c r="J29" s="19">
        <v>52</v>
      </c>
      <c r="K29" s="19">
        <v>25</v>
      </c>
      <c r="L29" s="19">
        <v>75</v>
      </c>
      <c r="M29" s="19">
        <v>0</v>
      </c>
      <c r="N29" s="40">
        <f>SUM(C29:M29)</f>
        <v>979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40">
        <f t="shared" si="0"/>
        <v>0</v>
      </c>
      <c r="V29" s="43">
        <f t="shared" si="1"/>
        <v>979</v>
      </c>
    </row>
    <row r="30" spans="1:22" s="5" customFormat="1" ht="14.25" customHeight="1" x14ac:dyDescent="0.25">
      <c r="A30" s="44" t="s">
        <v>13</v>
      </c>
      <c r="B30" s="45" t="s">
        <v>70</v>
      </c>
      <c r="C30" s="46">
        <v>6094</v>
      </c>
      <c r="D30" s="46">
        <v>5261</v>
      </c>
      <c r="E30" s="46">
        <v>3377</v>
      </c>
      <c r="F30" s="46">
        <v>1112</v>
      </c>
      <c r="G30" s="46">
        <v>4675</v>
      </c>
      <c r="H30" s="46">
        <v>1371</v>
      </c>
      <c r="I30" s="46">
        <v>4067</v>
      </c>
      <c r="J30" s="46">
        <v>1052</v>
      </c>
      <c r="K30" s="46">
        <v>2998</v>
      </c>
      <c r="L30" s="46">
        <v>6439</v>
      </c>
      <c r="M30" s="46">
        <v>64</v>
      </c>
      <c r="N30" s="47">
        <f>SUM(C30:M30)</f>
        <v>36510</v>
      </c>
      <c r="O30" s="46">
        <v>0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7">
        <f t="shared" si="0"/>
        <v>0</v>
      </c>
      <c r="V30" s="48">
        <f t="shared" si="1"/>
        <v>36510</v>
      </c>
    </row>
    <row r="31" spans="1:22" s="5" customFormat="1" ht="14.25" customHeight="1" x14ac:dyDescent="0.25">
      <c r="A31" s="49" t="s">
        <v>71</v>
      </c>
      <c r="B31" s="50" t="s">
        <v>72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21">
        <v>0</v>
      </c>
      <c r="N31" s="20">
        <f>SUM(C31:M31)</f>
        <v>0</v>
      </c>
      <c r="O31" s="19">
        <v>566</v>
      </c>
      <c r="P31" s="19">
        <v>280</v>
      </c>
      <c r="Q31" s="19">
        <v>111</v>
      </c>
      <c r="R31" s="19">
        <v>95</v>
      </c>
      <c r="S31" s="19">
        <v>264</v>
      </c>
      <c r="T31" s="21">
        <v>3</v>
      </c>
      <c r="U31" s="20">
        <f t="shared" si="0"/>
        <v>1319</v>
      </c>
      <c r="V31" s="22">
        <f t="shared" si="1"/>
        <v>1319</v>
      </c>
    </row>
    <row r="32" spans="1:22" s="5" customFormat="1" ht="14.25" customHeight="1" x14ac:dyDescent="0.25">
      <c r="A32" s="34" t="s">
        <v>73</v>
      </c>
      <c r="B32" s="51" t="s">
        <v>74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32">
        <v>0</v>
      </c>
      <c r="N32" s="30">
        <f>SUM(C32:M32)</f>
        <v>0</v>
      </c>
      <c r="O32" s="31">
        <v>497</v>
      </c>
      <c r="P32" s="31">
        <v>251</v>
      </c>
      <c r="Q32" s="31">
        <v>100</v>
      </c>
      <c r="R32" s="31">
        <v>59</v>
      </c>
      <c r="S32" s="31">
        <v>255</v>
      </c>
      <c r="T32" s="32">
        <v>0</v>
      </c>
      <c r="U32" s="30">
        <f t="shared" si="0"/>
        <v>1162</v>
      </c>
      <c r="V32" s="33">
        <f t="shared" si="1"/>
        <v>1162</v>
      </c>
    </row>
    <row r="33" spans="1:22" s="5" customFormat="1" ht="14.25" customHeight="1" x14ac:dyDescent="0.25">
      <c r="A33" s="34" t="s">
        <v>75</v>
      </c>
      <c r="B33" s="35" t="s">
        <v>76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32">
        <v>0</v>
      </c>
      <c r="N33" s="30">
        <f>SUM(C33:M33)</f>
        <v>0</v>
      </c>
      <c r="O33" s="31">
        <v>64</v>
      </c>
      <c r="P33" s="31">
        <v>29</v>
      </c>
      <c r="Q33" s="31">
        <v>11</v>
      </c>
      <c r="R33" s="31">
        <v>36</v>
      </c>
      <c r="S33" s="31">
        <v>9</v>
      </c>
      <c r="T33" s="32">
        <v>3</v>
      </c>
      <c r="U33" s="30">
        <f t="shared" si="0"/>
        <v>152</v>
      </c>
      <c r="V33" s="33">
        <f t="shared" si="1"/>
        <v>152</v>
      </c>
    </row>
    <row r="34" spans="1:22" s="5" customFormat="1" ht="14.25" customHeight="1" x14ac:dyDescent="0.25">
      <c r="A34" s="34" t="s">
        <v>77</v>
      </c>
      <c r="B34" s="35" t="s">
        <v>78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32">
        <v>0</v>
      </c>
      <c r="N34" s="30">
        <f>SUM(C34:M34)</f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2">
        <v>0</v>
      </c>
      <c r="U34" s="30">
        <f t="shared" si="0"/>
        <v>0</v>
      </c>
      <c r="V34" s="33">
        <f t="shared" si="1"/>
        <v>0</v>
      </c>
    </row>
    <row r="35" spans="1:22" s="5" customFormat="1" ht="14.25" customHeight="1" x14ac:dyDescent="0.25">
      <c r="A35" s="36" t="s">
        <v>79</v>
      </c>
      <c r="B35" s="52" t="s">
        <v>80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25">
        <v>0</v>
      </c>
      <c r="N35" s="23">
        <f>SUM(C35:M35)</f>
        <v>0</v>
      </c>
      <c r="O35" s="24">
        <v>0</v>
      </c>
      <c r="P35" s="24">
        <v>0</v>
      </c>
      <c r="Q35" s="24">
        <v>0</v>
      </c>
      <c r="R35" s="24">
        <v>1</v>
      </c>
      <c r="S35" s="24">
        <v>0</v>
      </c>
      <c r="T35" s="25">
        <v>0</v>
      </c>
      <c r="U35" s="23">
        <f t="shared" si="0"/>
        <v>1</v>
      </c>
      <c r="V35" s="26">
        <f t="shared" si="1"/>
        <v>1</v>
      </c>
    </row>
    <row r="36" spans="1:22" s="5" customFormat="1" ht="14.25" customHeight="1" x14ac:dyDescent="0.25">
      <c r="A36" s="36" t="s">
        <v>81</v>
      </c>
      <c r="B36" s="52" t="s">
        <v>82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25">
        <v>0</v>
      </c>
      <c r="N36" s="23">
        <f>SUM(C36:M36)</f>
        <v>0</v>
      </c>
      <c r="O36" s="24">
        <v>61</v>
      </c>
      <c r="P36" s="24">
        <v>11</v>
      </c>
      <c r="Q36" s="24">
        <v>126</v>
      </c>
      <c r="R36" s="24">
        <v>31</v>
      </c>
      <c r="S36" s="24">
        <v>14</v>
      </c>
      <c r="T36" s="25">
        <v>1</v>
      </c>
      <c r="U36" s="23">
        <f t="shared" si="0"/>
        <v>244</v>
      </c>
      <c r="V36" s="26">
        <f t="shared" si="1"/>
        <v>244</v>
      </c>
    </row>
    <row r="37" spans="1:22" s="5" customFormat="1" ht="14.25" customHeight="1" x14ac:dyDescent="0.25">
      <c r="A37" s="36" t="s">
        <v>83</v>
      </c>
      <c r="B37" s="52" t="s">
        <v>84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25">
        <v>0</v>
      </c>
      <c r="N37" s="23">
        <f>SUM(C37:M37)</f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5">
        <v>0</v>
      </c>
      <c r="U37" s="23">
        <f t="shared" si="0"/>
        <v>0</v>
      </c>
      <c r="V37" s="26">
        <f t="shared" si="1"/>
        <v>0</v>
      </c>
    </row>
    <row r="38" spans="1:22" s="5" customFormat="1" ht="14.25" customHeight="1" x14ac:dyDescent="0.25">
      <c r="A38" s="36" t="s">
        <v>85</v>
      </c>
      <c r="B38" s="52" t="s">
        <v>86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25">
        <v>0</v>
      </c>
      <c r="N38" s="23">
        <f>SUM(C38:M38)</f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5">
        <v>0</v>
      </c>
      <c r="U38" s="23">
        <f t="shared" si="0"/>
        <v>0</v>
      </c>
      <c r="V38" s="26">
        <f t="shared" si="1"/>
        <v>0</v>
      </c>
    </row>
    <row r="39" spans="1:22" s="5" customFormat="1" ht="14.25" customHeight="1" x14ac:dyDescent="0.25">
      <c r="A39" s="36" t="s">
        <v>87</v>
      </c>
      <c r="B39" s="37" t="s">
        <v>88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25">
        <v>0</v>
      </c>
      <c r="N39" s="23">
        <f>SUM(C39:M39)</f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5">
        <v>0</v>
      </c>
      <c r="U39" s="23">
        <f t="shared" si="0"/>
        <v>0</v>
      </c>
      <c r="V39" s="26">
        <f t="shared" si="1"/>
        <v>0</v>
      </c>
    </row>
    <row r="40" spans="1:22" s="5" customFormat="1" ht="14.25" customHeight="1" x14ac:dyDescent="0.25">
      <c r="A40" s="36" t="s">
        <v>89</v>
      </c>
      <c r="B40" s="52" t="s">
        <v>90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42">
        <v>0</v>
      </c>
      <c r="N40" s="23">
        <f>SUM(C40:M40)</f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40">
        <f t="shared" si="0"/>
        <v>0</v>
      </c>
      <c r="V40" s="43">
        <f t="shared" si="1"/>
        <v>0</v>
      </c>
    </row>
    <row r="41" spans="1:22" s="5" customFormat="1" ht="14.25" customHeight="1" x14ac:dyDescent="0.25">
      <c r="A41" s="53" t="s">
        <v>20</v>
      </c>
      <c r="B41" s="54" t="s">
        <v>91</v>
      </c>
      <c r="C41" s="46">
        <v>0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7">
        <f>SUM(C41:M41)</f>
        <v>0</v>
      </c>
      <c r="O41" s="46">
        <v>627</v>
      </c>
      <c r="P41" s="46">
        <v>291</v>
      </c>
      <c r="Q41" s="46">
        <v>237</v>
      </c>
      <c r="R41" s="46">
        <v>127</v>
      </c>
      <c r="S41" s="46">
        <v>278</v>
      </c>
      <c r="T41" s="46">
        <v>4</v>
      </c>
      <c r="U41" s="47">
        <f t="shared" si="0"/>
        <v>1564</v>
      </c>
      <c r="V41" s="48">
        <f t="shared" si="1"/>
        <v>1564</v>
      </c>
    </row>
    <row r="42" spans="1:22" s="5" customFormat="1" ht="14.25" customHeight="1" x14ac:dyDescent="0.25">
      <c r="A42" s="55" t="s">
        <v>21</v>
      </c>
      <c r="B42" s="56" t="s">
        <v>92</v>
      </c>
      <c r="C42" s="57">
        <f t="shared" ref="C42:V42" si="2">C30+C41</f>
        <v>6094</v>
      </c>
      <c r="D42" s="57">
        <f t="shared" si="2"/>
        <v>5261</v>
      </c>
      <c r="E42" s="57">
        <f t="shared" si="2"/>
        <v>3377</v>
      </c>
      <c r="F42" s="57">
        <f t="shared" si="2"/>
        <v>1112</v>
      </c>
      <c r="G42" s="57">
        <f t="shared" si="2"/>
        <v>4675</v>
      </c>
      <c r="H42" s="57">
        <f t="shared" si="2"/>
        <v>1371</v>
      </c>
      <c r="I42" s="57">
        <f t="shared" si="2"/>
        <v>4067</v>
      </c>
      <c r="J42" s="57">
        <f t="shared" si="2"/>
        <v>1052</v>
      </c>
      <c r="K42" s="57">
        <f t="shared" si="2"/>
        <v>2998</v>
      </c>
      <c r="L42" s="57">
        <f t="shared" si="2"/>
        <v>6439</v>
      </c>
      <c r="M42" s="57">
        <f t="shared" si="2"/>
        <v>64</v>
      </c>
      <c r="N42" s="57">
        <f t="shared" si="2"/>
        <v>36510</v>
      </c>
      <c r="O42" s="57">
        <f t="shared" si="2"/>
        <v>627</v>
      </c>
      <c r="P42" s="57">
        <f t="shared" si="2"/>
        <v>291</v>
      </c>
      <c r="Q42" s="57">
        <f t="shared" si="2"/>
        <v>237</v>
      </c>
      <c r="R42" s="57">
        <f t="shared" si="2"/>
        <v>127</v>
      </c>
      <c r="S42" s="57">
        <f t="shared" si="2"/>
        <v>278</v>
      </c>
      <c r="T42" s="57">
        <f t="shared" si="2"/>
        <v>4</v>
      </c>
      <c r="U42" s="57">
        <f t="shared" si="2"/>
        <v>1564</v>
      </c>
      <c r="V42" s="58">
        <f t="shared" si="2"/>
        <v>38074</v>
      </c>
    </row>
    <row r="43" spans="1:22" s="5" customFormat="1" ht="15.9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22" s="5" customFormat="1" ht="17.45" customHeight="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22" s="5" customFormat="1" ht="54" x14ac:dyDescent="0.25">
      <c r="A45" s="123"/>
      <c r="B45" s="124"/>
      <c r="C45" s="59" t="str">
        <f t="shared" ref="C45:M45" si="3">C4</f>
        <v>MAKEDONIJA Insurance s.c. Skopje - Vienna Insurance Group</v>
      </c>
      <c r="D45" s="59" t="str">
        <f t="shared" si="3"/>
        <v>STOCK COMPANY FOR INSURANCE TRIGLAV</v>
      </c>
      <c r="E45" s="59" t="str">
        <f t="shared" si="3"/>
        <v>SAVA Insurance, a.d. Skopje</v>
      </c>
      <c r="F45" s="59" t="str">
        <f t="shared" si="3"/>
        <v>EUROINS INSURANCE S.C. Skopje</v>
      </c>
      <c r="G45" s="59" t="str">
        <f t="shared" si="3"/>
        <v>EUROLINK Insurance Inc. Skopje</v>
      </c>
      <c r="H45" s="59" t="str">
        <f t="shared" si="3"/>
        <v>GRAWE Non-life</v>
      </c>
      <c r="I45" s="59" t="str">
        <f t="shared" si="3"/>
        <v>SIGAL</v>
      </c>
      <c r="J45" s="59" t="str">
        <f t="shared" si="3"/>
        <v>Insurance Policy</v>
      </c>
      <c r="K45" s="59" t="str">
        <f t="shared" si="3"/>
        <v>INSURANCE COMPANY HALK OSIGURUVANJE A.D. SKOPJE</v>
      </c>
      <c r="L45" s="59" t="str">
        <f t="shared" si="3"/>
        <v>CROATIA INSURANCE - NON LIFE</v>
      </c>
      <c r="M45" s="59" t="str">
        <f t="shared" si="3"/>
        <v>ZOIL MAKEDONIJA, Bitola</v>
      </c>
      <c r="N45" s="60"/>
      <c r="O45" s="59" t="str">
        <f t="shared" ref="O45:T45" si="4">O4</f>
        <v>CROATIA INSURANCE - LIFE</v>
      </c>
      <c r="P45" s="59" t="str">
        <f t="shared" si="4"/>
        <v>GRAWE</v>
      </c>
      <c r="Q45" s="59" t="str">
        <f t="shared" si="4"/>
        <v>WINNER LIFE</v>
      </c>
      <c r="R45" s="59" t="str">
        <f t="shared" si="4"/>
        <v>SIGAL LIFE</v>
      </c>
      <c r="S45" s="59" t="str">
        <f t="shared" si="4"/>
        <v>TRIGLAV LIFE</v>
      </c>
      <c r="T45" s="59" t="str">
        <f t="shared" si="4"/>
        <v>PRVA LIFE JSC Skopje</v>
      </c>
      <c r="U45" s="61"/>
    </row>
    <row r="46" spans="1:22" s="5" customFormat="1" ht="14.25" customHeight="1" x14ac:dyDescent="0.25">
      <c r="A46" s="121" t="s">
        <v>93</v>
      </c>
      <c r="B46" s="122"/>
      <c r="C46" s="62">
        <f>C42/$N$42</f>
        <v>0.1669131744727472</v>
      </c>
      <c r="D46" s="62">
        <f t="shared" ref="D46:M46" si="5">D42/$N$42</f>
        <v>0.14409750753218295</v>
      </c>
      <c r="E46" s="62">
        <f t="shared" si="5"/>
        <v>9.2495206792659546E-2</v>
      </c>
      <c r="F46" s="62">
        <f t="shared" si="5"/>
        <v>3.0457408929060532E-2</v>
      </c>
      <c r="G46" s="62">
        <f t="shared" si="5"/>
        <v>0.12804711038071762</v>
      </c>
      <c r="H46" s="62">
        <f t="shared" si="5"/>
        <v>3.7551355792933443E-2</v>
      </c>
      <c r="I46" s="62">
        <f t="shared" si="5"/>
        <v>0.11139413859216653</v>
      </c>
      <c r="J46" s="62">
        <f t="shared" si="5"/>
        <v>2.881402355519036E-2</v>
      </c>
      <c r="K46" s="62">
        <f t="shared" si="5"/>
        <v>8.2114489181046288E-2</v>
      </c>
      <c r="L46" s="62">
        <f t="shared" si="5"/>
        <v>0.17636264037250068</v>
      </c>
      <c r="M46" s="62">
        <f t="shared" si="5"/>
        <v>1.7529443987948506E-3</v>
      </c>
      <c r="N46" s="63"/>
      <c r="O46" s="62">
        <f>O42/$U$42</f>
        <v>0.40089514066496162</v>
      </c>
      <c r="P46" s="62">
        <f t="shared" ref="P46:T46" si="6">P42/$U$42</f>
        <v>0.18606138107416881</v>
      </c>
      <c r="Q46" s="62">
        <f t="shared" si="6"/>
        <v>0.15153452685421995</v>
      </c>
      <c r="R46" s="62">
        <f t="shared" si="6"/>
        <v>8.1202046035805622E-2</v>
      </c>
      <c r="S46" s="62">
        <f t="shared" si="6"/>
        <v>0.17774936061381075</v>
      </c>
      <c r="T46" s="62">
        <f t="shared" si="6"/>
        <v>2.5575447570332483E-3</v>
      </c>
      <c r="U46" s="61"/>
    </row>
    <row r="47" spans="1:22" s="5" customFormat="1" ht="14.2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22" s="5" customFormat="1" ht="14.25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6:B46"/>
    <mergeCell ref="A45:B45"/>
  </mergeCells>
  <pageMargins left="0" right="0" top="0.75" bottom="0.75" header="0.3" footer="0.3"/>
  <pageSetup paperSize="9" scale="9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BF0F8-F9ED-4F88-A769-E2109C6B38C0}">
  <dimension ref="A1:I34"/>
  <sheetViews>
    <sheetView showGridLines="0" zoomScale="80" zoomScaleNormal="80" workbookViewId="0">
      <selection activeCell="A4" sqref="A4"/>
    </sheetView>
  </sheetViews>
  <sheetFormatPr defaultColWidth="9.140625" defaultRowHeight="12" x14ac:dyDescent="0.2"/>
  <cols>
    <col min="1" max="1" width="45" style="97" customWidth="1"/>
    <col min="2" max="2" width="5.7109375" style="98" customWidth="1"/>
    <col min="3" max="9" width="18.28515625" style="97" customWidth="1"/>
    <col min="10" max="10" width="9.140625" style="97" customWidth="1"/>
    <col min="11" max="16384" width="9.140625" style="97"/>
  </cols>
  <sheetData>
    <row r="1" spans="1:9" s="5" customFormat="1" ht="15" x14ac:dyDescent="0.25"/>
    <row r="2" spans="1:9" s="5" customFormat="1" ht="15" x14ac:dyDescent="0.25">
      <c r="A2" s="67" t="s">
        <v>115</v>
      </c>
      <c r="B2" s="90"/>
      <c r="C2" s="90"/>
      <c r="D2" s="90"/>
      <c r="E2" s="90"/>
      <c r="F2" s="90"/>
      <c r="G2" s="90"/>
    </row>
    <row r="3" spans="1:9" s="5" customFormat="1" ht="15" x14ac:dyDescent="0.25"/>
    <row r="4" spans="1:9" s="99" customFormat="1" ht="60" x14ac:dyDescent="0.2">
      <c r="A4" s="72" t="s">
        <v>116</v>
      </c>
      <c r="B4" s="73"/>
      <c r="C4" s="73" t="s">
        <v>117</v>
      </c>
      <c r="D4" s="73" t="s">
        <v>118</v>
      </c>
      <c r="E4" s="73" t="s">
        <v>119</v>
      </c>
      <c r="F4" s="73" t="s">
        <v>120</v>
      </c>
      <c r="G4" s="73" t="s">
        <v>121</v>
      </c>
      <c r="H4" s="73" t="s">
        <v>122</v>
      </c>
      <c r="I4" s="74" t="s">
        <v>123</v>
      </c>
    </row>
    <row r="5" spans="1:9" s="100" customFormat="1" ht="15" x14ac:dyDescent="0.25">
      <c r="A5" s="75"/>
      <c r="B5" s="76"/>
      <c r="C5" s="77">
        <v>1</v>
      </c>
      <c r="D5" s="77">
        <v>2</v>
      </c>
      <c r="E5" s="77">
        <v>3</v>
      </c>
      <c r="F5" s="77">
        <v>4</v>
      </c>
      <c r="G5" s="77" t="s">
        <v>124</v>
      </c>
      <c r="H5" s="77" t="s">
        <v>125</v>
      </c>
      <c r="I5" s="78" t="s">
        <v>126</v>
      </c>
    </row>
    <row r="6" spans="1:9" s="5" customFormat="1" ht="30" x14ac:dyDescent="0.25">
      <c r="A6" s="158" t="s">
        <v>2</v>
      </c>
      <c r="B6" s="80">
        <f t="shared" ref="B6:B16" si="0">ROW()-ROW($B$5)</f>
        <v>1</v>
      </c>
      <c r="C6" s="84">
        <v>2824</v>
      </c>
      <c r="D6" s="84">
        <v>6910</v>
      </c>
      <c r="E6" s="84">
        <v>6094</v>
      </c>
      <c r="F6" s="84">
        <v>639</v>
      </c>
      <c r="G6" s="84">
        <v>3001</v>
      </c>
      <c r="H6" s="84">
        <v>576</v>
      </c>
      <c r="I6" s="101">
        <f t="shared" ref="I6:I25" si="1">IF(C6+D6&lt;&gt;0,(E6+F6)/(C6+D6),0)</f>
        <v>0.69169919868502161</v>
      </c>
    </row>
    <row r="7" spans="1:9" s="5" customFormat="1" ht="15" x14ac:dyDescent="0.25">
      <c r="A7" s="158" t="s">
        <v>3</v>
      </c>
      <c r="B7" s="80">
        <f t="shared" si="0"/>
        <v>2</v>
      </c>
      <c r="C7" s="84">
        <v>2959</v>
      </c>
      <c r="D7" s="84">
        <v>6613</v>
      </c>
      <c r="E7" s="84">
        <v>5261</v>
      </c>
      <c r="F7" s="84">
        <v>1529</v>
      </c>
      <c r="G7" s="84">
        <v>2782</v>
      </c>
      <c r="H7" s="84">
        <v>317</v>
      </c>
      <c r="I7" s="101">
        <f t="shared" si="1"/>
        <v>0.70936063518595904</v>
      </c>
    </row>
    <row r="8" spans="1:9" s="5" customFormat="1" ht="15" x14ac:dyDescent="0.25">
      <c r="A8" s="158" t="s">
        <v>4</v>
      </c>
      <c r="B8" s="80">
        <f t="shared" si="0"/>
        <v>3</v>
      </c>
      <c r="C8" s="84">
        <v>2251</v>
      </c>
      <c r="D8" s="84">
        <v>4195</v>
      </c>
      <c r="E8" s="84">
        <v>3377</v>
      </c>
      <c r="F8" s="84">
        <v>648</v>
      </c>
      <c r="G8" s="84">
        <v>2421</v>
      </c>
      <c r="H8" s="84">
        <v>223</v>
      </c>
      <c r="I8" s="101">
        <f t="shared" si="1"/>
        <v>0.62441824387216882</v>
      </c>
    </row>
    <row r="9" spans="1:9" s="5" customFormat="1" ht="15" x14ac:dyDescent="0.25">
      <c r="A9" s="158" t="s">
        <v>5</v>
      </c>
      <c r="B9" s="80">
        <f t="shared" si="0"/>
        <v>4</v>
      </c>
      <c r="C9" s="84">
        <v>1228</v>
      </c>
      <c r="D9" s="84">
        <v>1232</v>
      </c>
      <c r="E9" s="84">
        <v>1112</v>
      </c>
      <c r="F9" s="84">
        <v>214</v>
      </c>
      <c r="G9" s="84">
        <v>1134</v>
      </c>
      <c r="H9" s="84">
        <v>169</v>
      </c>
      <c r="I9" s="101">
        <f t="shared" si="1"/>
        <v>0.53902439024390247</v>
      </c>
    </row>
    <row r="10" spans="1:9" s="5" customFormat="1" ht="15" x14ac:dyDescent="0.25">
      <c r="A10" s="158" t="s">
        <v>6</v>
      </c>
      <c r="B10" s="80">
        <f t="shared" si="0"/>
        <v>5</v>
      </c>
      <c r="C10" s="84">
        <v>3546</v>
      </c>
      <c r="D10" s="84">
        <v>5157</v>
      </c>
      <c r="E10" s="84">
        <v>4675</v>
      </c>
      <c r="F10" s="84">
        <v>620</v>
      </c>
      <c r="G10" s="84">
        <v>3368</v>
      </c>
      <c r="H10" s="84">
        <v>306</v>
      </c>
      <c r="I10" s="101">
        <f t="shared" si="1"/>
        <v>0.60841089279558769</v>
      </c>
    </row>
    <row r="11" spans="1:9" s="5" customFormat="1" ht="15" x14ac:dyDescent="0.25">
      <c r="A11" s="158" t="s">
        <v>7</v>
      </c>
      <c r="B11" s="80">
        <f t="shared" si="0"/>
        <v>6</v>
      </c>
      <c r="C11" s="84">
        <v>3240</v>
      </c>
      <c r="D11" s="84">
        <v>1205</v>
      </c>
      <c r="E11" s="84">
        <v>1371</v>
      </c>
      <c r="F11" s="84">
        <v>252</v>
      </c>
      <c r="G11" s="84">
        <v>2822</v>
      </c>
      <c r="H11" s="84">
        <v>330</v>
      </c>
      <c r="I11" s="101">
        <f t="shared" si="1"/>
        <v>0.36512935883014624</v>
      </c>
    </row>
    <row r="12" spans="1:9" s="5" customFormat="1" ht="15" x14ac:dyDescent="0.25">
      <c r="A12" s="158" t="s">
        <v>8</v>
      </c>
      <c r="B12" s="80">
        <f t="shared" si="0"/>
        <v>7</v>
      </c>
      <c r="C12" s="84">
        <v>1653</v>
      </c>
      <c r="D12" s="84">
        <v>5122</v>
      </c>
      <c r="E12" s="84">
        <v>4067</v>
      </c>
      <c r="F12" s="84">
        <v>755</v>
      </c>
      <c r="G12" s="84">
        <v>1953</v>
      </c>
      <c r="H12" s="84">
        <v>386</v>
      </c>
      <c r="I12" s="101">
        <f t="shared" si="1"/>
        <v>0.71173431734317338</v>
      </c>
    </row>
    <row r="13" spans="1:9" s="5" customFormat="1" ht="15" x14ac:dyDescent="0.25">
      <c r="A13" s="158" t="s">
        <v>9</v>
      </c>
      <c r="B13" s="80">
        <f t="shared" si="0"/>
        <v>8</v>
      </c>
      <c r="C13" s="84">
        <v>1399</v>
      </c>
      <c r="D13" s="84">
        <v>1424</v>
      </c>
      <c r="E13" s="84">
        <v>1052</v>
      </c>
      <c r="F13" s="84">
        <v>339</v>
      </c>
      <c r="G13" s="84">
        <v>1432</v>
      </c>
      <c r="H13" s="84">
        <v>349</v>
      </c>
      <c r="I13" s="101">
        <f t="shared" si="1"/>
        <v>0.49273822174991144</v>
      </c>
    </row>
    <row r="14" spans="1:9" s="5" customFormat="1" ht="30" x14ac:dyDescent="0.25">
      <c r="A14" s="158" t="s">
        <v>10</v>
      </c>
      <c r="B14" s="80">
        <f t="shared" si="0"/>
        <v>9</v>
      </c>
      <c r="C14" s="84">
        <v>1220</v>
      </c>
      <c r="D14" s="84">
        <v>3346</v>
      </c>
      <c r="E14" s="84">
        <v>2998</v>
      </c>
      <c r="F14" s="84">
        <v>292</v>
      </c>
      <c r="G14" s="84">
        <v>1276</v>
      </c>
      <c r="H14" s="84">
        <v>261</v>
      </c>
      <c r="I14" s="101">
        <f t="shared" si="1"/>
        <v>0.72054314498466931</v>
      </c>
    </row>
    <row r="15" spans="1:9" s="5" customFormat="1" ht="15" x14ac:dyDescent="0.25">
      <c r="A15" s="158" t="s">
        <v>11</v>
      </c>
      <c r="B15" s="80">
        <f t="shared" si="0"/>
        <v>10</v>
      </c>
      <c r="C15" s="84">
        <v>3127</v>
      </c>
      <c r="D15" s="84">
        <v>7287</v>
      </c>
      <c r="E15" s="84">
        <v>6439</v>
      </c>
      <c r="F15" s="84">
        <v>979</v>
      </c>
      <c r="G15" s="84">
        <v>2996</v>
      </c>
      <c r="H15" s="84">
        <v>310</v>
      </c>
      <c r="I15" s="101">
        <f t="shared" si="1"/>
        <v>0.71231035144997124</v>
      </c>
    </row>
    <row r="16" spans="1:9" s="5" customFormat="1" ht="15" x14ac:dyDescent="0.25">
      <c r="A16" s="158" t="s">
        <v>12</v>
      </c>
      <c r="B16" s="80">
        <f t="shared" si="0"/>
        <v>11</v>
      </c>
      <c r="C16" s="84">
        <v>136</v>
      </c>
      <c r="D16" s="84">
        <v>56</v>
      </c>
      <c r="E16" s="84">
        <v>64</v>
      </c>
      <c r="F16" s="84">
        <v>0</v>
      </c>
      <c r="G16" s="84">
        <v>127</v>
      </c>
      <c r="H16" s="84">
        <v>18</v>
      </c>
      <c r="I16" s="101">
        <f t="shared" si="1"/>
        <v>0.33333333333333331</v>
      </c>
    </row>
    <row r="17" spans="1:9" s="5" customFormat="1" ht="15.75" x14ac:dyDescent="0.25">
      <c r="A17" s="118" t="s">
        <v>102</v>
      </c>
      <c r="B17" s="80">
        <v>100</v>
      </c>
      <c r="C17" s="81">
        <f>SUM(C6:C16)</f>
        <v>23583</v>
      </c>
      <c r="D17" s="81">
        <f>SUM(D6:D16)</f>
        <v>42547</v>
      </c>
      <c r="E17" s="81">
        <f>SUM(E6:E16)</f>
        <v>36510</v>
      </c>
      <c r="F17" s="81">
        <f>SUM(F6:F16)</f>
        <v>6267</v>
      </c>
      <c r="G17" s="81">
        <f>SUM(G6:G16)</f>
        <v>23312</v>
      </c>
      <c r="H17" s="81">
        <f>SUM(H6:H16)</f>
        <v>3245</v>
      </c>
      <c r="I17" s="102">
        <f t="shared" si="1"/>
        <v>0.64686224104037504</v>
      </c>
    </row>
    <row r="18" spans="1:9" s="5" customFormat="1" ht="15" x14ac:dyDescent="0.25">
      <c r="A18" s="158" t="s">
        <v>14</v>
      </c>
      <c r="B18" s="80">
        <f>B17+1</f>
        <v>101</v>
      </c>
      <c r="C18" s="84">
        <v>271</v>
      </c>
      <c r="D18" s="84">
        <v>703</v>
      </c>
      <c r="E18" s="84">
        <v>627</v>
      </c>
      <c r="F18" s="84">
        <v>22</v>
      </c>
      <c r="G18" s="84">
        <v>325</v>
      </c>
      <c r="H18" s="84">
        <v>3</v>
      </c>
      <c r="I18" s="101">
        <f t="shared" si="1"/>
        <v>0.66632443531827512</v>
      </c>
    </row>
    <row r="19" spans="1:9" s="5" customFormat="1" ht="15" x14ac:dyDescent="0.25">
      <c r="A19" s="158" t="s">
        <v>15</v>
      </c>
      <c r="B19" s="80">
        <f>B18+1</f>
        <v>102</v>
      </c>
      <c r="C19" s="84">
        <v>248</v>
      </c>
      <c r="D19" s="84">
        <v>307</v>
      </c>
      <c r="E19" s="84">
        <v>291</v>
      </c>
      <c r="F19" s="84">
        <v>9</v>
      </c>
      <c r="G19" s="84">
        <v>255</v>
      </c>
      <c r="H19" s="84">
        <v>1</v>
      </c>
      <c r="I19" s="101">
        <f t="shared" si="1"/>
        <v>0.54054054054054057</v>
      </c>
    </row>
    <row r="20" spans="1:9" s="5" customFormat="1" ht="15" x14ac:dyDescent="0.25">
      <c r="A20" s="158" t="s">
        <v>16</v>
      </c>
      <c r="B20" s="80">
        <f>B19+1</f>
        <v>103</v>
      </c>
      <c r="C20" s="84">
        <v>27</v>
      </c>
      <c r="D20" s="84">
        <v>254</v>
      </c>
      <c r="E20" s="84">
        <v>237</v>
      </c>
      <c r="F20" s="84">
        <v>9</v>
      </c>
      <c r="G20" s="84">
        <v>33</v>
      </c>
      <c r="H20" s="84">
        <v>1</v>
      </c>
      <c r="I20" s="101">
        <f t="shared" si="1"/>
        <v>0.8754448398576512</v>
      </c>
    </row>
    <row r="21" spans="1:9" s="5" customFormat="1" ht="15" x14ac:dyDescent="0.25">
      <c r="A21" s="158" t="s">
        <v>17</v>
      </c>
      <c r="B21" s="80">
        <f>B20+1</f>
        <v>104</v>
      </c>
      <c r="C21" s="84">
        <v>51</v>
      </c>
      <c r="D21" s="84">
        <v>182</v>
      </c>
      <c r="E21" s="84">
        <v>127</v>
      </c>
      <c r="F21" s="84">
        <v>12</v>
      </c>
      <c r="G21" s="84">
        <v>54</v>
      </c>
      <c r="H21" s="84">
        <v>2</v>
      </c>
      <c r="I21" s="101">
        <f t="shared" si="1"/>
        <v>0.59656652360515017</v>
      </c>
    </row>
    <row r="22" spans="1:9" s="5" customFormat="1" ht="15" x14ac:dyDescent="0.25">
      <c r="A22" s="158" t="s">
        <v>18</v>
      </c>
      <c r="B22" s="80">
        <f>B21+1</f>
        <v>105</v>
      </c>
      <c r="C22" s="84">
        <v>9</v>
      </c>
      <c r="D22" s="84">
        <v>289</v>
      </c>
      <c r="E22" s="84">
        <v>278</v>
      </c>
      <c r="F22" s="84">
        <v>2</v>
      </c>
      <c r="G22" s="84">
        <v>18</v>
      </c>
      <c r="H22" s="84">
        <v>1</v>
      </c>
      <c r="I22" s="101">
        <f t="shared" si="1"/>
        <v>0.93959731543624159</v>
      </c>
    </row>
    <row r="23" spans="1:9" s="5" customFormat="1" ht="15" x14ac:dyDescent="0.25">
      <c r="A23" s="158" t="s">
        <v>19</v>
      </c>
      <c r="B23" s="80">
        <f>B18+1</f>
        <v>102</v>
      </c>
      <c r="C23" s="84">
        <v>0</v>
      </c>
      <c r="D23" s="84">
        <v>9</v>
      </c>
      <c r="E23" s="84">
        <v>4</v>
      </c>
      <c r="F23" s="84">
        <v>2</v>
      </c>
      <c r="G23" s="84">
        <v>3</v>
      </c>
      <c r="H23" s="84">
        <v>0</v>
      </c>
      <c r="I23" s="101">
        <f t="shared" si="1"/>
        <v>0.66666666666666663</v>
      </c>
    </row>
    <row r="24" spans="1:9" s="5" customFormat="1" ht="15.75" x14ac:dyDescent="0.25">
      <c r="A24" s="118" t="s">
        <v>103</v>
      </c>
      <c r="B24" s="80">
        <v>200</v>
      </c>
      <c r="C24" s="81">
        <f t="shared" ref="C24:H24" si="2">SUM(C18:C23)</f>
        <v>606</v>
      </c>
      <c r="D24" s="81">
        <f t="shared" si="2"/>
        <v>1744</v>
      </c>
      <c r="E24" s="81">
        <f t="shared" si="2"/>
        <v>1564</v>
      </c>
      <c r="F24" s="81">
        <f t="shared" si="2"/>
        <v>56</v>
      </c>
      <c r="G24" s="81">
        <f t="shared" si="2"/>
        <v>688</v>
      </c>
      <c r="H24" s="81">
        <f t="shared" si="2"/>
        <v>8</v>
      </c>
      <c r="I24" s="102">
        <f t="shared" si="1"/>
        <v>0.68936170212765957</v>
      </c>
    </row>
    <row r="25" spans="1:9" s="5" customFormat="1" ht="15.75" x14ac:dyDescent="0.25">
      <c r="A25" s="119" t="s">
        <v>104</v>
      </c>
      <c r="B25" s="86">
        <v>300</v>
      </c>
      <c r="C25" s="87">
        <f t="shared" ref="C25:H25" si="3">C17+C24</f>
        <v>24189</v>
      </c>
      <c r="D25" s="87">
        <f t="shared" si="3"/>
        <v>44291</v>
      </c>
      <c r="E25" s="87">
        <f t="shared" si="3"/>
        <v>38074</v>
      </c>
      <c r="F25" s="87">
        <f t="shared" si="3"/>
        <v>6323</v>
      </c>
      <c r="G25" s="87">
        <f t="shared" si="3"/>
        <v>24000</v>
      </c>
      <c r="H25" s="87">
        <f t="shared" si="3"/>
        <v>3253</v>
      </c>
      <c r="I25" s="103">
        <f t="shared" si="1"/>
        <v>0.64832067757009348</v>
      </c>
    </row>
    <row r="30" spans="1:9" x14ac:dyDescent="0.2">
      <c r="B30" s="97"/>
    </row>
    <row r="31" spans="1:9" x14ac:dyDescent="0.2">
      <c r="B31" s="97"/>
    </row>
    <row r="32" spans="1:9" x14ac:dyDescent="0.2">
      <c r="B32" s="97"/>
    </row>
    <row r="33" spans="2:2" x14ac:dyDescent="0.2">
      <c r="B33" s="97"/>
    </row>
    <row r="34" spans="2:2" x14ac:dyDescent="0.2">
      <c r="B34" s="97"/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FA750-9073-4A67-9C7C-668EE1828770}">
  <dimension ref="A1:E40"/>
  <sheetViews>
    <sheetView showGridLines="0" zoomScale="80" zoomScaleNormal="80" workbookViewId="0">
      <selection activeCell="A9" sqref="A9"/>
    </sheetView>
  </sheetViews>
  <sheetFormatPr defaultColWidth="9.140625" defaultRowHeight="15" x14ac:dyDescent="0.25"/>
  <cols>
    <col min="1" max="1" width="31.42578125" style="64" customWidth="1"/>
    <col min="2" max="2" width="5.7109375" style="64" customWidth="1"/>
    <col min="3" max="5" width="23" style="64" customWidth="1"/>
    <col min="6" max="6" width="9.140625" style="64" customWidth="1"/>
    <col min="7" max="16384" width="9.140625" style="64"/>
  </cols>
  <sheetData>
    <row r="1" spans="1:5" s="97" customFormat="1" ht="12" x14ac:dyDescent="0.2">
      <c r="B1" s="98"/>
    </row>
    <row r="2" spans="1:5" s="97" customFormat="1" x14ac:dyDescent="0.2">
      <c r="A2" s="67" t="s">
        <v>127</v>
      </c>
      <c r="B2" s="90"/>
      <c r="C2" s="90"/>
      <c r="D2" s="90"/>
      <c r="E2" s="90"/>
    </row>
    <row r="3" spans="1:5" s="97" customFormat="1" ht="12" x14ac:dyDescent="0.2">
      <c r="B3" s="98"/>
      <c r="E3" s="104" t="s">
        <v>128</v>
      </c>
    </row>
    <row r="4" spans="1:5" s="5" customFormat="1" ht="30" x14ac:dyDescent="0.25">
      <c r="A4" s="72" t="s">
        <v>96</v>
      </c>
      <c r="B4" s="73" t="s">
        <v>97</v>
      </c>
      <c r="C4" s="73" t="s">
        <v>129</v>
      </c>
      <c r="D4" s="73" t="s">
        <v>130</v>
      </c>
      <c r="E4" s="74" t="s">
        <v>131</v>
      </c>
    </row>
    <row r="5" spans="1:5" x14ac:dyDescent="0.25">
      <c r="A5" s="75"/>
      <c r="B5" s="76"/>
      <c r="C5" s="77">
        <v>1</v>
      </c>
      <c r="D5" s="77">
        <v>2</v>
      </c>
      <c r="E5" s="78">
        <v>3</v>
      </c>
    </row>
    <row r="6" spans="1:5" s="5" customFormat="1" ht="15.75" x14ac:dyDescent="0.25">
      <c r="A6" s="79" t="s">
        <v>102</v>
      </c>
      <c r="B6" s="80">
        <f t="shared" ref="B6:B25" si="0">ROW()-ROW($A$5)</f>
        <v>1</v>
      </c>
      <c r="C6" s="81">
        <f>SUM(C7:C17)</f>
        <v>514784.35300000006</v>
      </c>
      <c r="D6" s="81">
        <f>SUM(D7:D17)</f>
        <v>569834</v>
      </c>
      <c r="E6" s="82">
        <f>SUM(E7:E17)</f>
        <v>443363.00599999999</v>
      </c>
    </row>
    <row r="7" spans="1:5" s="5" customFormat="1" ht="30" x14ac:dyDescent="0.25">
      <c r="A7" s="158" t="s">
        <v>2</v>
      </c>
      <c r="B7" s="80">
        <f t="shared" si="0"/>
        <v>2</v>
      </c>
      <c r="C7" s="84">
        <v>85997.385999999999</v>
      </c>
      <c r="D7" s="84">
        <v>126068</v>
      </c>
      <c r="E7" s="85">
        <v>46033.002999999997</v>
      </c>
    </row>
    <row r="8" spans="1:5" s="5" customFormat="1" ht="30" x14ac:dyDescent="0.25">
      <c r="A8" s="158" t="s">
        <v>3</v>
      </c>
      <c r="B8" s="80">
        <f t="shared" si="0"/>
        <v>3</v>
      </c>
      <c r="C8" s="84">
        <v>76272.266000000003</v>
      </c>
      <c r="D8" s="84">
        <v>29851</v>
      </c>
      <c r="E8" s="85">
        <v>47567.125999999997</v>
      </c>
    </row>
    <row r="9" spans="1:5" s="5" customFormat="1" x14ac:dyDescent="0.25">
      <c r="A9" s="158" t="s">
        <v>4</v>
      </c>
      <c r="B9" s="80">
        <f t="shared" si="0"/>
        <v>4</v>
      </c>
      <c r="C9" s="84">
        <v>50498.828999999998</v>
      </c>
      <c r="D9" s="84">
        <v>36484</v>
      </c>
      <c r="E9" s="85">
        <v>67189.797999999995</v>
      </c>
    </row>
    <row r="10" spans="1:5" s="5" customFormat="1" x14ac:dyDescent="0.25">
      <c r="A10" s="158" t="s">
        <v>5</v>
      </c>
      <c r="B10" s="80">
        <f t="shared" si="0"/>
        <v>5</v>
      </c>
      <c r="C10" s="84">
        <v>27358.519</v>
      </c>
      <c r="D10" s="84">
        <v>28171</v>
      </c>
      <c r="E10" s="85">
        <v>20334.932000000001</v>
      </c>
    </row>
    <row r="11" spans="1:5" s="5" customFormat="1" x14ac:dyDescent="0.25">
      <c r="A11" s="158" t="s">
        <v>6</v>
      </c>
      <c r="B11" s="80">
        <f t="shared" si="0"/>
        <v>6</v>
      </c>
      <c r="C11" s="84">
        <v>55994.432000000001</v>
      </c>
      <c r="D11" s="84">
        <v>20777</v>
      </c>
      <c r="E11" s="85">
        <v>57050.053999999996</v>
      </c>
    </row>
    <row r="12" spans="1:5" s="5" customFormat="1" x14ac:dyDescent="0.25">
      <c r="A12" s="158" t="s">
        <v>7</v>
      </c>
      <c r="B12" s="80">
        <f t="shared" si="0"/>
        <v>7</v>
      </c>
      <c r="C12" s="84">
        <v>25188.84</v>
      </c>
      <c r="D12" s="84">
        <v>60803</v>
      </c>
      <c r="E12" s="85">
        <v>16996.170999999998</v>
      </c>
    </row>
    <row r="13" spans="1:5" s="5" customFormat="1" x14ac:dyDescent="0.25">
      <c r="A13" s="158" t="s">
        <v>8</v>
      </c>
      <c r="B13" s="80">
        <f t="shared" si="0"/>
        <v>8</v>
      </c>
      <c r="C13" s="84">
        <v>36828.906000000003</v>
      </c>
      <c r="D13" s="84">
        <v>111743</v>
      </c>
      <c r="E13" s="85">
        <v>55250.775999999998</v>
      </c>
    </row>
    <row r="14" spans="1:5" s="5" customFormat="1" x14ac:dyDescent="0.25">
      <c r="A14" s="158" t="s">
        <v>9</v>
      </c>
      <c r="B14" s="80">
        <f t="shared" si="0"/>
        <v>9</v>
      </c>
      <c r="C14" s="84">
        <v>43019.137999999999</v>
      </c>
      <c r="D14" s="84">
        <v>41707</v>
      </c>
      <c r="E14" s="85">
        <v>42814.697</v>
      </c>
    </row>
    <row r="15" spans="1:5" s="5" customFormat="1" ht="30" x14ac:dyDescent="0.25">
      <c r="A15" s="158" t="s">
        <v>10</v>
      </c>
      <c r="B15" s="80">
        <f t="shared" si="0"/>
        <v>10</v>
      </c>
      <c r="C15" s="84">
        <v>63253.631000000001</v>
      </c>
      <c r="D15" s="84">
        <v>30648</v>
      </c>
      <c r="E15" s="85">
        <v>41948.404999999999</v>
      </c>
    </row>
    <row r="16" spans="1:5" s="5" customFormat="1" x14ac:dyDescent="0.25">
      <c r="A16" s="158" t="s">
        <v>11</v>
      </c>
      <c r="B16" s="80">
        <f t="shared" si="0"/>
        <v>11</v>
      </c>
      <c r="C16" s="84">
        <v>46299.438999999998</v>
      </c>
      <c r="D16" s="84">
        <v>83542</v>
      </c>
      <c r="E16" s="85">
        <v>45274.557000000001</v>
      </c>
    </row>
    <row r="17" spans="1:5" s="5" customFormat="1" x14ac:dyDescent="0.25">
      <c r="A17" s="158" t="s">
        <v>12</v>
      </c>
      <c r="B17" s="80">
        <f t="shared" si="0"/>
        <v>12</v>
      </c>
      <c r="C17" s="84">
        <v>4072.9670000000001</v>
      </c>
      <c r="D17" s="84">
        <v>40</v>
      </c>
      <c r="E17" s="85">
        <v>2903.4870000000001</v>
      </c>
    </row>
    <row r="18" spans="1:5" s="5" customFormat="1" ht="15.75" x14ac:dyDescent="0.25">
      <c r="A18" s="118" t="s">
        <v>103</v>
      </c>
      <c r="B18" s="80">
        <f t="shared" si="0"/>
        <v>13</v>
      </c>
      <c r="C18" s="81">
        <f>SUM(C19:C24)</f>
        <v>182572.75224100004</v>
      </c>
      <c r="D18" s="81">
        <f>SUM(D19:D24)</f>
        <v>138983</v>
      </c>
      <c r="E18" s="82">
        <f>SUM(E19:E24)</f>
        <v>46952.377</v>
      </c>
    </row>
    <row r="19" spans="1:5" s="5" customFormat="1" x14ac:dyDescent="0.25">
      <c r="A19" s="158" t="s">
        <v>14</v>
      </c>
      <c r="B19" s="80">
        <f t="shared" si="0"/>
        <v>14</v>
      </c>
      <c r="C19" s="84">
        <v>45491.295693</v>
      </c>
      <c r="D19" s="84">
        <v>30583</v>
      </c>
      <c r="E19" s="85">
        <v>19103.186000000002</v>
      </c>
    </row>
    <row r="20" spans="1:5" s="5" customFormat="1" x14ac:dyDescent="0.25">
      <c r="A20" s="158" t="s">
        <v>15</v>
      </c>
      <c r="B20" s="80">
        <f t="shared" si="0"/>
        <v>15</v>
      </c>
      <c r="C20" s="84">
        <v>23732.524657999998</v>
      </c>
      <c r="D20" s="84">
        <v>16904</v>
      </c>
      <c r="E20" s="85">
        <v>7469.73</v>
      </c>
    </row>
    <row r="21" spans="1:5" s="5" customFormat="1" x14ac:dyDescent="0.25">
      <c r="A21" s="158" t="s">
        <v>16</v>
      </c>
      <c r="B21" s="80">
        <f t="shared" si="0"/>
        <v>16</v>
      </c>
      <c r="C21" s="84">
        <v>52402.826466999999</v>
      </c>
      <c r="D21" s="84">
        <v>31377</v>
      </c>
      <c r="E21" s="85">
        <v>7112.5659999999998</v>
      </c>
    </row>
    <row r="22" spans="1:5" s="5" customFormat="1" x14ac:dyDescent="0.25">
      <c r="A22" s="158" t="s">
        <v>17</v>
      </c>
      <c r="B22" s="80">
        <f t="shared" si="0"/>
        <v>17</v>
      </c>
      <c r="C22" s="84">
        <v>14612.863164</v>
      </c>
      <c r="D22" s="84">
        <v>41001</v>
      </c>
      <c r="E22" s="85">
        <v>2872.99</v>
      </c>
    </row>
    <row r="23" spans="1:5" s="5" customFormat="1" x14ac:dyDescent="0.25">
      <c r="A23" s="158" t="s">
        <v>18</v>
      </c>
      <c r="B23" s="80">
        <f t="shared" si="0"/>
        <v>18</v>
      </c>
      <c r="C23" s="84">
        <v>30984.398034000002</v>
      </c>
      <c r="D23" s="84">
        <v>14134</v>
      </c>
      <c r="E23" s="85">
        <v>9988.69</v>
      </c>
    </row>
    <row r="24" spans="1:5" s="5" customFormat="1" x14ac:dyDescent="0.25">
      <c r="A24" s="158" t="s">
        <v>19</v>
      </c>
      <c r="B24" s="80">
        <f t="shared" si="0"/>
        <v>19</v>
      </c>
      <c r="C24" s="84">
        <v>15348.844225000001</v>
      </c>
      <c r="D24" s="84">
        <v>4984</v>
      </c>
      <c r="E24" s="85">
        <v>405.21499999999997</v>
      </c>
    </row>
    <row r="25" spans="1:5" s="5" customFormat="1" ht="15.75" x14ac:dyDescent="0.25">
      <c r="A25" s="79" t="s">
        <v>104</v>
      </c>
      <c r="B25" s="80">
        <f t="shared" si="0"/>
        <v>20</v>
      </c>
      <c r="C25" s="87">
        <f>C6+C18</f>
        <v>697357.10524100007</v>
      </c>
      <c r="D25" s="87">
        <f>D6+D18</f>
        <v>708817</v>
      </c>
      <c r="E25" s="88">
        <f>E6+E18</f>
        <v>490315.38299999997</v>
      </c>
    </row>
    <row r="27" spans="1:5" s="65" customFormat="1" x14ac:dyDescent="0.25">
      <c r="A27" s="64"/>
      <c r="B27" s="64"/>
      <c r="C27" s="64"/>
      <c r="D27" s="64"/>
      <c r="E27" s="64"/>
    </row>
    <row r="28" spans="1:5" s="65" customFormat="1" x14ac:dyDescent="0.25">
      <c r="A28" s="64"/>
      <c r="B28" s="64"/>
      <c r="C28" s="64"/>
      <c r="D28" s="64"/>
      <c r="E28" s="64"/>
    </row>
    <row r="29" spans="1:5" s="65" customFormat="1" x14ac:dyDescent="0.25">
      <c r="A29" s="64"/>
      <c r="B29" s="64"/>
      <c r="C29" s="64"/>
      <c r="D29" s="64"/>
      <c r="E29" s="64"/>
    </row>
    <row r="30" spans="1:5" s="65" customFormat="1" x14ac:dyDescent="0.25">
      <c r="A30" s="64"/>
      <c r="B30" s="64"/>
      <c r="C30" s="64"/>
      <c r="D30" s="64"/>
      <c r="E30" s="64"/>
    </row>
    <row r="31" spans="1:5" s="65" customFormat="1" x14ac:dyDescent="0.25">
      <c r="A31" s="64"/>
      <c r="B31" s="64"/>
      <c r="C31" s="64"/>
      <c r="D31" s="64"/>
      <c r="E31" s="64"/>
    </row>
    <row r="32" spans="1:5" s="65" customFormat="1" x14ac:dyDescent="0.25">
      <c r="A32" s="64"/>
      <c r="B32" s="64"/>
      <c r="C32" s="64"/>
      <c r="D32" s="64"/>
      <c r="E32" s="64"/>
    </row>
    <row r="33" spans="1:5" s="65" customFormat="1" x14ac:dyDescent="0.25">
      <c r="A33" s="64"/>
      <c r="B33" s="64"/>
      <c r="C33" s="64"/>
      <c r="D33" s="64"/>
      <c r="E33" s="64"/>
    </row>
    <row r="34" spans="1:5" s="65" customFormat="1" x14ac:dyDescent="0.25">
      <c r="A34" s="64"/>
      <c r="B34" s="64"/>
      <c r="C34" s="64"/>
      <c r="D34" s="64"/>
      <c r="E34" s="64"/>
    </row>
    <row r="35" spans="1:5" s="65" customFormat="1" x14ac:dyDescent="0.25">
      <c r="A35" s="64"/>
      <c r="B35" s="64"/>
      <c r="C35" s="64"/>
      <c r="D35" s="64"/>
      <c r="E35" s="64"/>
    </row>
    <row r="36" spans="1:5" s="65" customFormat="1" x14ac:dyDescent="0.25">
      <c r="A36" s="64"/>
      <c r="B36" s="64"/>
      <c r="C36" s="64"/>
      <c r="D36" s="64"/>
      <c r="E36" s="64"/>
    </row>
    <row r="37" spans="1:5" s="65" customFormat="1" x14ac:dyDescent="0.25">
      <c r="A37" s="64"/>
      <c r="B37" s="64"/>
      <c r="C37" s="64"/>
      <c r="D37" s="64"/>
      <c r="E37" s="64"/>
    </row>
    <row r="38" spans="1:5" s="65" customFormat="1" x14ac:dyDescent="0.25">
      <c r="A38" s="64"/>
      <c r="B38" s="64"/>
      <c r="C38" s="64"/>
      <c r="D38" s="64"/>
      <c r="E38" s="64"/>
    </row>
    <row r="39" spans="1:5" s="65" customFormat="1" x14ac:dyDescent="0.25">
      <c r="A39" s="64"/>
      <c r="B39" s="64"/>
      <c r="C39" s="64"/>
      <c r="D39" s="64"/>
      <c r="E39" s="64"/>
    </row>
    <row r="40" spans="1:5" s="65" customFormat="1" x14ac:dyDescent="0.25">
      <c r="A40" s="64"/>
      <c r="B40" s="64"/>
      <c r="C40" s="64"/>
      <c r="D40" s="64"/>
      <c r="E40" s="64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DBD30-485E-4AE7-8347-100ABE2397A9}">
  <dimension ref="A1:L60"/>
  <sheetViews>
    <sheetView showGridLines="0" zoomScale="80" zoomScaleNormal="80" workbookViewId="0">
      <selection activeCell="A9" sqref="A9"/>
    </sheetView>
  </sheetViews>
  <sheetFormatPr defaultColWidth="9.140625" defaultRowHeight="12" x14ac:dyDescent="0.2"/>
  <cols>
    <col min="1" max="1" width="34.7109375" style="162" customWidth="1"/>
    <col min="2" max="2" width="7.28515625" style="98" customWidth="1"/>
    <col min="3" max="12" width="17.28515625" style="97" customWidth="1"/>
    <col min="13" max="13" width="9.140625" style="97" customWidth="1"/>
    <col min="14" max="16384" width="9.140625" style="97"/>
  </cols>
  <sheetData>
    <row r="1" spans="1:12" s="5" customFormat="1" ht="15" x14ac:dyDescent="0.25">
      <c r="A1" s="161"/>
    </row>
    <row r="2" spans="1:12" s="5" customFormat="1" ht="15" x14ac:dyDescent="0.25">
      <c r="A2" s="67" t="s">
        <v>132</v>
      </c>
      <c r="B2" s="90"/>
      <c r="C2" s="90"/>
      <c r="D2" s="90"/>
      <c r="E2" s="90"/>
      <c r="F2" s="90"/>
      <c r="G2" s="90"/>
    </row>
    <row r="3" spans="1:12" s="5" customFormat="1" ht="15" x14ac:dyDescent="0.25">
      <c r="A3" s="161"/>
      <c r="L3" s="71" t="s">
        <v>95</v>
      </c>
    </row>
    <row r="4" spans="1:12" s="99" customFormat="1" ht="15" x14ac:dyDescent="0.2">
      <c r="A4" s="127" t="s">
        <v>96</v>
      </c>
      <c r="B4" s="125" t="s">
        <v>97</v>
      </c>
      <c r="C4" s="125" t="s">
        <v>133</v>
      </c>
      <c r="D4" s="125" t="s">
        <v>134</v>
      </c>
      <c r="E4" s="129" t="s">
        <v>135</v>
      </c>
      <c r="F4" s="130"/>
      <c r="G4" s="131"/>
      <c r="H4" s="125" t="s">
        <v>136</v>
      </c>
      <c r="I4" s="125" t="s">
        <v>137</v>
      </c>
      <c r="J4" s="125" t="s">
        <v>138</v>
      </c>
      <c r="K4" s="125" t="s">
        <v>139</v>
      </c>
      <c r="L4" s="132" t="s">
        <v>104</v>
      </c>
    </row>
    <row r="5" spans="1:12" s="99" customFormat="1" ht="30" x14ac:dyDescent="0.2">
      <c r="A5" s="128" t="s">
        <v>96</v>
      </c>
      <c r="B5" s="126" t="s">
        <v>97</v>
      </c>
      <c r="C5" s="126"/>
      <c r="D5" s="126"/>
      <c r="E5" s="109" t="s">
        <v>140</v>
      </c>
      <c r="F5" s="109" t="s">
        <v>141</v>
      </c>
      <c r="G5" s="110" t="s">
        <v>142</v>
      </c>
      <c r="H5" s="126"/>
      <c r="I5" s="126"/>
      <c r="J5" s="126"/>
      <c r="K5" s="126"/>
      <c r="L5" s="133"/>
    </row>
    <row r="6" spans="1:12" s="100" customFormat="1" ht="15" x14ac:dyDescent="0.25">
      <c r="A6" s="160"/>
      <c r="B6" s="76"/>
      <c r="C6" s="77">
        <v>1</v>
      </c>
      <c r="D6" s="77">
        <v>2</v>
      </c>
      <c r="E6" s="111">
        <v>3</v>
      </c>
      <c r="F6" s="111">
        <v>4</v>
      </c>
      <c r="G6" s="77" t="s">
        <v>124</v>
      </c>
      <c r="H6" s="77">
        <v>6</v>
      </c>
      <c r="I6" s="77">
        <v>7</v>
      </c>
      <c r="J6" s="77">
        <v>8</v>
      </c>
      <c r="K6" s="77">
        <v>9</v>
      </c>
      <c r="L6" s="77">
        <v>10</v>
      </c>
    </row>
    <row r="7" spans="1:12" s="5" customFormat="1" ht="15.75" x14ac:dyDescent="0.25">
      <c r="A7" s="118" t="s">
        <v>102</v>
      </c>
      <c r="B7" s="80">
        <f t="shared" ref="B7:B26" si="0">ROW()-ROW($A$6)</f>
        <v>1</v>
      </c>
      <c r="C7" s="81">
        <f>SUM(C8:C18)</f>
        <v>7408628</v>
      </c>
      <c r="D7" s="81">
        <f>SUM(D8:D18)</f>
        <v>125342</v>
      </c>
      <c r="E7" s="112">
        <f>SUM(E8:E18)</f>
        <v>4051703</v>
      </c>
      <c r="F7" s="112">
        <f>SUM(F8:F18)</f>
        <v>3081438</v>
      </c>
      <c r="G7" s="81">
        <f>SUM(G8:G18)</f>
        <v>7355379</v>
      </c>
      <c r="H7" s="81">
        <f>SUM(H8:H18)</f>
        <v>0</v>
      </c>
      <c r="I7" s="81">
        <f>SUM(I8:I18)</f>
        <v>0</v>
      </c>
      <c r="J7" s="81">
        <f>SUM(J8:J18)</f>
        <v>0</v>
      </c>
      <c r="K7" s="81">
        <f>SUM(K8:K18)</f>
        <v>63795</v>
      </c>
      <c r="L7" s="113">
        <f t="shared" ref="L7:L26" si="1">SUM(C7:D7)+SUM(G7:K7)</f>
        <v>14953144</v>
      </c>
    </row>
    <row r="8" spans="1:12" s="5" customFormat="1" ht="30" x14ac:dyDescent="0.25">
      <c r="A8" s="158" t="s">
        <v>2</v>
      </c>
      <c r="B8" s="80">
        <f t="shared" si="0"/>
        <v>2</v>
      </c>
      <c r="C8" s="84">
        <v>1184610</v>
      </c>
      <c r="D8" s="84">
        <v>6116</v>
      </c>
      <c r="E8" s="84">
        <v>902630</v>
      </c>
      <c r="F8" s="84">
        <v>385850</v>
      </c>
      <c r="G8" s="84">
        <v>1302653</v>
      </c>
      <c r="H8" s="84">
        <v>0</v>
      </c>
      <c r="I8" s="84">
        <v>0</v>
      </c>
      <c r="J8" s="84">
        <v>0</v>
      </c>
      <c r="K8" s="84">
        <v>0</v>
      </c>
      <c r="L8" s="114">
        <f t="shared" si="1"/>
        <v>2493379</v>
      </c>
    </row>
    <row r="9" spans="1:12" s="5" customFormat="1" ht="30" x14ac:dyDescent="0.25">
      <c r="A9" s="158" t="s">
        <v>3</v>
      </c>
      <c r="B9" s="80">
        <f t="shared" si="0"/>
        <v>3</v>
      </c>
      <c r="C9" s="84">
        <v>763368</v>
      </c>
      <c r="D9" s="84">
        <v>73084</v>
      </c>
      <c r="E9" s="84">
        <v>953245</v>
      </c>
      <c r="F9" s="84">
        <v>279340</v>
      </c>
      <c r="G9" s="84">
        <v>1324219</v>
      </c>
      <c r="H9" s="84">
        <v>0</v>
      </c>
      <c r="I9" s="84">
        <v>0</v>
      </c>
      <c r="J9" s="84">
        <v>0</v>
      </c>
      <c r="K9" s="84">
        <v>0</v>
      </c>
      <c r="L9" s="114">
        <f t="shared" si="1"/>
        <v>2160671</v>
      </c>
    </row>
    <row r="10" spans="1:12" s="5" customFormat="1" ht="15" x14ac:dyDescent="0.25">
      <c r="A10" s="158" t="s">
        <v>4</v>
      </c>
      <c r="B10" s="80">
        <f t="shared" si="0"/>
        <v>4</v>
      </c>
      <c r="C10" s="84">
        <v>734727</v>
      </c>
      <c r="D10" s="84">
        <v>10615</v>
      </c>
      <c r="E10" s="84">
        <v>315438</v>
      </c>
      <c r="F10" s="84">
        <v>257011</v>
      </c>
      <c r="G10" s="84">
        <v>590767</v>
      </c>
      <c r="H10" s="84">
        <v>0</v>
      </c>
      <c r="I10" s="84">
        <v>0</v>
      </c>
      <c r="J10" s="84">
        <v>0</v>
      </c>
      <c r="K10" s="84">
        <v>0</v>
      </c>
      <c r="L10" s="114">
        <f t="shared" si="1"/>
        <v>1336109</v>
      </c>
    </row>
    <row r="11" spans="1:12" s="5" customFormat="1" ht="15" x14ac:dyDescent="0.25">
      <c r="A11" s="158" t="s">
        <v>5</v>
      </c>
      <c r="B11" s="80">
        <f t="shared" si="0"/>
        <v>5</v>
      </c>
      <c r="C11" s="84">
        <v>274183</v>
      </c>
      <c r="D11" s="84">
        <v>2403</v>
      </c>
      <c r="E11" s="84">
        <v>205822</v>
      </c>
      <c r="F11" s="84">
        <v>247338</v>
      </c>
      <c r="G11" s="84">
        <v>483631</v>
      </c>
      <c r="H11" s="84">
        <v>0</v>
      </c>
      <c r="I11" s="84">
        <v>0</v>
      </c>
      <c r="J11" s="84">
        <v>0</v>
      </c>
      <c r="K11" s="84">
        <v>23000</v>
      </c>
      <c r="L11" s="114">
        <f t="shared" si="1"/>
        <v>783217</v>
      </c>
    </row>
    <row r="12" spans="1:12" s="5" customFormat="1" ht="15" x14ac:dyDescent="0.25">
      <c r="A12" s="158" t="s">
        <v>6</v>
      </c>
      <c r="B12" s="80">
        <f t="shared" si="0"/>
        <v>6</v>
      </c>
      <c r="C12" s="84">
        <v>1212364</v>
      </c>
      <c r="D12" s="84">
        <v>10918</v>
      </c>
      <c r="E12" s="84">
        <v>372327</v>
      </c>
      <c r="F12" s="84">
        <v>313265</v>
      </c>
      <c r="G12" s="84">
        <v>694854</v>
      </c>
      <c r="H12" s="84">
        <v>0</v>
      </c>
      <c r="I12" s="84">
        <v>0</v>
      </c>
      <c r="J12" s="84">
        <v>0</v>
      </c>
      <c r="K12" s="84">
        <v>0</v>
      </c>
      <c r="L12" s="114">
        <f t="shared" si="1"/>
        <v>1918136</v>
      </c>
    </row>
    <row r="13" spans="1:12" s="5" customFormat="1" ht="15" x14ac:dyDescent="0.25">
      <c r="A13" s="158" t="s">
        <v>7</v>
      </c>
      <c r="B13" s="80">
        <f t="shared" si="0"/>
        <v>7</v>
      </c>
      <c r="C13" s="84">
        <v>381716</v>
      </c>
      <c r="D13" s="84">
        <v>0</v>
      </c>
      <c r="E13" s="84">
        <v>201797</v>
      </c>
      <c r="F13" s="84">
        <v>173008</v>
      </c>
      <c r="G13" s="84">
        <v>377468</v>
      </c>
      <c r="H13" s="84">
        <v>0</v>
      </c>
      <c r="I13" s="84">
        <v>0</v>
      </c>
      <c r="J13" s="84">
        <v>0</v>
      </c>
      <c r="K13" s="84">
        <v>0</v>
      </c>
      <c r="L13" s="114">
        <f t="shared" si="1"/>
        <v>759184</v>
      </c>
    </row>
    <row r="14" spans="1:12" s="5" customFormat="1" ht="15" x14ac:dyDescent="0.25">
      <c r="A14" s="158" t="s">
        <v>8</v>
      </c>
      <c r="B14" s="80">
        <f t="shared" si="0"/>
        <v>8</v>
      </c>
      <c r="C14" s="84">
        <v>858836</v>
      </c>
      <c r="D14" s="84">
        <v>43</v>
      </c>
      <c r="E14" s="84">
        <v>298123</v>
      </c>
      <c r="F14" s="84">
        <v>364946</v>
      </c>
      <c r="G14" s="84">
        <v>674010</v>
      </c>
      <c r="H14" s="84">
        <v>0</v>
      </c>
      <c r="I14" s="84">
        <v>0</v>
      </c>
      <c r="J14" s="84">
        <v>0</v>
      </c>
      <c r="K14" s="84">
        <v>0</v>
      </c>
      <c r="L14" s="114">
        <f t="shared" si="1"/>
        <v>1532889</v>
      </c>
    </row>
    <row r="15" spans="1:12" s="5" customFormat="1" ht="15" x14ac:dyDescent="0.25">
      <c r="A15" s="158" t="s">
        <v>9</v>
      </c>
      <c r="B15" s="80">
        <f t="shared" si="0"/>
        <v>9</v>
      </c>
      <c r="C15" s="84">
        <v>471756</v>
      </c>
      <c r="D15" s="84">
        <v>2735</v>
      </c>
      <c r="E15" s="84">
        <v>218822</v>
      </c>
      <c r="F15" s="84">
        <v>313032</v>
      </c>
      <c r="G15" s="84">
        <v>541517</v>
      </c>
      <c r="H15" s="84">
        <v>0</v>
      </c>
      <c r="I15" s="84">
        <v>0</v>
      </c>
      <c r="J15" s="84">
        <v>0</v>
      </c>
      <c r="K15" s="84">
        <v>40795</v>
      </c>
      <c r="L15" s="114">
        <f t="shared" si="1"/>
        <v>1056803</v>
      </c>
    </row>
    <row r="16" spans="1:12" s="5" customFormat="1" ht="30" x14ac:dyDescent="0.25">
      <c r="A16" s="158" t="s">
        <v>10</v>
      </c>
      <c r="B16" s="80">
        <f t="shared" si="0"/>
        <v>10</v>
      </c>
      <c r="C16" s="84">
        <v>755942</v>
      </c>
      <c r="D16" s="84">
        <v>2900</v>
      </c>
      <c r="E16" s="84">
        <v>243689</v>
      </c>
      <c r="F16" s="84">
        <v>251677</v>
      </c>
      <c r="G16" s="84">
        <v>509942</v>
      </c>
      <c r="H16" s="84">
        <v>0</v>
      </c>
      <c r="I16" s="84">
        <v>0</v>
      </c>
      <c r="J16" s="84">
        <v>0</v>
      </c>
      <c r="K16" s="84">
        <v>0</v>
      </c>
      <c r="L16" s="114">
        <f t="shared" si="1"/>
        <v>1268784</v>
      </c>
    </row>
    <row r="17" spans="1:12" s="5" customFormat="1" ht="15" x14ac:dyDescent="0.25">
      <c r="A17" s="158" t="s">
        <v>11</v>
      </c>
      <c r="B17" s="80">
        <f t="shared" si="0"/>
        <v>11</v>
      </c>
      <c r="C17" s="84">
        <v>762518</v>
      </c>
      <c r="D17" s="84">
        <v>16528</v>
      </c>
      <c r="E17" s="84">
        <v>329906</v>
      </c>
      <c r="F17" s="84">
        <v>460156</v>
      </c>
      <c r="G17" s="84">
        <v>810370</v>
      </c>
      <c r="H17" s="84">
        <v>0</v>
      </c>
      <c r="I17" s="84">
        <v>0</v>
      </c>
      <c r="J17" s="84">
        <v>0</v>
      </c>
      <c r="K17" s="84">
        <v>0</v>
      </c>
      <c r="L17" s="114">
        <f t="shared" si="1"/>
        <v>1589416</v>
      </c>
    </row>
    <row r="18" spans="1:12" s="5" customFormat="1" ht="15" x14ac:dyDescent="0.25">
      <c r="A18" s="158" t="s">
        <v>12</v>
      </c>
      <c r="B18" s="80">
        <f t="shared" si="0"/>
        <v>12</v>
      </c>
      <c r="C18" s="84">
        <v>8608</v>
      </c>
      <c r="D18" s="84">
        <v>0</v>
      </c>
      <c r="E18" s="84">
        <v>9904</v>
      </c>
      <c r="F18" s="84">
        <v>35815</v>
      </c>
      <c r="G18" s="84">
        <v>45948</v>
      </c>
      <c r="H18" s="84">
        <v>0</v>
      </c>
      <c r="I18" s="84">
        <v>0</v>
      </c>
      <c r="J18" s="84">
        <v>0</v>
      </c>
      <c r="K18" s="84">
        <v>0</v>
      </c>
      <c r="L18" s="114">
        <f t="shared" si="1"/>
        <v>54556</v>
      </c>
    </row>
    <row r="19" spans="1:12" s="5" customFormat="1" ht="15.75" x14ac:dyDescent="0.25">
      <c r="A19" s="118" t="s">
        <v>103</v>
      </c>
      <c r="B19" s="80">
        <f t="shared" si="0"/>
        <v>13</v>
      </c>
      <c r="C19" s="81">
        <f t="shared" ref="C19:K19" si="2">SUM(C20:C25)</f>
        <v>44555</v>
      </c>
      <c r="D19" s="81">
        <f t="shared" si="2"/>
        <v>114020</v>
      </c>
      <c r="E19" s="112">
        <f t="shared" si="2"/>
        <v>95400</v>
      </c>
      <c r="F19" s="112">
        <f t="shared" si="2"/>
        <v>34433</v>
      </c>
      <c r="G19" s="81">
        <f t="shared" si="2"/>
        <v>137762</v>
      </c>
      <c r="H19" s="81">
        <f t="shared" si="2"/>
        <v>0</v>
      </c>
      <c r="I19" s="81">
        <f t="shared" si="2"/>
        <v>9340349</v>
      </c>
      <c r="J19" s="81">
        <f t="shared" si="2"/>
        <v>2936421</v>
      </c>
      <c r="K19" s="81">
        <f t="shared" si="2"/>
        <v>0</v>
      </c>
      <c r="L19" s="113">
        <f t="shared" si="1"/>
        <v>12573107</v>
      </c>
    </row>
    <row r="20" spans="1:12" s="5" customFormat="1" ht="15" x14ac:dyDescent="0.25">
      <c r="A20" s="158" t="s">
        <v>14</v>
      </c>
      <c r="B20" s="80">
        <f t="shared" si="0"/>
        <v>14</v>
      </c>
      <c r="C20" s="84">
        <v>18976</v>
      </c>
      <c r="D20" s="84">
        <v>0</v>
      </c>
      <c r="E20" s="84">
        <v>21126</v>
      </c>
      <c r="F20" s="84">
        <v>7236</v>
      </c>
      <c r="G20" s="84">
        <v>29464</v>
      </c>
      <c r="H20" s="84">
        <v>0</v>
      </c>
      <c r="I20" s="84">
        <v>3730031</v>
      </c>
      <c r="J20" s="84">
        <v>490199</v>
      </c>
      <c r="K20" s="84">
        <v>0</v>
      </c>
      <c r="L20" s="114">
        <f t="shared" si="1"/>
        <v>4268670</v>
      </c>
    </row>
    <row r="21" spans="1:12" s="5" customFormat="1" ht="15" x14ac:dyDescent="0.25">
      <c r="A21" s="158" t="s">
        <v>15</v>
      </c>
      <c r="B21" s="80">
        <f t="shared" si="0"/>
        <v>15</v>
      </c>
      <c r="C21" s="84">
        <v>13064</v>
      </c>
      <c r="D21" s="84">
        <v>114020</v>
      </c>
      <c r="E21" s="84">
        <v>50154</v>
      </c>
      <c r="F21" s="84">
        <v>9580</v>
      </c>
      <c r="G21" s="84">
        <v>60327</v>
      </c>
      <c r="H21" s="84">
        <v>0</v>
      </c>
      <c r="I21" s="84">
        <v>3413375</v>
      </c>
      <c r="J21" s="84">
        <v>190216</v>
      </c>
      <c r="K21" s="84">
        <v>0</v>
      </c>
      <c r="L21" s="114">
        <f t="shared" si="1"/>
        <v>3791002</v>
      </c>
    </row>
    <row r="22" spans="1:12" s="5" customFormat="1" ht="15" x14ac:dyDescent="0.25">
      <c r="A22" s="158" t="s">
        <v>16</v>
      </c>
      <c r="B22" s="80">
        <f t="shared" si="0"/>
        <v>16</v>
      </c>
      <c r="C22" s="84">
        <v>6455</v>
      </c>
      <c r="D22" s="84">
        <v>0</v>
      </c>
      <c r="E22" s="84">
        <v>9297</v>
      </c>
      <c r="F22" s="84">
        <v>13503</v>
      </c>
      <c r="G22" s="84">
        <v>27600</v>
      </c>
      <c r="H22" s="84">
        <v>0</v>
      </c>
      <c r="I22" s="84">
        <v>801171</v>
      </c>
      <c r="J22" s="84">
        <v>1360932</v>
      </c>
      <c r="K22" s="84">
        <v>0</v>
      </c>
      <c r="L22" s="114">
        <f t="shared" si="1"/>
        <v>2196158</v>
      </c>
    </row>
    <row r="23" spans="1:12" s="5" customFormat="1" ht="15" x14ac:dyDescent="0.25">
      <c r="A23" s="158" t="s">
        <v>17</v>
      </c>
      <c r="B23" s="80">
        <f t="shared" si="0"/>
        <v>17</v>
      </c>
      <c r="C23" s="84">
        <v>4076</v>
      </c>
      <c r="D23" s="84">
        <v>0</v>
      </c>
      <c r="E23" s="84">
        <v>10927</v>
      </c>
      <c r="F23" s="84">
        <v>2029</v>
      </c>
      <c r="G23" s="84">
        <v>14132</v>
      </c>
      <c r="H23" s="84">
        <v>0</v>
      </c>
      <c r="I23" s="84">
        <v>580915</v>
      </c>
      <c r="J23" s="84">
        <v>445093</v>
      </c>
      <c r="K23" s="84">
        <v>0</v>
      </c>
      <c r="L23" s="114">
        <f t="shared" si="1"/>
        <v>1044216</v>
      </c>
    </row>
    <row r="24" spans="1:12" s="5" customFormat="1" ht="15" x14ac:dyDescent="0.25">
      <c r="A24" s="158" t="s">
        <v>18</v>
      </c>
      <c r="B24" s="80">
        <f t="shared" si="0"/>
        <v>18</v>
      </c>
      <c r="C24" s="84">
        <v>964</v>
      </c>
      <c r="D24" s="84">
        <v>0</v>
      </c>
      <c r="E24" s="84">
        <v>3708</v>
      </c>
      <c r="F24" s="84">
        <v>1868</v>
      </c>
      <c r="G24" s="84">
        <v>5832</v>
      </c>
      <c r="H24" s="84">
        <v>0</v>
      </c>
      <c r="I24" s="84">
        <v>803256</v>
      </c>
      <c r="J24" s="84">
        <v>436213</v>
      </c>
      <c r="K24" s="84">
        <v>0</v>
      </c>
      <c r="L24" s="114">
        <f t="shared" si="1"/>
        <v>1246265</v>
      </c>
    </row>
    <row r="25" spans="1:12" s="5" customFormat="1" ht="15" x14ac:dyDescent="0.25">
      <c r="A25" s="158" t="s">
        <v>19</v>
      </c>
      <c r="B25" s="80">
        <f t="shared" si="0"/>
        <v>19</v>
      </c>
      <c r="C25" s="84">
        <v>1020</v>
      </c>
      <c r="D25" s="84">
        <v>0</v>
      </c>
      <c r="E25" s="84">
        <v>188</v>
      </c>
      <c r="F25" s="84">
        <v>217</v>
      </c>
      <c r="G25" s="84">
        <v>407</v>
      </c>
      <c r="H25" s="84">
        <v>0</v>
      </c>
      <c r="I25" s="84">
        <v>11601</v>
      </c>
      <c r="J25" s="84">
        <v>13768</v>
      </c>
      <c r="K25" s="84">
        <v>0</v>
      </c>
      <c r="L25" s="114">
        <f t="shared" si="1"/>
        <v>26796</v>
      </c>
    </row>
    <row r="26" spans="1:12" s="5" customFormat="1" ht="15.75" x14ac:dyDescent="0.25">
      <c r="A26" s="119" t="s">
        <v>104</v>
      </c>
      <c r="B26" s="80">
        <f t="shared" si="0"/>
        <v>20</v>
      </c>
      <c r="C26" s="87">
        <f>C7+C19</f>
        <v>7453183</v>
      </c>
      <c r="D26" s="87">
        <f>D7+D19</f>
        <v>239362</v>
      </c>
      <c r="E26" s="115">
        <f>E7+E19</f>
        <v>4147103</v>
      </c>
      <c r="F26" s="115">
        <f>F7+F19</f>
        <v>3115871</v>
      </c>
      <c r="G26" s="87">
        <f>G7+G19</f>
        <v>7493141</v>
      </c>
      <c r="H26" s="87">
        <f>H7+H19</f>
        <v>0</v>
      </c>
      <c r="I26" s="87">
        <f>I7+I19</f>
        <v>9340349</v>
      </c>
      <c r="J26" s="87">
        <f>J7+J19</f>
        <v>2936421</v>
      </c>
      <c r="K26" s="87">
        <f>K7+K19</f>
        <v>63795</v>
      </c>
      <c r="L26" s="116">
        <f t="shared" si="1"/>
        <v>27526251</v>
      </c>
    </row>
    <row r="27" spans="1:12" s="5" customFormat="1" ht="15" x14ac:dyDescent="0.25">
      <c r="A27" s="161"/>
    </row>
    <row r="28" spans="1:12" s="5" customFormat="1" ht="15" x14ac:dyDescent="0.25">
      <c r="A28" s="161"/>
    </row>
    <row r="29" spans="1:12" s="5" customFormat="1" ht="15" x14ac:dyDescent="0.25">
      <c r="A29" s="161"/>
    </row>
    <row r="30" spans="1:12" s="5" customFormat="1" ht="30" x14ac:dyDescent="0.25">
      <c r="A30" s="159" t="s">
        <v>143</v>
      </c>
      <c r="B30" s="90"/>
      <c r="C30" s="90"/>
      <c r="D30" s="90"/>
      <c r="E30" s="90"/>
      <c r="F30" s="90"/>
      <c r="G30" s="90"/>
    </row>
    <row r="31" spans="1:12" s="5" customFormat="1" ht="15" x14ac:dyDescent="0.25">
      <c r="A31" s="161"/>
      <c r="L31" s="71" t="s">
        <v>95</v>
      </c>
    </row>
    <row r="32" spans="1:12" s="99" customFormat="1" ht="15" x14ac:dyDescent="0.2">
      <c r="A32" s="127" t="s">
        <v>96</v>
      </c>
      <c r="B32" s="125" t="s">
        <v>97</v>
      </c>
      <c r="C32" s="125" t="s">
        <v>133</v>
      </c>
      <c r="D32" s="125" t="s">
        <v>134</v>
      </c>
      <c r="E32" s="129" t="s">
        <v>135</v>
      </c>
      <c r="F32" s="130"/>
      <c r="G32" s="131"/>
      <c r="H32" s="125" t="s">
        <v>136</v>
      </c>
      <c r="I32" s="125" t="s">
        <v>137</v>
      </c>
      <c r="J32" s="125" t="s">
        <v>138</v>
      </c>
      <c r="K32" s="125" t="s">
        <v>139</v>
      </c>
      <c r="L32" s="132" t="s">
        <v>104</v>
      </c>
    </row>
    <row r="33" spans="1:12" s="99" customFormat="1" ht="30" x14ac:dyDescent="0.2">
      <c r="A33" s="128" t="s">
        <v>96</v>
      </c>
      <c r="B33" s="126" t="s">
        <v>97</v>
      </c>
      <c r="C33" s="126"/>
      <c r="D33" s="126"/>
      <c r="E33" s="109" t="s">
        <v>140</v>
      </c>
      <c r="F33" s="109" t="s">
        <v>141</v>
      </c>
      <c r="G33" s="110" t="s">
        <v>142</v>
      </c>
      <c r="H33" s="126"/>
      <c r="I33" s="126"/>
      <c r="J33" s="126"/>
      <c r="K33" s="126"/>
      <c r="L33" s="133"/>
    </row>
    <row r="34" spans="1:12" s="100" customFormat="1" ht="15" x14ac:dyDescent="0.25">
      <c r="A34" s="160"/>
      <c r="B34" s="76"/>
      <c r="C34" s="77">
        <v>1</v>
      </c>
      <c r="D34" s="77">
        <v>2</v>
      </c>
      <c r="E34" s="111">
        <v>3</v>
      </c>
      <c r="F34" s="111">
        <v>4</v>
      </c>
      <c r="G34" s="77" t="s">
        <v>124</v>
      </c>
      <c r="H34" s="77">
        <v>6</v>
      </c>
      <c r="I34" s="77">
        <v>7</v>
      </c>
      <c r="J34" s="77">
        <v>8</v>
      </c>
      <c r="K34" s="77">
        <v>9</v>
      </c>
      <c r="L34" s="77">
        <v>10</v>
      </c>
    </row>
    <row r="35" spans="1:12" s="5" customFormat="1" ht="15.75" x14ac:dyDescent="0.25">
      <c r="A35" s="118" t="s">
        <v>102</v>
      </c>
      <c r="B35" s="80">
        <f t="shared" ref="B35:B54" si="3">ROW()-ROW($A$34)</f>
        <v>1</v>
      </c>
      <c r="C35" s="81">
        <f>SUM(C36:C46)</f>
        <v>5765144</v>
      </c>
      <c r="D35" s="81">
        <f>SUM(D36:D46)</f>
        <v>117309</v>
      </c>
      <c r="E35" s="112">
        <f>SUM(E36:E46)</f>
        <v>2550638</v>
      </c>
      <c r="F35" s="112">
        <f>SUM(F36:F46)</f>
        <v>2665483</v>
      </c>
      <c r="G35" s="81">
        <f>SUM(G36:G46)</f>
        <v>5438359</v>
      </c>
      <c r="H35" s="81">
        <f>SUM(H36:H46)</f>
        <v>0</v>
      </c>
      <c r="I35" s="81">
        <f>SUM(I36:I46)</f>
        <v>0</v>
      </c>
      <c r="J35" s="81">
        <f>SUM(J36:J46)</f>
        <v>0</v>
      </c>
      <c r="K35" s="81">
        <f>SUM(K36:K46)</f>
        <v>63795</v>
      </c>
      <c r="L35" s="113">
        <f t="shared" ref="L35:L54" si="4">SUM(C35:D35)+SUM(G35:K35)</f>
        <v>11384607</v>
      </c>
    </row>
    <row r="36" spans="1:12" s="5" customFormat="1" ht="30" x14ac:dyDescent="0.25">
      <c r="A36" s="158" t="s">
        <v>2</v>
      </c>
      <c r="B36" s="80">
        <f t="shared" si="3"/>
        <v>2</v>
      </c>
      <c r="C36" s="84">
        <v>858196</v>
      </c>
      <c r="D36" s="84">
        <v>6116</v>
      </c>
      <c r="E36" s="84">
        <v>318074</v>
      </c>
      <c r="F36" s="84">
        <v>241027</v>
      </c>
      <c r="G36" s="84">
        <v>573274</v>
      </c>
      <c r="H36" s="84">
        <v>0</v>
      </c>
      <c r="I36" s="84">
        <v>0</v>
      </c>
      <c r="J36" s="84">
        <v>0</v>
      </c>
      <c r="K36" s="84">
        <v>0</v>
      </c>
      <c r="L36" s="114">
        <f t="shared" si="4"/>
        <v>1437586</v>
      </c>
    </row>
    <row r="37" spans="1:12" s="5" customFormat="1" ht="30" x14ac:dyDescent="0.25">
      <c r="A37" s="158" t="s">
        <v>3</v>
      </c>
      <c r="B37" s="80">
        <f t="shared" si="3"/>
        <v>3</v>
      </c>
      <c r="C37" s="84">
        <v>601365</v>
      </c>
      <c r="D37" s="84">
        <v>71619</v>
      </c>
      <c r="E37" s="84">
        <v>379157</v>
      </c>
      <c r="F37" s="84">
        <v>257147</v>
      </c>
      <c r="G37" s="84">
        <v>727938</v>
      </c>
      <c r="H37" s="84">
        <v>0</v>
      </c>
      <c r="I37" s="84">
        <v>0</v>
      </c>
      <c r="J37" s="84">
        <v>0</v>
      </c>
      <c r="K37" s="84">
        <v>0</v>
      </c>
      <c r="L37" s="114">
        <f t="shared" si="4"/>
        <v>1400922</v>
      </c>
    </row>
    <row r="38" spans="1:12" s="5" customFormat="1" ht="15" x14ac:dyDescent="0.25">
      <c r="A38" s="158" t="s">
        <v>4</v>
      </c>
      <c r="B38" s="80">
        <f t="shared" si="3"/>
        <v>4</v>
      </c>
      <c r="C38" s="84">
        <v>651837</v>
      </c>
      <c r="D38" s="84">
        <v>4047</v>
      </c>
      <c r="E38" s="84">
        <v>295758</v>
      </c>
      <c r="F38" s="84">
        <v>223209</v>
      </c>
      <c r="G38" s="84">
        <v>537285</v>
      </c>
      <c r="H38" s="84">
        <v>0</v>
      </c>
      <c r="I38" s="84">
        <v>0</v>
      </c>
      <c r="J38" s="84">
        <v>0</v>
      </c>
      <c r="K38" s="84">
        <v>0</v>
      </c>
      <c r="L38" s="114">
        <f t="shared" si="4"/>
        <v>1193169</v>
      </c>
    </row>
    <row r="39" spans="1:12" s="5" customFormat="1" ht="15" x14ac:dyDescent="0.25">
      <c r="A39" s="158" t="s">
        <v>5</v>
      </c>
      <c r="B39" s="80">
        <f t="shared" si="3"/>
        <v>5</v>
      </c>
      <c r="C39" s="84">
        <v>234894</v>
      </c>
      <c r="D39" s="84">
        <v>2403</v>
      </c>
      <c r="E39" s="84">
        <v>191383</v>
      </c>
      <c r="F39" s="84">
        <v>239556</v>
      </c>
      <c r="G39" s="84">
        <v>461410</v>
      </c>
      <c r="H39" s="84">
        <v>0</v>
      </c>
      <c r="I39" s="84">
        <v>0</v>
      </c>
      <c r="J39" s="84">
        <v>0</v>
      </c>
      <c r="K39" s="84">
        <v>23000</v>
      </c>
      <c r="L39" s="114">
        <f t="shared" si="4"/>
        <v>721707</v>
      </c>
    </row>
    <row r="40" spans="1:12" s="5" customFormat="1" ht="15" x14ac:dyDescent="0.25">
      <c r="A40" s="158" t="s">
        <v>6</v>
      </c>
      <c r="B40" s="80">
        <f t="shared" si="3"/>
        <v>6</v>
      </c>
      <c r="C40" s="84">
        <v>587134</v>
      </c>
      <c r="D40" s="84">
        <v>10918</v>
      </c>
      <c r="E40" s="84">
        <v>333721</v>
      </c>
      <c r="F40" s="84">
        <v>295256</v>
      </c>
      <c r="G40" s="84">
        <v>638239</v>
      </c>
      <c r="H40" s="84">
        <v>0</v>
      </c>
      <c r="I40" s="84">
        <v>0</v>
      </c>
      <c r="J40" s="84">
        <v>0</v>
      </c>
      <c r="K40" s="84">
        <v>0</v>
      </c>
      <c r="L40" s="114">
        <f t="shared" si="4"/>
        <v>1236291</v>
      </c>
    </row>
    <row r="41" spans="1:12" s="5" customFormat="1" ht="15" x14ac:dyDescent="0.25">
      <c r="A41" s="158" t="s">
        <v>7</v>
      </c>
      <c r="B41" s="80">
        <f t="shared" si="3"/>
        <v>7</v>
      </c>
      <c r="C41" s="84">
        <v>354422</v>
      </c>
      <c r="D41" s="84">
        <v>0</v>
      </c>
      <c r="E41" s="84">
        <v>175185</v>
      </c>
      <c r="F41" s="84">
        <v>140711</v>
      </c>
      <c r="G41" s="84">
        <v>318559</v>
      </c>
      <c r="H41" s="84">
        <v>0</v>
      </c>
      <c r="I41" s="84">
        <v>0</v>
      </c>
      <c r="J41" s="84">
        <v>0</v>
      </c>
      <c r="K41" s="84">
        <v>0</v>
      </c>
      <c r="L41" s="114">
        <f t="shared" si="4"/>
        <v>672981</v>
      </c>
    </row>
    <row r="42" spans="1:12" s="5" customFormat="1" ht="15" x14ac:dyDescent="0.25">
      <c r="A42" s="158" t="s">
        <v>8</v>
      </c>
      <c r="B42" s="80">
        <f t="shared" si="3"/>
        <v>8</v>
      </c>
      <c r="C42" s="84">
        <v>749573</v>
      </c>
      <c r="D42" s="84">
        <v>43</v>
      </c>
      <c r="E42" s="84">
        <v>164628</v>
      </c>
      <c r="F42" s="84">
        <v>351249</v>
      </c>
      <c r="G42" s="84">
        <v>526818</v>
      </c>
      <c r="H42" s="84">
        <v>0</v>
      </c>
      <c r="I42" s="84">
        <v>0</v>
      </c>
      <c r="J42" s="84">
        <v>0</v>
      </c>
      <c r="K42" s="84">
        <v>0</v>
      </c>
      <c r="L42" s="114">
        <f t="shared" si="4"/>
        <v>1276434</v>
      </c>
    </row>
    <row r="43" spans="1:12" s="5" customFormat="1" ht="15" x14ac:dyDescent="0.25">
      <c r="A43" s="158" t="s">
        <v>9</v>
      </c>
      <c r="B43" s="80">
        <f t="shared" si="3"/>
        <v>9</v>
      </c>
      <c r="C43" s="84">
        <v>398944</v>
      </c>
      <c r="D43" s="84">
        <v>2735</v>
      </c>
      <c r="E43" s="84">
        <v>194840</v>
      </c>
      <c r="F43" s="84">
        <v>265591</v>
      </c>
      <c r="G43" s="84">
        <v>470094</v>
      </c>
      <c r="H43" s="84">
        <v>0</v>
      </c>
      <c r="I43" s="84">
        <v>0</v>
      </c>
      <c r="J43" s="84">
        <v>0</v>
      </c>
      <c r="K43" s="84">
        <v>40795</v>
      </c>
      <c r="L43" s="114">
        <f t="shared" si="4"/>
        <v>912568</v>
      </c>
    </row>
    <row r="44" spans="1:12" s="5" customFormat="1" ht="30" x14ac:dyDescent="0.25">
      <c r="A44" s="158" t="s">
        <v>10</v>
      </c>
      <c r="B44" s="80">
        <f t="shared" si="3"/>
        <v>10</v>
      </c>
      <c r="C44" s="84">
        <v>636792</v>
      </c>
      <c r="D44" s="84">
        <v>2900</v>
      </c>
      <c r="E44" s="84">
        <v>219203</v>
      </c>
      <c r="F44" s="84">
        <v>243367</v>
      </c>
      <c r="G44" s="84">
        <v>477146</v>
      </c>
      <c r="H44" s="84">
        <v>0</v>
      </c>
      <c r="I44" s="84">
        <v>0</v>
      </c>
      <c r="J44" s="84">
        <v>0</v>
      </c>
      <c r="K44" s="84">
        <v>0</v>
      </c>
      <c r="L44" s="114">
        <f t="shared" si="4"/>
        <v>1116838</v>
      </c>
    </row>
    <row r="45" spans="1:12" s="5" customFormat="1" ht="15" x14ac:dyDescent="0.25">
      <c r="A45" s="158" t="s">
        <v>11</v>
      </c>
      <c r="B45" s="80">
        <f t="shared" si="3"/>
        <v>11</v>
      </c>
      <c r="C45" s="84">
        <v>691500</v>
      </c>
      <c r="D45" s="84">
        <v>16528</v>
      </c>
      <c r="E45" s="84">
        <v>274246</v>
      </c>
      <c r="F45" s="84">
        <v>390162</v>
      </c>
      <c r="G45" s="84">
        <v>684716</v>
      </c>
      <c r="H45" s="84">
        <v>0</v>
      </c>
      <c r="I45" s="84">
        <v>0</v>
      </c>
      <c r="J45" s="84">
        <v>0</v>
      </c>
      <c r="K45" s="84">
        <v>0</v>
      </c>
      <c r="L45" s="114">
        <f t="shared" si="4"/>
        <v>1392744</v>
      </c>
    </row>
    <row r="46" spans="1:12" s="5" customFormat="1" ht="15" x14ac:dyDescent="0.25">
      <c r="A46" s="158" t="s">
        <v>12</v>
      </c>
      <c r="B46" s="80">
        <f t="shared" si="3"/>
        <v>12</v>
      </c>
      <c r="C46" s="84">
        <v>487</v>
      </c>
      <c r="D46" s="84">
        <v>0</v>
      </c>
      <c r="E46" s="84">
        <v>4443</v>
      </c>
      <c r="F46" s="84">
        <v>18208</v>
      </c>
      <c r="G46" s="84">
        <v>22880</v>
      </c>
      <c r="H46" s="84">
        <v>0</v>
      </c>
      <c r="I46" s="84">
        <v>0</v>
      </c>
      <c r="J46" s="84">
        <v>0</v>
      </c>
      <c r="K46" s="84">
        <v>0</v>
      </c>
      <c r="L46" s="114">
        <f t="shared" si="4"/>
        <v>23367</v>
      </c>
    </row>
    <row r="47" spans="1:12" s="5" customFormat="1" ht="15.75" x14ac:dyDescent="0.25">
      <c r="A47" s="118" t="s">
        <v>103</v>
      </c>
      <c r="B47" s="80">
        <f t="shared" si="3"/>
        <v>13</v>
      </c>
      <c r="C47" s="81">
        <f t="shared" ref="C47:K47" si="5">SUM(C48:C53)</f>
        <v>37283</v>
      </c>
      <c r="D47" s="81">
        <f t="shared" si="5"/>
        <v>114020</v>
      </c>
      <c r="E47" s="112">
        <f t="shared" si="5"/>
        <v>88856</v>
      </c>
      <c r="F47" s="112">
        <f t="shared" si="5"/>
        <v>30381</v>
      </c>
      <c r="G47" s="81">
        <f t="shared" si="5"/>
        <v>127166</v>
      </c>
      <c r="H47" s="81">
        <f t="shared" si="5"/>
        <v>0</v>
      </c>
      <c r="I47" s="81">
        <f t="shared" si="5"/>
        <v>9333709</v>
      </c>
      <c r="J47" s="81">
        <f t="shared" si="5"/>
        <v>2936421</v>
      </c>
      <c r="K47" s="81">
        <f t="shared" si="5"/>
        <v>0</v>
      </c>
      <c r="L47" s="113">
        <f t="shared" si="4"/>
        <v>12548599</v>
      </c>
    </row>
    <row r="48" spans="1:12" s="5" customFormat="1" ht="15" x14ac:dyDescent="0.25">
      <c r="A48" s="158" t="s">
        <v>14</v>
      </c>
      <c r="B48" s="80">
        <f t="shared" si="3"/>
        <v>14</v>
      </c>
      <c r="C48" s="84">
        <v>16524</v>
      </c>
      <c r="D48" s="84">
        <v>0</v>
      </c>
      <c r="E48" s="84">
        <v>21126</v>
      </c>
      <c r="F48" s="84">
        <v>7236</v>
      </c>
      <c r="G48" s="84">
        <v>29464</v>
      </c>
      <c r="H48" s="84">
        <v>0</v>
      </c>
      <c r="I48" s="84">
        <v>3730031</v>
      </c>
      <c r="J48" s="84">
        <v>490199</v>
      </c>
      <c r="K48" s="84">
        <v>0</v>
      </c>
      <c r="L48" s="114">
        <f t="shared" si="4"/>
        <v>4266218</v>
      </c>
    </row>
    <row r="49" spans="1:12" s="5" customFormat="1" ht="15" x14ac:dyDescent="0.25">
      <c r="A49" s="158" t="s">
        <v>15</v>
      </c>
      <c r="B49" s="80">
        <f t="shared" si="3"/>
        <v>15</v>
      </c>
      <c r="C49" s="84">
        <v>8244</v>
      </c>
      <c r="D49" s="84">
        <v>114020</v>
      </c>
      <c r="E49" s="84">
        <v>44642</v>
      </c>
      <c r="F49" s="84">
        <v>5528</v>
      </c>
      <c r="G49" s="84">
        <v>50763</v>
      </c>
      <c r="H49" s="84">
        <v>0</v>
      </c>
      <c r="I49" s="84">
        <v>3407273</v>
      </c>
      <c r="J49" s="84">
        <v>190216</v>
      </c>
      <c r="K49" s="84">
        <v>0</v>
      </c>
      <c r="L49" s="114">
        <f t="shared" si="4"/>
        <v>3770516</v>
      </c>
    </row>
    <row r="50" spans="1:12" s="5" customFormat="1" ht="15" x14ac:dyDescent="0.25">
      <c r="A50" s="158" t="s">
        <v>16</v>
      </c>
      <c r="B50" s="80">
        <f t="shared" si="3"/>
        <v>16</v>
      </c>
      <c r="C50" s="84">
        <v>6455</v>
      </c>
      <c r="D50" s="84">
        <v>0</v>
      </c>
      <c r="E50" s="84">
        <v>8265</v>
      </c>
      <c r="F50" s="84">
        <v>13503</v>
      </c>
      <c r="G50" s="84">
        <v>26568</v>
      </c>
      <c r="H50" s="84">
        <v>0</v>
      </c>
      <c r="I50" s="84">
        <v>801171</v>
      </c>
      <c r="J50" s="84">
        <v>1360932</v>
      </c>
      <c r="K50" s="84">
        <v>0</v>
      </c>
      <c r="L50" s="114">
        <f t="shared" si="4"/>
        <v>2195126</v>
      </c>
    </row>
    <row r="51" spans="1:12" s="5" customFormat="1" ht="15" x14ac:dyDescent="0.25">
      <c r="A51" s="158" t="s">
        <v>17</v>
      </c>
      <c r="B51" s="80">
        <f t="shared" si="3"/>
        <v>17</v>
      </c>
      <c r="C51" s="84">
        <v>4076</v>
      </c>
      <c r="D51" s="84">
        <v>0</v>
      </c>
      <c r="E51" s="84">
        <v>10927</v>
      </c>
      <c r="F51" s="84">
        <v>2029</v>
      </c>
      <c r="G51" s="84">
        <v>14132</v>
      </c>
      <c r="H51" s="84">
        <v>0</v>
      </c>
      <c r="I51" s="84">
        <v>580377</v>
      </c>
      <c r="J51" s="84">
        <v>445093</v>
      </c>
      <c r="K51" s="84">
        <v>0</v>
      </c>
      <c r="L51" s="114">
        <f t="shared" si="4"/>
        <v>1043678</v>
      </c>
    </row>
    <row r="52" spans="1:12" s="5" customFormat="1" ht="15" x14ac:dyDescent="0.25">
      <c r="A52" s="158" t="s">
        <v>18</v>
      </c>
      <c r="B52" s="80">
        <f t="shared" si="3"/>
        <v>18</v>
      </c>
      <c r="C52" s="84">
        <v>964</v>
      </c>
      <c r="D52" s="84">
        <v>0</v>
      </c>
      <c r="E52" s="84">
        <v>3708</v>
      </c>
      <c r="F52" s="84">
        <v>1868</v>
      </c>
      <c r="G52" s="84">
        <v>5832</v>
      </c>
      <c r="H52" s="84">
        <v>0</v>
      </c>
      <c r="I52" s="84">
        <v>803256</v>
      </c>
      <c r="J52" s="84">
        <v>436213</v>
      </c>
      <c r="K52" s="84">
        <v>0</v>
      </c>
      <c r="L52" s="114">
        <f t="shared" si="4"/>
        <v>1246265</v>
      </c>
    </row>
    <row r="53" spans="1:12" s="5" customFormat="1" ht="15" x14ac:dyDescent="0.25">
      <c r="A53" s="158" t="s">
        <v>19</v>
      </c>
      <c r="B53" s="80">
        <f t="shared" si="3"/>
        <v>19</v>
      </c>
      <c r="C53" s="84">
        <v>1020</v>
      </c>
      <c r="D53" s="84">
        <v>0</v>
      </c>
      <c r="E53" s="84">
        <v>188</v>
      </c>
      <c r="F53" s="84">
        <v>217</v>
      </c>
      <c r="G53" s="84">
        <v>407</v>
      </c>
      <c r="H53" s="84">
        <v>0</v>
      </c>
      <c r="I53" s="84">
        <v>11601</v>
      </c>
      <c r="J53" s="84">
        <v>13768</v>
      </c>
      <c r="K53" s="84">
        <v>0</v>
      </c>
      <c r="L53" s="114">
        <f t="shared" si="4"/>
        <v>26796</v>
      </c>
    </row>
    <row r="54" spans="1:12" s="5" customFormat="1" ht="15.75" x14ac:dyDescent="0.25">
      <c r="A54" s="119" t="s">
        <v>104</v>
      </c>
      <c r="B54" s="80">
        <f t="shared" si="3"/>
        <v>20</v>
      </c>
      <c r="C54" s="87">
        <f>C35+C47</f>
        <v>5802427</v>
      </c>
      <c r="D54" s="87">
        <f>D35+D47</f>
        <v>231329</v>
      </c>
      <c r="E54" s="115">
        <f>E35+E47</f>
        <v>2639494</v>
      </c>
      <c r="F54" s="115">
        <f>F35+F47</f>
        <v>2695864</v>
      </c>
      <c r="G54" s="87">
        <f>G35+G47</f>
        <v>5565525</v>
      </c>
      <c r="H54" s="87">
        <f>H35+H47</f>
        <v>0</v>
      </c>
      <c r="I54" s="87">
        <f>I35+I47</f>
        <v>9333709</v>
      </c>
      <c r="J54" s="87">
        <f>J35+J47</f>
        <v>2936421</v>
      </c>
      <c r="K54" s="87">
        <f>K35+K47</f>
        <v>63795</v>
      </c>
      <c r="L54" s="116">
        <f t="shared" si="4"/>
        <v>23933206</v>
      </c>
    </row>
    <row r="56" spans="1:12" x14ac:dyDescent="0.2">
      <c r="B56" s="97"/>
    </row>
    <row r="57" spans="1:12" x14ac:dyDescent="0.2">
      <c r="B57" s="97"/>
    </row>
    <row r="58" spans="1:12" x14ac:dyDescent="0.2">
      <c r="B58" s="97"/>
    </row>
    <row r="59" spans="1:12" x14ac:dyDescent="0.2">
      <c r="B59" s="97"/>
    </row>
    <row r="60" spans="1:12" x14ac:dyDescent="0.2">
      <c r="B60" s="97"/>
    </row>
  </sheetData>
  <mergeCells count="20">
    <mergeCell ref="I32:I33"/>
    <mergeCell ref="J32:J33"/>
    <mergeCell ref="K32:K33"/>
    <mergeCell ref="L32:L33"/>
    <mergeCell ref="I4:I5"/>
    <mergeCell ref="J4:J5"/>
    <mergeCell ref="K4:K5"/>
    <mergeCell ref="L4:L5"/>
    <mergeCell ref="H32:H33"/>
    <mergeCell ref="A4:A5"/>
    <mergeCell ref="B4:B5"/>
    <mergeCell ref="C4:C5"/>
    <mergeCell ref="D4:D5"/>
    <mergeCell ref="E4:G4"/>
    <mergeCell ref="H4:H5"/>
    <mergeCell ref="A32:A33"/>
    <mergeCell ref="B32:B33"/>
    <mergeCell ref="C32:C33"/>
    <mergeCell ref="D32:D33"/>
    <mergeCell ref="E32:G32"/>
  </mergeCells>
  <printOptions horizontalCentered="1"/>
  <pageMargins left="0" right="0" top="0.78740157480314965" bottom="0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7D24B-2AF2-4D54-8070-E50A865A7CAD}">
  <dimension ref="A1:AO6"/>
  <sheetViews>
    <sheetView showGridLines="0" zoomScale="60" zoomScaleNormal="60" workbookViewId="0">
      <selection activeCell="A2" sqref="A2"/>
    </sheetView>
  </sheetViews>
  <sheetFormatPr defaultColWidth="9.140625" defaultRowHeight="15" x14ac:dyDescent="0.25"/>
  <cols>
    <col min="1" max="1" width="28.28515625" style="1" customWidth="1"/>
    <col min="2" max="2" width="17.140625" style="1" customWidth="1"/>
    <col min="3" max="11" width="17.140625" style="5" customWidth="1"/>
    <col min="12" max="14" width="17.140625" style="1" customWidth="1"/>
    <col min="15" max="18" width="17.140625" style="5" customWidth="1"/>
    <col min="19" max="21" width="17.140625" style="1" customWidth="1"/>
    <col min="22" max="22" width="9.140625" style="1" customWidth="1"/>
    <col min="23" max="16384" width="9.140625" style="1"/>
  </cols>
  <sheetData>
    <row r="1" spans="1:41" s="97" customFormat="1" ht="14.25" customHeight="1" x14ac:dyDescent="0.2">
      <c r="A1" s="67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T1" s="90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</row>
    <row r="2" spans="1:41" s="97" customFormat="1" ht="14.25" customHeight="1" x14ac:dyDescent="0.2">
      <c r="A2" s="67" t="s">
        <v>144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s="5" customFormat="1" ht="14.25" customHeight="1" x14ac:dyDescent="0.25">
      <c r="U3" s="117" t="s">
        <v>145</v>
      </c>
    </row>
    <row r="4" spans="1:41" s="5" customFormat="1" ht="48.75" customHeight="1" x14ac:dyDescent="0.25">
      <c r="A4" s="105"/>
      <c r="B4" s="107" t="s">
        <v>2</v>
      </c>
      <c r="C4" s="107" t="s">
        <v>3</v>
      </c>
      <c r="D4" s="107" t="s">
        <v>4</v>
      </c>
      <c r="E4" s="107" t="s">
        <v>5</v>
      </c>
      <c r="F4" s="107" t="s">
        <v>6</v>
      </c>
      <c r="G4" s="107" t="s">
        <v>7</v>
      </c>
      <c r="H4" s="107" t="s">
        <v>8</v>
      </c>
      <c r="I4" s="107" t="s">
        <v>9</v>
      </c>
      <c r="J4" s="107" t="s">
        <v>10</v>
      </c>
      <c r="K4" s="107" t="s">
        <v>11</v>
      </c>
      <c r="L4" s="107" t="s">
        <v>12</v>
      </c>
      <c r="M4" s="106" t="s">
        <v>146</v>
      </c>
      <c r="N4" s="107" t="s">
        <v>14</v>
      </c>
      <c r="O4" s="107" t="s">
        <v>15</v>
      </c>
      <c r="P4" s="107" t="s">
        <v>16</v>
      </c>
      <c r="Q4" s="107" t="s">
        <v>17</v>
      </c>
      <c r="R4" s="107" t="s">
        <v>18</v>
      </c>
      <c r="S4" s="107" t="s">
        <v>19</v>
      </c>
      <c r="T4" s="106" t="s">
        <v>147</v>
      </c>
      <c r="U4" s="108" t="s">
        <v>21</v>
      </c>
    </row>
    <row r="5" spans="1:41" s="5" customFormat="1" ht="33" customHeight="1" x14ac:dyDescent="0.25">
      <c r="A5" s="118" t="s">
        <v>148</v>
      </c>
      <c r="B5" s="84">
        <v>1732680</v>
      </c>
      <c r="C5" s="84">
        <v>911726</v>
      </c>
      <c r="D5" s="84">
        <v>498022</v>
      </c>
      <c r="E5" s="84">
        <v>533232</v>
      </c>
      <c r="F5" s="84">
        <v>902007</v>
      </c>
      <c r="G5" s="84">
        <v>355644</v>
      </c>
      <c r="H5" s="84">
        <v>598445</v>
      </c>
      <c r="I5" s="84">
        <v>664024</v>
      </c>
      <c r="J5" s="84">
        <v>422237</v>
      </c>
      <c r="K5" s="84">
        <v>403420</v>
      </c>
      <c r="L5" s="84">
        <v>142432</v>
      </c>
      <c r="M5" s="81">
        <f>SUM(B5:L5)</f>
        <v>7163869</v>
      </c>
      <c r="N5" s="84">
        <v>752834</v>
      </c>
      <c r="O5" s="84">
        <v>883181</v>
      </c>
      <c r="P5" s="84">
        <v>363648</v>
      </c>
      <c r="Q5" s="84">
        <v>369735</v>
      </c>
      <c r="R5" s="84">
        <v>344719</v>
      </c>
      <c r="S5" s="84">
        <v>213406</v>
      </c>
      <c r="T5" s="81">
        <f>SUM(N5:S5)</f>
        <v>2927523</v>
      </c>
      <c r="U5" s="82">
        <f>M5+T5</f>
        <v>10091392</v>
      </c>
    </row>
    <row r="6" spans="1:41" s="5" customFormat="1" ht="33" customHeight="1" x14ac:dyDescent="0.25">
      <c r="A6" s="119" t="s">
        <v>149</v>
      </c>
      <c r="B6" s="120">
        <v>265796</v>
      </c>
      <c r="C6" s="120">
        <v>197996</v>
      </c>
      <c r="D6" s="120">
        <v>188870</v>
      </c>
      <c r="E6" s="120">
        <v>129964</v>
      </c>
      <c r="F6" s="120">
        <v>229033</v>
      </c>
      <c r="G6" s="120">
        <v>141533</v>
      </c>
      <c r="H6" s="120">
        <v>296867</v>
      </c>
      <c r="I6" s="120">
        <v>154705</v>
      </c>
      <c r="J6" s="120">
        <v>205859</v>
      </c>
      <c r="K6" s="120">
        <v>237062</v>
      </c>
      <c r="L6" s="120">
        <v>2780</v>
      </c>
      <c r="M6" s="87">
        <f>SUM(B6:L6)</f>
        <v>2050465</v>
      </c>
      <c r="N6" s="120">
        <v>265344</v>
      </c>
      <c r="O6" s="120">
        <v>170454</v>
      </c>
      <c r="P6" s="120">
        <v>114159</v>
      </c>
      <c r="Q6" s="120">
        <v>95989</v>
      </c>
      <c r="R6" s="120">
        <v>99908</v>
      </c>
      <c r="S6" s="120">
        <v>4725</v>
      </c>
      <c r="T6" s="87">
        <f>SUM(N6:S6)</f>
        <v>750579</v>
      </c>
      <c r="U6" s="88">
        <f>M6+T6</f>
        <v>2801044</v>
      </c>
    </row>
  </sheetData>
  <printOptions horizontalCentered="1" verticalCentered="1"/>
  <pageMargins left="0" right="0" top="0.78740157480314965" bottom="0" header="0" footer="0"/>
  <pageSetup paperSize="9" orientation="landscape"/>
  <headerFooter>
    <oddHeader>&amp;L&amp;G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0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10 11</vt:lpstr>
      <vt:lpstr>Table 12</vt:lpstr>
      <vt:lpstr>'0'!Print_Area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modified xsi:type="dcterms:W3CDTF">2026-05-28T07:59:31Z</dcterms:modified>
</cp:coreProperties>
</file>