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јуни\неживот\"/>
    </mc:Choice>
  </mc:AlternateContent>
  <xr:revisionPtr revIDLastSave="0" documentId="13_ncr:1_{1C5C35F4-6BDA-4695-B818-3C0B91D89C10}" xr6:coauthVersionLast="47" xr6:coauthVersionMax="47" xr10:uidLastSave="{00000000-0000-0000-0000-000000000000}"/>
  <bookViews>
    <workbookView xWindow="-120" yWindow="-120" windowWidth="29040" windowHeight="157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19" i="4"/>
  <c r="H20" i="3"/>
  <c r="H19" i="3"/>
  <c r="H20" i="2"/>
  <c r="H19" i="2"/>
  <c r="H20" i="1"/>
  <c r="H19" i="1"/>
  <c r="D20" i="4"/>
  <c r="D19" i="4"/>
  <c r="D18" i="4"/>
  <c r="D17" i="4"/>
  <c r="D13" i="4"/>
  <c r="D10" i="4"/>
  <c r="D16" i="4" s="1"/>
  <c r="D34" i="4" s="1"/>
  <c r="D20" i="3"/>
  <c r="D19" i="3"/>
  <c r="D18" i="3"/>
  <c r="D17" i="3"/>
  <c r="D16" i="3" s="1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18" i="1"/>
  <c r="D16" i="1" s="1"/>
  <c r="D34" i="1" s="1"/>
  <c r="D17" i="1"/>
  <c r="D13" i="1"/>
  <c r="D10" i="1"/>
  <c r="I20" i="4" l="1"/>
  <c r="I19" i="4"/>
  <c r="I18" i="4"/>
  <c r="I16" i="4" s="1"/>
  <c r="I34" i="4" s="1"/>
  <c r="I17" i="4"/>
  <c r="I13" i="4"/>
  <c r="I10" i="4"/>
  <c r="I20" i="3"/>
  <c r="I19" i="3"/>
  <c r="I18" i="3"/>
  <c r="I17" i="3"/>
  <c r="I16" i="3" s="1"/>
  <c r="I13" i="3"/>
  <c r="I10" i="3"/>
  <c r="I20" i="2"/>
  <c r="I19" i="2"/>
  <c r="I18" i="2"/>
  <c r="I16" i="2" s="1"/>
  <c r="I34" i="2" s="1"/>
  <c r="I17" i="2"/>
  <c r="I13" i="2"/>
  <c r="I10" i="2"/>
  <c r="I20" i="1"/>
  <c r="I19" i="1" s="1"/>
  <c r="I18" i="1"/>
  <c r="I16" i="1" s="1"/>
  <c r="I34" i="1" s="1"/>
  <c r="I17" i="1"/>
  <c r="I13" i="1"/>
  <c r="I10" i="1"/>
  <c r="M20" i="8" l="1"/>
  <c r="L20" i="8"/>
  <c r="J20" i="8"/>
  <c r="I20" i="8"/>
  <c r="I19" i="8" s="1"/>
  <c r="M19" i="8"/>
  <c r="L19" i="8"/>
  <c r="J19" i="8"/>
  <c r="J34" i="8" s="1"/>
  <c r="M18" i="8"/>
  <c r="L18" i="8"/>
  <c r="J18" i="8"/>
  <c r="I18" i="8"/>
  <c r="L17" i="8"/>
  <c r="L16" i="8" s="1"/>
  <c r="L34" i="8" s="1"/>
  <c r="J17" i="8"/>
  <c r="J16" i="8" s="1"/>
  <c r="I17" i="8"/>
  <c r="I16" i="8" s="1"/>
  <c r="M13" i="8"/>
  <c r="L13" i="8"/>
  <c r="J13" i="8"/>
  <c r="I13" i="8"/>
  <c r="L10" i="8"/>
  <c r="J10" i="8"/>
  <c r="I10" i="8"/>
  <c r="H20" i="8"/>
  <c r="D20" i="8"/>
  <c r="H19" i="8"/>
  <c r="D19" i="8"/>
  <c r="D18" i="8"/>
  <c r="D17" i="8"/>
  <c r="D13" i="8"/>
  <c r="D10" i="8"/>
  <c r="D16" i="8" s="1"/>
  <c r="D34" i="8" s="1"/>
  <c r="M20" i="7"/>
  <c r="M19" i="7" s="1"/>
  <c r="L20" i="7"/>
  <c r="J20" i="7"/>
  <c r="J19" i="7" s="1"/>
  <c r="I20" i="7"/>
  <c r="L19" i="7"/>
  <c r="I19" i="7"/>
  <c r="M18" i="7"/>
  <c r="M16" i="7" s="1"/>
  <c r="I18" i="7"/>
  <c r="I17" i="7"/>
  <c r="L16" i="7"/>
  <c r="J16" i="7"/>
  <c r="I16" i="7"/>
  <c r="M13" i="7"/>
  <c r="L13" i="7"/>
  <c r="J13" i="7"/>
  <c r="I13" i="7"/>
  <c r="M10" i="7"/>
  <c r="L10" i="7"/>
  <c r="J10" i="7"/>
  <c r="I10" i="7"/>
  <c r="D28" i="7"/>
  <c r="H20" i="7"/>
  <c r="D20" i="7"/>
  <c r="D19" i="7" s="1"/>
  <c r="H19" i="7"/>
  <c r="D18" i="7"/>
  <c r="D17" i="7"/>
  <c r="D16" i="7"/>
  <c r="D13" i="7"/>
  <c r="D10" i="7"/>
  <c r="J21" i="6"/>
  <c r="M20" i="6"/>
  <c r="M19" i="6" s="1"/>
  <c r="M34" i="6" s="1"/>
  <c r="L20" i="6"/>
  <c r="L19" i="6" s="1"/>
  <c r="J20" i="6"/>
  <c r="J19" i="6" s="1"/>
  <c r="I20" i="6"/>
  <c r="I19" i="6"/>
  <c r="M18" i="6"/>
  <c r="L18" i="6"/>
  <c r="L16" i="6" s="1"/>
  <c r="L34" i="6" s="1"/>
  <c r="I18" i="6"/>
  <c r="L17" i="6"/>
  <c r="J17" i="6"/>
  <c r="I17" i="6"/>
  <c r="I16" i="6"/>
  <c r="I34" i="6" s="1"/>
  <c r="J15" i="6"/>
  <c r="J13" i="6" s="1"/>
  <c r="L13" i="6"/>
  <c r="I13" i="6"/>
  <c r="L10" i="6"/>
  <c r="J10" i="6"/>
  <c r="I10" i="6"/>
  <c r="H20" i="6"/>
  <c r="D20" i="6"/>
  <c r="D19" i="6" s="1"/>
  <c r="H19" i="6"/>
  <c r="D18" i="6"/>
  <c r="D17" i="6"/>
  <c r="D16" i="6"/>
  <c r="D34" i="6" s="1"/>
  <c r="D13" i="6"/>
  <c r="D10" i="6"/>
  <c r="M20" i="5"/>
  <c r="L20" i="5"/>
  <c r="J20" i="5"/>
  <c r="I20" i="5"/>
  <c r="M19" i="5"/>
  <c r="L19" i="5"/>
  <c r="J19" i="5"/>
  <c r="I19" i="5"/>
  <c r="M18" i="5"/>
  <c r="L18" i="5"/>
  <c r="J18" i="5"/>
  <c r="I18" i="5"/>
  <c r="M17" i="5"/>
  <c r="L17" i="5"/>
  <c r="L16" i="5" s="1"/>
  <c r="L34" i="5" s="1"/>
  <c r="J17" i="5"/>
  <c r="J16" i="5" s="1"/>
  <c r="I17" i="5"/>
  <c r="I16" i="5" s="1"/>
  <c r="I34" i="5" s="1"/>
  <c r="M13" i="5"/>
  <c r="L13" i="5"/>
  <c r="J13" i="5"/>
  <c r="J34" i="5" s="1"/>
  <c r="I13" i="5"/>
  <c r="M10" i="5"/>
  <c r="M16" i="5" s="1"/>
  <c r="M34" i="5" s="1"/>
  <c r="L10" i="5"/>
  <c r="J10" i="5"/>
  <c r="I10" i="5"/>
  <c r="H20" i="5"/>
  <c r="D20" i="5"/>
  <c r="H19" i="5"/>
  <c r="D19" i="5"/>
  <c r="D34" i="5" s="1"/>
  <c r="D18" i="5"/>
  <c r="D17" i="5"/>
  <c r="D16" i="5"/>
  <c r="D13" i="5"/>
  <c r="D10" i="5"/>
  <c r="L20" i="4"/>
  <c r="L19" i="4"/>
  <c r="L18" i="4"/>
  <c r="L16" i="4" s="1"/>
  <c r="L34" i="4" s="1"/>
  <c r="L17" i="4"/>
  <c r="L13" i="4"/>
  <c r="L10" i="4"/>
  <c r="L20" i="3"/>
  <c r="L19" i="3"/>
  <c r="L16" i="3"/>
  <c r="L13" i="3"/>
  <c r="L10" i="3"/>
  <c r="L20" i="2"/>
  <c r="L19" i="2"/>
  <c r="L18" i="2"/>
  <c r="L17" i="2"/>
  <c r="L16" i="2" s="1"/>
  <c r="L34" i="2" s="1"/>
  <c r="L13" i="2"/>
  <c r="L10" i="2"/>
  <c r="L20" i="1"/>
  <c r="L19" i="1"/>
  <c r="L18" i="1"/>
  <c r="L17" i="1"/>
  <c r="L16" i="1"/>
  <c r="L34" i="1" s="1"/>
  <c r="L13" i="1"/>
  <c r="L10" i="1"/>
  <c r="I34" i="8" l="1"/>
  <c r="J34" i="6"/>
  <c r="J18" i="6"/>
  <c r="J16" i="6" s="1"/>
  <c r="J20" i="4" l="1"/>
  <c r="J19" i="4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/>
  <c r="J34" i="2" s="1"/>
  <c r="J18" i="2"/>
  <c r="J16" i="2" s="1"/>
  <c r="J17" i="2"/>
  <c r="J13" i="2"/>
  <c r="J10" i="2"/>
  <c r="J20" i="1"/>
  <c r="J19" i="1"/>
  <c r="J34" i="1" s="1"/>
  <c r="J18" i="1"/>
  <c r="J16" i="1" s="1"/>
  <c r="J17" i="1"/>
  <c r="J13" i="1"/>
  <c r="J10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<sst xmlns="http://schemas.openxmlformats.org/spreadsheetml/2006/main" count="724" uniqueCount="83">
  <si>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</si>
  <si>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</si>
  <si>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</si>
  <si>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</si>
  <si>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</si>
  <si>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</si>
  <si>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</si>
  <si>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</si>
  <si>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</si>
  <si>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</si>
  <si>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</si>
  <si>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</si>
  <si>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</si>
  <si>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</si>
  <si>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</si>
  <si>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</si>
  <si>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</si>
  <si>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</si>
  <si>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</si>
  <si>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</si>
  <si>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</si>
  <si>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</si>
  <si>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</si>
  <si>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</si>
  <si>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</si>
  <si>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</si>
  <si>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</si>
  <si>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</si>
  <si>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</si>
  <si>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</si>
  <si>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</si>
  <si>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</si>
  <si>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</si>
  <si>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</si>
  <si>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</si>
  <si>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</si>
  <si>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</si>
  <si>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</si>
  <si>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</si>
  <si>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</si>
  <si>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</si>
  <si>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</si>
  <si>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</si>
  <si>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</si>
  <si>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</si>
  <si>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</si>
  <si>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</si>
  <si>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</si>
  <si>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</si>
  <si>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</si>
  <si>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</si>
  <si>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</si>
  <si>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</si>
  <si>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</si>
  <si>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</si>
  <si>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</si>
  <si>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</si>
  <si>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</si>
  <si>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</si>
  <si>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</si>
  <si>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</si>
  <si>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</si>
  <si>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</si>
  <si>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</si>
  <si>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</si>
  <si>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</si>
  <si>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</si>
  <si>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</si>
  <si>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</si>
  <si>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</si>
  <si>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</si>
  <si>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</si>
  <si>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</si>
  <si>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јуни 2026 година</t>
  </si>
  <si>
    <t>Бруто полисирана премија, во илјади денари, јуни 2025 година</t>
  </si>
  <si>
    <t>Бруто исплатени штети, во илјади денари, јуни 2026 година</t>
  </si>
  <si>
    <t>Бруто исплатени штети, во илјади денари, јуни 2025 година</t>
  </si>
  <si>
    <t>Број на склучени договори јуни 2026 година</t>
  </si>
  <si>
    <t>Број на склучени договори јуни 2025 година</t>
  </si>
  <si>
    <t>Број на ликвидирани штети јуни 2026 година</t>
  </si>
  <si>
    <t>Број на ликвидирани штети јуни 2025 година</t>
  </si>
  <si>
    <t xml:space="preserve">-   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</si>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</sst>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3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3" fontId="19" fillId="7" borderId="1" xfId="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vertical="center" wrapText="1"/>
    </xf>
    <xf numFmtId="0" fontId="19" fillId="8" borderId="1" xfId="0" applyFont="1" applyFill="1" applyBorder="1" applyAlignment="1">
      <alignment vertical="center" wrapText="1"/>
    </xf>
    <xf numFmtId="0" fontId="19" fillId="8" borderId="0" xfId="0" applyFont="1" applyFill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0" fontId="21" fillId="8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3">
        <v>8676</v>
      </c>
      <c r="D3" s="28">
        <v>6071.3559999999998</v>
      </c>
      <c r="E3" s="19">
        <v>3491</v>
      </c>
      <c r="F3" s="19">
        <v>3074.292579999998</v>
      </c>
      <c r="G3" s="37">
        <v>7079.45</v>
      </c>
      <c r="H3" s="19">
        <v>8302.5629999999946</v>
      </c>
      <c r="I3" s="19">
        <v>11346</v>
      </c>
      <c r="J3" s="19">
        <v>2988</v>
      </c>
      <c r="K3" s="18">
        <v>4604</v>
      </c>
      <c r="L3" s="23">
        <v>4991.1400000000003</v>
      </c>
      <c r="M3" s="31" t="s">
        <v>81</v>
      </c>
      <c r="N3" s="13">
        <f>SUM(C3:M3)</f>
        <v>60623.801579999992</v>
      </c>
    </row>
    <row r="4" spans="1:14">
      <c r="A4" s="6" t="s">
        <v>2</v>
      </c>
      <c r="B4" s="1" t="s">
        <v>3</v>
      </c>
      <c r="C4" s="33">
        <v>26995</v>
      </c>
      <c r="D4" s="28">
        <v>11344.316000000001</v>
      </c>
      <c r="E4" s="19">
        <v>4104</v>
      </c>
      <c r="F4" s="19">
        <v>0</v>
      </c>
      <c r="G4" s="37">
        <v>48256.84</v>
      </c>
      <c r="H4" s="19">
        <v>11805.851000000002</v>
      </c>
      <c r="I4" s="19">
        <v>31717</v>
      </c>
      <c r="J4" s="19">
        <v>16449</v>
      </c>
      <c r="K4" s="18">
        <v>0</v>
      </c>
      <c r="L4" s="23">
        <v>4782.46</v>
      </c>
      <c r="M4" s="31" t="s">
        <v>82</v>
      </c>
      <c r="N4" s="13">
        <f t="shared" ref="N4:N34" si="0">SUM(C4:M4)</f>
        <v>155454.46699999998</v>
      </c>
    </row>
    <row r="5" spans="1:14">
      <c r="A5" s="6" t="s">
        <v>4</v>
      </c>
      <c r="B5" s="1" t="s">
        <v>5</v>
      </c>
      <c r="C5" s="33">
        <v>14299</v>
      </c>
      <c r="D5" s="28">
        <v>20431.597000000002</v>
      </c>
      <c r="E5" s="19">
        <v>8723</v>
      </c>
      <c r="F5" s="19">
        <v>2223.4470000000001</v>
      </c>
      <c r="G5" s="37">
        <v>18670.900000000001</v>
      </c>
      <c r="H5" s="19">
        <v>30179.164000000004</v>
      </c>
      <c r="I5" s="19">
        <v>18431</v>
      </c>
      <c r="J5" s="19">
        <v>10843</v>
      </c>
      <c r="K5" s="18">
        <v>14937</v>
      </c>
      <c r="L5" s="23">
        <v>17954.04</v>
      </c>
      <c r="M5" s="31" t="s">
        <v>82</v>
      </c>
      <c r="N5" s="13">
        <f t="shared" si="0"/>
        <v>156692.14800000002</v>
      </c>
    </row>
    <row r="6" spans="1:14">
      <c r="A6" s="6" t="s">
        <v>6</v>
      </c>
      <c r="B6" s="1" t="s">
        <v>7</v>
      </c>
      <c r="C6" s="33"/>
      <c r="D6" s="19">
        <v>0</v>
      </c>
      <c r="E6" s="19"/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1" t="s">
        <v>82</v>
      </c>
      <c r="N6" s="13">
        <f t="shared" si="0"/>
        <v>0</v>
      </c>
    </row>
    <row r="7" spans="1:14">
      <c r="A7" s="6" t="s">
        <v>8</v>
      </c>
      <c r="B7" s="1" t="s">
        <v>9</v>
      </c>
      <c r="C7" s="33">
        <v>1001</v>
      </c>
      <c r="D7" s="19">
        <v>0</v>
      </c>
      <c r="E7" s="19"/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1" t="s">
        <v>82</v>
      </c>
      <c r="N7" s="13">
        <f t="shared" si="0"/>
        <v>1001</v>
      </c>
    </row>
    <row r="8" spans="1:14">
      <c r="A8" s="6" t="s">
        <v>10</v>
      </c>
      <c r="B8" s="1" t="s">
        <v>11</v>
      </c>
      <c r="C8" s="27">
        <v>0</v>
      </c>
      <c r="D8" s="19">
        <v>0</v>
      </c>
      <c r="E8" s="19"/>
      <c r="F8" s="19">
        <v>0</v>
      </c>
      <c r="G8" s="31">
        <v>176.52</v>
      </c>
      <c r="H8" s="19">
        <v>839.75500000000022</v>
      </c>
      <c r="I8" s="19">
        <v>0</v>
      </c>
      <c r="J8" s="19">
        <v>0</v>
      </c>
      <c r="K8" s="18">
        <v>140</v>
      </c>
      <c r="L8" s="23">
        <v>58.45</v>
      </c>
      <c r="M8" s="31" t="s">
        <v>82</v>
      </c>
      <c r="N8" s="13">
        <f t="shared" si="0"/>
        <v>1214.7250000000001</v>
      </c>
    </row>
    <row r="9" spans="1:14">
      <c r="A9" s="6" t="s">
        <v>12</v>
      </c>
      <c r="B9" s="1" t="s">
        <v>13</v>
      </c>
      <c r="C9" s="33">
        <v>-86</v>
      </c>
      <c r="D9" s="19">
        <v>599.63199999999995</v>
      </c>
      <c r="E9" s="19">
        <v>563</v>
      </c>
      <c r="F9" s="19">
        <v>0</v>
      </c>
      <c r="G9" s="37">
        <v>2411.11</v>
      </c>
      <c r="H9" s="19">
        <v>102.96300000000019</v>
      </c>
      <c r="I9" s="19">
        <v>11278</v>
      </c>
      <c r="J9" s="19">
        <v>704</v>
      </c>
      <c r="K9" s="18">
        <v>218</v>
      </c>
      <c r="L9" s="23">
        <v>147.25</v>
      </c>
      <c r="M9" s="31" t="s">
        <v>82</v>
      </c>
      <c r="N9" s="13">
        <f t="shared" si="0"/>
        <v>15937.955</v>
      </c>
    </row>
    <row r="10" spans="1:14">
      <c r="A10" s="6" t="s">
        <v>14</v>
      </c>
      <c r="B10" s="1" t="s">
        <v>15</v>
      </c>
      <c r="C10" s="33">
        <v>7031</v>
      </c>
      <c r="D10" s="19">
        <f>D11+D12</f>
        <v>49790.705999999998</v>
      </c>
      <c r="E10" s="19">
        <v>17706</v>
      </c>
      <c r="F10" s="19">
        <v>453.745</v>
      </c>
      <c r="G10" s="37">
        <v>13580.96</v>
      </c>
      <c r="H10" s="19">
        <v>8334.1109399999914</v>
      </c>
      <c r="I10" s="19">
        <f t="shared" ref="I10" si="1">I11+I12</f>
        <v>11964.905126</v>
      </c>
      <c r="J10" s="19">
        <f t="shared" ref="J10" si="2">SUM(J11:J12)</f>
        <v>3671</v>
      </c>
      <c r="K10" s="18">
        <v>7243</v>
      </c>
      <c r="L10" s="23">
        <f>SUM(L11:L12)</f>
        <v>17953.2</v>
      </c>
      <c r="M10" s="31" t="s">
        <v>82</v>
      </c>
      <c r="N10" s="13">
        <f t="shared" si="0"/>
        <v>137728.62706599999</v>
      </c>
    </row>
    <row r="11" spans="1:14">
      <c r="A11" s="6" t="s">
        <v>16</v>
      </c>
      <c r="B11" s="1" t="s">
        <v>17</v>
      </c>
      <c r="C11" s="33">
        <v>4122</v>
      </c>
      <c r="D11" s="28">
        <v>1765.691</v>
      </c>
      <c r="E11" s="19">
        <v>3101</v>
      </c>
      <c r="F11" s="19">
        <v>160.33600000000001</v>
      </c>
      <c r="G11" s="37">
        <v>1406.98</v>
      </c>
      <c r="H11" s="19">
        <v>2949.6645900000003</v>
      </c>
      <c r="I11" s="19">
        <v>1012.6310559999999</v>
      </c>
      <c r="J11" s="19">
        <v>834</v>
      </c>
      <c r="K11" s="18">
        <v>1296</v>
      </c>
      <c r="L11" s="23">
        <v>593.16</v>
      </c>
      <c r="M11" s="31" t="s">
        <v>82</v>
      </c>
      <c r="N11" s="13">
        <f t="shared" si="0"/>
        <v>17241.462645999996</v>
      </c>
    </row>
    <row r="12" spans="1:14">
      <c r="A12" s="6" t="s">
        <v>18</v>
      </c>
      <c r="B12" s="1" t="s">
        <v>19</v>
      </c>
      <c r="C12" s="33">
        <v>2909</v>
      </c>
      <c r="D12" s="28">
        <v>48025.014999999999</v>
      </c>
      <c r="E12" s="19">
        <v>14605</v>
      </c>
      <c r="F12" s="19">
        <v>293.40899999999999</v>
      </c>
      <c r="G12" s="37">
        <v>12173.98</v>
      </c>
      <c r="H12" s="19">
        <v>5384.4463499999929</v>
      </c>
      <c r="I12" s="19">
        <v>10952.274069999999</v>
      </c>
      <c r="J12" s="19">
        <v>2837</v>
      </c>
      <c r="K12" s="18">
        <v>5947</v>
      </c>
      <c r="L12" s="23">
        <v>17360.04</v>
      </c>
      <c r="M12" s="31" t="s">
        <v>82</v>
      </c>
      <c r="N12" s="13">
        <f t="shared" si="0"/>
        <v>120487.16441999999</v>
      </c>
    </row>
    <row r="13" spans="1:14">
      <c r="A13" s="6" t="s">
        <v>20</v>
      </c>
      <c r="B13" s="1" t="s">
        <v>21</v>
      </c>
      <c r="C13" s="33">
        <v>22973</v>
      </c>
      <c r="D13" s="19">
        <f>D14+D15</f>
        <v>6684.0919999999996</v>
      </c>
      <c r="E13" s="19">
        <v>2024</v>
      </c>
      <c r="F13" s="19">
        <v>222.48899999999998</v>
      </c>
      <c r="G13" s="37">
        <v>25235.45</v>
      </c>
      <c r="H13" s="19">
        <v>16283.242639999993</v>
      </c>
      <c r="I13" s="19">
        <f t="shared" ref="I13" si="3">I14+I15</f>
        <v>17053.465874000001</v>
      </c>
      <c r="J13" s="19">
        <f t="shared" ref="J13" si="4">SUM(J14:J15)</f>
        <v>13797</v>
      </c>
      <c r="K13" s="18">
        <v>3277.7170000000001</v>
      </c>
      <c r="L13" s="23">
        <f>SUM(L14:L15)</f>
        <v>21083.29</v>
      </c>
      <c r="M13" s="31" t="s">
        <v>82</v>
      </c>
      <c r="N13" s="13">
        <f t="shared" si="0"/>
        <v>128633.746514</v>
      </c>
    </row>
    <row r="14" spans="1:14">
      <c r="A14" s="6" t="s">
        <v>16</v>
      </c>
      <c r="B14" s="1" t="s">
        <v>22</v>
      </c>
      <c r="C14" s="33">
        <v>2681</v>
      </c>
      <c r="D14" s="19">
        <v>1799.25</v>
      </c>
      <c r="E14" s="19">
        <v>52</v>
      </c>
      <c r="F14" s="19">
        <v>77.045000000000002</v>
      </c>
      <c r="G14" s="37">
        <v>2371.25</v>
      </c>
      <c r="H14" s="19">
        <v>10973.530510000011</v>
      </c>
      <c r="I14" s="19">
        <v>7024.6749440000003</v>
      </c>
      <c r="J14" s="19">
        <v>313</v>
      </c>
      <c r="K14" s="18">
        <v>188.71700000000001</v>
      </c>
      <c r="L14" s="23">
        <v>2509.38</v>
      </c>
      <c r="M14" s="31" t="s">
        <v>82</v>
      </c>
      <c r="N14" s="13">
        <f t="shared" si="0"/>
        <v>27989.84745400001</v>
      </c>
    </row>
    <row r="15" spans="1:14">
      <c r="A15" s="6" t="s">
        <v>18</v>
      </c>
      <c r="B15" s="1" t="s">
        <v>23</v>
      </c>
      <c r="C15" s="33">
        <v>20292</v>
      </c>
      <c r="D15" s="19">
        <v>4884.8419999999996</v>
      </c>
      <c r="E15" s="19">
        <v>1972</v>
      </c>
      <c r="F15" s="19">
        <v>145.44399999999999</v>
      </c>
      <c r="G15" s="37">
        <v>22864.21</v>
      </c>
      <c r="H15" s="19">
        <v>5309.7121299999999</v>
      </c>
      <c r="I15" s="19">
        <v>10028.790929999999</v>
      </c>
      <c r="J15" s="19">
        <v>13484</v>
      </c>
      <c r="K15" s="18">
        <v>3089</v>
      </c>
      <c r="L15" s="23">
        <v>18573.91</v>
      </c>
      <c r="M15" s="31" t="s">
        <v>82</v>
      </c>
      <c r="N15" s="13">
        <f t="shared" si="0"/>
        <v>100643.90906000001</v>
      </c>
    </row>
    <row r="16" spans="1:14">
      <c r="A16" s="6" t="s">
        <v>24</v>
      </c>
      <c r="B16" s="1" t="s">
        <v>25</v>
      </c>
      <c r="C16" s="33">
        <v>30004</v>
      </c>
      <c r="D16" s="19">
        <f>D17+D18</f>
        <v>56474.797999999995</v>
      </c>
      <c r="E16" s="19">
        <v>19730</v>
      </c>
      <c r="F16" s="19">
        <v>676.23399999999992</v>
      </c>
      <c r="G16" s="37">
        <v>38816.42</v>
      </c>
      <c r="H16" s="19">
        <v>24617.353580000025</v>
      </c>
      <c r="I16" s="19">
        <f t="shared" ref="I16" si="5">I17+I18</f>
        <v>29018.370999999999</v>
      </c>
      <c r="J16" s="19">
        <f t="shared" ref="J16" si="6">SUM(J17:J18)</f>
        <v>17468</v>
      </c>
      <c r="K16" s="18">
        <v>10520.717000000001</v>
      </c>
      <c r="L16" s="23">
        <f>SUM(L17:L18)</f>
        <v>39036.49</v>
      </c>
      <c r="M16" s="31" t="s">
        <v>82</v>
      </c>
      <c r="N16" s="13">
        <f t="shared" si="0"/>
        <v>266362.38358000002</v>
      </c>
    </row>
    <row r="17" spans="1:14">
      <c r="A17" s="6" t="s">
        <v>16</v>
      </c>
      <c r="B17" s="1" t="s">
        <v>26</v>
      </c>
      <c r="C17" s="33">
        <v>6803</v>
      </c>
      <c r="D17" s="28">
        <f>D11+D14</f>
        <v>3564.9409999999998</v>
      </c>
      <c r="E17" s="19">
        <v>3153</v>
      </c>
      <c r="F17" s="19">
        <v>237.38100000000003</v>
      </c>
      <c r="G17" s="37">
        <v>3778.22</v>
      </c>
      <c r="H17" s="19">
        <v>13923.195099999997</v>
      </c>
      <c r="I17" s="19">
        <f t="shared" ref="I17:I18" si="7">I11+I14</f>
        <v>8037.3060000000005</v>
      </c>
      <c r="J17" s="19">
        <f>J11+J14</f>
        <v>1147</v>
      </c>
      <c r="K17" s="18">
        <v>1484.7170000000001</v>
      </c>
      <c r="L17" s="23">
        <f t="shared" ref="L17:L18" si="8">L11+L14</f>
        <v>3102.54</v>
      </c>
      <c r="M17" s="31" t="s">
        <v>82</v>
      </c>
      <c r="N17" s="13">
        <f t="shared" si="0"/>
        <v>45231.300099999993</v>
      </c>
    </row>
    <row r="18" spans="1:14">
      <c r="A18" s="6" t="s">
        <v>18</v>
      </c>
      <c r="B18" s="1" t="s">
        <v>27</v>
      </c>
      <c r="C18" s="33">
        <v>23201</v>
      </c>
      <c r="D18" s="28">
        <f>D12+D15</f>
        <v>52909.856999999996</v>
      </c>
      <c r="E18" s="19">
        <v>16577</v>
      </c>
      <c r="F18" s="19">
        <v>438.85299999999995</v>
      </c>
      <c r="G18" s="37">
        <v>35038.199999999997</v>
      </c>
      <c r="H18" s="19">
        <v>10694.158480000013</v>
      </c>
      <c r="I18" s="19">
        <f t="shared" si="7"/>
        <v>20981.064999999999</v>
      </c>
      <c r="J18" s="19">
        <f>J12+J15</f>
        <v>16321</v>
      </c>
      <c r="K18" s="18">
        <v>9036</v>
      </c>
      <c r="L18" s="23">
        <f t="shared" si="8"/>
        <v>35933.949999999997</v>
      </c>
      <c r="M18" s="31" t="s">
        <v>82</v>
      </c>
      <c r="N18" s="13">
        <f t="shared" si="0"/>
        <v>221131.08348000003</v>
      </c>
    </row>
    <row r="19" spans="1:14">
      <c r="A19" s="6" t="s">
        <v>28</v>
      </c>
      <c r="B19" s="1" t="s">
        <v>29</v>
      </c>
      <c r="C19" s="33">
        <v>74125</v>
      </c>
      <c r="D19" s="19">
        <f>D20+D24+D25</f>
        <v>52080.169999999991</v>
      </c>
      <c r="E19" s="19">
        <v>33409</v>
      </c>
      <c r="F19" s="19">
        <v>77769.480329984537</v>
      </c>
      <c r="G19" s="37">
        <v>89536.73</v>
      </c>
      <c r="H19" s="22">
        <f>H20+H24+H25</f>
        <v>64439.561000000002</v>
      </c>
      <c r="I19" s="19">
        <f t="shared" ref="H19:I19" si="9">I20+I24+I25</f>
        <v>49931.407000000007</v>
      </c>
      <c r="J19" s="19">
        <f t="shared" ref="J19" si="10">SUM(J20,J24:J25)</f>
        <v>86472</v>
      </c>
      <c r="K19" s="18">
        <v>70250</v>
      </c>
      <c r="L19" s="23">
        <f>L20+L24+L25</f>
        <v>42767.389999999992</v>
      </c>
      <c r="M19" s="38">
        <v>33.229999999999997</v>
      </c>
      <c r="N19" s="13">
        <f t="shared" si="0"/>
        <v>640813.96832998458</v>
      </c>
    </row>
    <row r="20" spans="1:14">
      <c r="A20" s="6" t="s">
        <v>30</v>
      </c>
      <c r="B20" s="1" t="s">
        <v>31</v>
      </c>
      <c r="C20" s="33">
        <v>73191</v>
      </c>
      <c r="D20" s="19">
        <f>SUM(D21:D23)</f>
        <v>51123.721999999994</v>
      </c>
      <c r="E20" s="19">
        <v>33156</v>
      </c>
      <c r="F20" s="19">
        <v>77769.480329984537</v>
      </c>
      <c r="G20" s="37">
        <v>88049.25</v>
      </c>
      <c r="H20" s="22">
        <f t="shared" ref="H20" si="11">H21+H22+H23</f>
        <v>62381.275999999998</v>
      </c>
      <c r="I20" s="19">
        <f t="shared" ref="I20" si="12">I21+I22+I23</f>
        <v>47390.715000000004</v>
      </c>
      <c r="J20" s="19">
        <f t="shared" ref="J20" si="13">SUM(J21:J23)</f>
        <v>85498</v>
      </c>
      <c r="K20" s="18">
        <v>69187</v>
      </c>
      <c r="L20" s="23">
        <f>SUM(L21:L23)</f>
        <v>41561.049999999996</v>
      </c>
      <c r="M20" s="39">
        <v>33.229999999999997</v>
      </c>
      <c r="N20" s="13">
        <f t="shared" si="0"/>
        <v>629340.72332998458</v>
      </c>
    </row>
    <row r="21" spans="1:14">
      <c r="A21" s="6" t="s">
        <v>32</v>
      </c>
      <c r="B21" s="1" t="s">
        <v>33</v>
      </c>
      <c r="C21" s="33">
        <v>53733</v>
      </c>
      <c r="D21" s="19">
        <v>36753.165000000001</v>
      </c>
      <c r="E21" s="19">
        <v>20670</v>
      </c>
      <c r="F21" s="19">
        <v>50168.286479984548</v>
      </c>
      <c r="G21" s="37">
        <v>63801.48</v>
      </c>
      <c r="H21" s="19">
        <v>43157.490999999987</v>
      </c>
      <c r="I21" s="19">
        <v>32578.13</v>
      </c>
      <c r="J21" s="19">
        <v>63014</v>
      </c>
      <c r="K21" s="18">
        <v>50595</v>
      </c>
      <c r="L21" s="23">
        <v>28145.27</v>
      </c>
      <c r="M21" s="38" t="s">
        <v>82</v>
      </c>
      <c r="N21" s="13">
        <f t="shared" si="0"/>
        <v>442615.82247998461</v>
      </c>
    </row>
    <row r="22" spans="1:14">
      <c r="A22" s="6" t="s">
        <v>34</v>
      </c>
      <c r="B22" s="1" t="s">
        <v>35</v>
      </c>
      <c r="C22" s="33">
        <v>19320</v>
      </c>
      <c r="D22" s="19">
        <v>14090.732</v>
      </c>
      <c r="E22" s="19">
        <v>7968</v>
      </c>
      <c r="F22" s="19">
        <v>18486.913</v>
      </c>
      <c r="G22" s="37">
        <v>23870.39</v>
      </c>
      <c r="H22" s="19">
        <v>18904.665000000008</v>
      </c>
      <c r="I22" s="19">
        <v>14641</v>
      </c>
      <c r="J22" s="19">
        <v>22133</v>
      </c>
      <c r="K22" s="18">
        <v>18485</v>
      </c>
      <c r="L22" s="23">
        <v>11686.71</v>
      </c>
      <c r="M22" s="38">
        <v>33.229999999999997</v>
      </c>
      <c r="N22" s="13">
        <f t="shared" si="0"/>
        <v>169619.64</v>
      </c>
    </row>
    <row r="23" spans="1:14">
      <c r="A23" s="6" t="s">
        <v>36</v>
      </c>
      <c r="B23" s="1" t="s">
        <v>37</v>
      </c>
      <c r="C23" s="33">
        <v>138</v>
      </c>
      <c r="D23" s="19">
        <v>279.82499999999999</v>
      </c>
      <c r="E23" s="19">
        <v>4518</v>
      </c>
      <c r="F23" s="19">
        <v>9022.4828499999803</v>
      </c>
      <c r="G23" s="31">
        <v>377.38</v>
      </c>
      <c r="H23" s="19">
        <v>319.12000000000006</v>
      </c>
      <c r="I23" s="19">
        <v>171.58500000000001</v>
      </c>
      <c r="J23" s="19">
        <v>351</v>
      </c>
      <c r="K23" s="18">
        <v>107</v>
      </c>
      <c r="L23" s="23">
        <v>1729.07</v>
      </c>
      <c r="M23" s="38" t="s">
        <v>82</v>
      </c>
      <c r="N23" s="13">
        <f t="shared" si="0"/>
        <v>17013.462849999978</v>
      </c>
    </row>
    <row r="24" spans="1:14">
      <c r="A24" s="6" t="s">
        <v>38</v>
      </c>
      <c r="B24" s="1" t="s">
        <v>39</v>
      </c>
      <c r="C24" s="33">
        <v>934</v>
      </c>
      <c r="D24" s="19">
        <v>956.44799999999998</v>
      </c>
      <c r="E24" s="19">
        <v>253</v>
      </c>
      <c r="F24" s="19">
        <v>91.798000000000002</v>
      </c>
      <c r="G24" s="37">
        <v>1487.49</v>
      </c>
      <c r="H24" s="19">
        <v>2058.2850000000003</v>
      </c>
      <c r="I24" s="19">
        <v>2540.692</v>
      </c>
      <c r="J24" s="19">
        <v>974</v>
      </c>
      <c r="K24" s="18">
        <v>1063</v>
      </c>
      <c r="L24" s="23">
        <v>1206.3399999999999</v>
      </c>
      <c r="M24" s="38" t="s">
        <v>82</v>
      </c>
      <c r="N24" s="13">
        <f t="shared" si="0"/>
        <v>11565.053</v>
      </c>
    </row>
    <row r="25" spans="1:14">
      <c r="A25" s="6" t="s">
        <v>40</v>
      </c>
      <c r="B25" s="1" t="s">
        <v>41</v>
      </c>
      <c r="C25" s="33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1" t="s">
        <v>82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3">
        <v>801</v>
      </c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37</v>
      </c>
      <c r="J26" s="19">
        <v>0</v>
      </c>
      <c r="K26" s="18">
        <v>66</v>
      </c>
      <c r="L26" s="23">
        <v>0</v>
      </c>
      <c r="M26" s="31" t="s">
        <v>82</v>
      </c>
      <c r="N26" s="13">
        <f t="shared" si="0"/>
        <v>904</v>
      </c>
    </row>
    <row r="27" spans="1:14">
      <c r="A27" s="6" t="s">
        <v>44</v>
      </c>
      <c r="B27" s="1" t="s">
        <v>45</v>
      </c>
      <c r="C27" s="33">
        <v>84</v>
      </c>
      <c r="D27" s="19">
        <v>339.96</v>
      </c>
      <c r="E27" s="19">
        <v>9</v>
      </c>
      <c r="F27" s="19">
        <v>0</v>
      </c>
      <c r="G27" s="31">
        <v>230.78</v>
      </c>
      <c r="H27" s="19">
        <v>378.40800000000002</v>
      </c>
      <c r="I27" s="19">
        <v>98</v>
      </c>
      <c r="J27" s="19">
        <v>168</v>
      </c>
      <c r="K27" s="18">
        <v>166</v>
      </c>
      <c r="L27" s="23">
        <v>143.07</v>
      </c>
      <c r="M27" s="31" t="s">
        <v>82</v>
      </c>
      <c r="N27" s="13">
        <f t="shared" si="0"/>
        <v>1617.2180000000001</v>
      </c>
    </row>
    <row r="28" spans="1:14">
      <c r="A28" s="6" t="s">
        <v>46</v>
      </c>
      <c r="B28" s="1" t="s">
        <v>47</v>
      </c>
      <c r="C28" s="33">
        <v>3060</v>
      </c>
      <c r="D28" s="19">
        <v>2563.203</v>
      </c>
      <c r="E28" s="19">
        <v>2017</v>
      </c>
      <c r="F28" s="19">
        <v>51.082000000000001</v>
      </c>
      <c r="G28" s="37">
        <v>14421.08</v>
      </c>
      <c r="H28" s="19">
        <v>1052.0354200000002</v>
      </c>
      <c r="I28" s="19">
        <v>12604</v>
      </c>
      <c r="J28" s="19">
        <v>956</v>
      </c>
      <c r="K28" s="18">
        <v>1972</v>
      </c>
      <c r="L28" s="23">
        <v>2043.72</v>
      </c>
      <c r="M28" s="31" t="s">
        <v>82</v>
      </c>
      <c r="N28" s="13">
        <f t="shared" si="0"/>
        <v>40740.120419999999</v>
      </c>
    </row>
    <row r="29" spans="1:14">
      <c r="A29" s="6" t="s">
        <v>48</v>
      </c>
      <c r="B29" s="1" t="s">
        <v>49</v>
      </c>
      <c r="C29" s="33">
        <v>1447</v>
      </c>
      <c r="D29" s="19">
        <v>0</v>
      </c>
      <c r="E29" s="19">
        <v>1</v>
      </c>
      <c r="F29" s="19">
        <v>0</v>
      </c>
      <c r="G29" s="37">
        <v>1256.5</v>
      </c>
      <c r="H29" s="19">
        <v>-217.0010000000002</v>
      </c>
      <c r="I29" s="19">
        <v>546</v>
      </c>
      <c r="J29" s="19">
        <v>0</v>
      </c>
      <c r="K29" s="18">
        <v>0</v>
      </c>
      <c r="L29" s="23">
        <v>10438.19</v>
      </c>
      <c r="M29" s="31" t="s">
        <v>82</v>
      </c>
      <c r="N29" s="13">
        <f t="shared" si="0"/>
        <v>13471.689</v>
      </c>
    </row>
    <row r="30" spans="1:14">
      <c r="A30" s="6" t="s">
        <v>50</v>
      </c>
      <c r="B30" s="1" t="s">
        <v>51</v>
      </c>
      <c r="C30" s="33"/>
      <c r="D30" s="19">
        <v>42.151000000000003</v>
      </c>
      <c r="E30" s="19">
        <v>474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1" t="s">
        <v>82</v>
      </c>
      <c r="N30" s="13">
        <f t="shared" si="0"/>
        <v>516.15099999999995</v>
      </c>
    </row>
    <row r="31" spans="1:14">
      <c r="A31" s="6" t="s">
        <v>52</v>
      </c>
      <c r="B31" s="1" t="s">
        <v>53</v>
      </c>
      <c r="C31" s="33">
        <v>0</v>
      </c>
      <c r="D31" s="19">
        <v>152.58000000000001</v>
      </c>
      <c r="E31" s="19"/>
      <c r="F31" s="19">
        <v>0</v>
      </c>
      <c r="G31" s="37">
        <v>1450.58</v>
      </c>
      <c r="H31" s="19">
        <v>158.70399999999972</v>
      </c>
      <c r="I31" s="19">
        <v>1303</v>
      </c>
      <c r="J31" s="19">
        <v>405</v>
      </c>
      <c r="K31" s="18">
        <v>0</v>
      </c>
      <c r="L31" s="23">
        <v>653.1</v>
      </c>
      <c r="M31" s="31" t="s">
        <v>82</v>
      </c>
      <c r="N31" s="13">
        <f t="shared" si="0"/>
        <v>4122.9639999999999</v>
      </c>
    </row>
    <row r="32" spans="1:14">
      <c r="A32" s="6" t="s">
        <v>54</v>
      </c>
      <c r="B32" s="1" t="s">
        <v>55</v>
      </c>
      <c r="C32" s="33">
        <v>0</v>
      </c>
      <c r="D32" s="19">
        <v>0</v>
      </c>
      <c r="E32" s="19"/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1" t="s">
        <v>82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3">
        <v>5840</v>
      </c>
      <c r="D33" s="19">
        <v>9007.86</v>
      </c>
      <c r="E33" s="19">
        <v>2164</v>
      </c>
      <c r="F33" s="19">
        <v>798.4992300000556</v>
      </c>
      <c r="G33" s="37">
        <v>4405.38</v>
      </c>
      <c r="H33" s="19">
        <v>11000.657999999999</v>
      </c>
      <c r="I33" s="19">
        <v>9017</v>
      </c>
      <c r="J33" s="19">
        <v>2956</v>
      </c>
      <c r="K33" s="18">
        <v>4035</v>
      </c>
      <c r="L33" s="23">
        <v>2943.01</v>
      </c>
      <c r="M33" s="31" t="s">
        <v>82</v>
      </c>
      <c r="N33" s="13">
        <f t="shared" si="0"/>
        <v>52167.407230000063</v>
      </c>
    </row>
    <row r="34" spans="1:14">
      <c r="A34" s="7" t="s">
        <v>58</v>
      </c>
      <c r="B34" s="8" t="s">
        <v>59</v>
      </c>
      <c r="C34" s="27">
        <v>166246</v>
      </c>
      <c r="D34" s="20">
        <f>D3+D4+D5+D6+D7+D8+D9+D16+D19+D26+D27+D28+D29+D30+D31+D32+D33</f>
        <v>159107.62299999996</v>
      </c>
      <c r="E34" s="19">
        <v>74685</v>
      </c>
      <c r="F34" s="19">
        <v>84593.035139984582</v>
      </c>
      <c r="G34" s="37">
        <v>226712.29</v>
      </c>
      <c r="H34" s="19">
        <v>152660.0150000001</v>
      </c>
      <c r="I34" s="19">
        <f t="shared" ref="I34" si="14">I3+I5+I4+I6+I7+I8+I9+I16+I19+I26+I27+I28+I29+I30+I32+I31+I33</f>
        <v>175326.77799999999</v>
      </c>
      <c r="J34" s="21">
        <f>SUM(J3:J10,J13,J19,J26:J33)</f>
        <v>139409</v>
      </c>
      <c r="K34" s="18">
        <v>106908.717</v>
      </c>
      <c r="L34" s="24">
        <f>SUM(L3:L9)+L16+L19+SUM(L26:L33)</f>
        <v>125958.31</v>
      </c>
      <c r="M34" s="40">
        <v>33.229999999999997</v>
      </c>
      <c r="N34" s="9">
        <f t="shared" si="0"/>
        <v>1411639.9981399847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3">
        <v>7038</v>
      </c>
      <c r="D3" s="28">
        <v>13886.406999999999</v>
      </c>
      <c r="E3" s="19">
        <v>4163</v>
      </c>
      <c r="F3" s="34">
        <v>2097.3989999999999</v>
      </c>
      <c r="G3" s="35">
        <v>7513.85</v>
      </c>
      <c r="H3" s="19">
        <v>7506.2339999999976</v>
      </c>
      <c r="I3" s="19">
        <v>11332.615</v>
      </c>
      <c r="J3" s="19">
        <v>2633</v>
      </c>
      <c r="K3" s="18">
        <v>3591</v>
      </c>
      <c r="L3" s="23">
        <v>4557.18</v>
      </c>
      <c r="M3" s="19">
        <v>104.70399999999999</v>
      </c>
      <c r="N3" s="13">
        <f t="shared" ref="N3:N34" si="0">SUM(C3:M3)</f>
        <v>64423.388999999996</v>
      </c>
    </row>
    <row r="4" spans="1:14">
      <c r="A4" s="6" t="s">
        <v>2</v>
      </c>
      <c r="B4" s="1" t="s">
        <v>3</v>
      </c>
      <c r="C4" s="33">
        <v>23389</v>
      </c>
      <c r="D4" s="28">
        <v>17892.440999999999</v>
      </c>
      <c r="E4" s="19">
        <v>2372</v>
      </c>
      <c r="F4" s="34">
        <v>0</v>
      </c>
      <c r="G4" s="35">
        <v>46085.06</v>
      </c>
      <c r="H4" s="19">
        <v>14531.014999999999</v>
      </c>
      <c r="I4" s="19">
        <v>27463.505000000001</v>
      </c>
      <c r="J4" s="19">
        <v>10497</v>
      </c>
      <c r="K4" s="18">
        <v>0</v>
      </c>
      <c r="L4" s="23">
        <v>2673.73</v>
      </c>
      <c r="M4" s="19">
        <v>0</v>
      </c>
      <c r="N4" s="13">
        <f t="shared" si="0"/>
        <v>144903.75099999999</v>
      </c>
    </row>
    <row r="5" spans="1:14">
      <c r="A5" s="6" t="s">
        <v>4</v>
      </c>
      <c r="B5" s="1" t="s">
        <v>5</v>
      </c>
      <c r="C5" s="33">
        <v>11581</v>
      </c>
      <c r="D5" s="28">
        <v>18218.116999999998</v>
      </c>
      <c r="E5" s="19">
        <v>8662</v>
      </c>
      <c r="F5" s="34">
        <v>2381.741</v>
      </c>
      <c r="G5" s="35">
        <v>20040.330000000002</v>
      </c>
      <c r="H5" s="19">
        <v>27944.265999999981</v>
      </c>
      <c r="I5" s="19">
        <v>19293.804</v>
      </c>
      <c r="J5" s="19">
        <v>7686</v>
      </c>
      <c r="K5" s="18">
        <v>11804</v>
      </c>
      <c r="L5" s="23">
        <v>14327.37</v>
      </c>
      <c r="M5" s="19">
        <v>116.879</v>
      </c>
      <c r="N5" s="13">
        <f t="shared" si="0"/>
        <v>142055.50699999998</v>
      </c>
    </row>
    <row r="6" spans="1:14">
      <c r="A6" s="6" t="s">
        <v>6</v>
      </c>
      <c r="B6" s="1" t="s">
        <v>7</v>
      </c>
      <c r="C6" s="33"/>
      <c r="D6" s="19">
        <v>0</v>
      </c>
      <c r="E6" s="19">
        <v>0</v>
      </c>
      <c r="F6" s="34">
        <v>0</v>
      </c>
      <c r="G6" s="35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3">
        <v>1018</v>
      </c>
      <c r="D7" s="19">
        <v>0</v>
      </c>
      <c r="E7" s="19">
        <v>0</v>
      </c>
      <c r="F7" s="34">
        <v>0</v>
      </c>
      <c r="G7" s="35">
        <v>0</v>
      </c>
      <c r="H7" s="19">
        <v>0</v>
      </c>
      <c r="I7" s="19">
        <v>0</v>
      </c>
      <c r="J7" s="19">
        <v>0</v>
      </c>
      <c r="K7" s="18">
        <v>562</v>
      </c>
      <c r="L7" s="23">
        <v>0</v>
      </c>
      <c r="M7" s="19">
        <v>0</v>
      </c>
      <c r="N7" s="13">
        <f t="shared" si="0"/>
        <v>1580</v>
      </c>
    </row>
    <row r="8" spans="1:14">
      <c r="A8" s="6" t="s">
        <v>10</v>
      </c>
      <c r="B8" s="1" t="s">
        <v>11</v>
      </c>
      <c r="C8" s="33"/>
      <c r="D8" s="19">
        <v>0</v>
      </c>
      <c r="E8" s="19">
        <v>0</v>
      </c>
      <c r="F8" s="34">
        <v>0</v>
      </c>
      <c r="G8" s="35">
        <v>75.709999999999994</v>
      </c>
      <c r="H8" s="19">
        <v>463.70100000000002</v>
      </c>
      <c r="I8" s="19">
        <v>13.284000000000001</v>
      </c>
      <c r="J8" s="19">
        <v>0</v>
      </c>
      <c r="K8" s="18">
        <v>31</v>
      </c>
      <c r="L8" s="23">
        <v>0</v>
      </c>
      <c r="M8" s="19">
        <v>0</v>
      </c>
      <c r="N8" s="13">
        <f t="shared" si="0"/>
        <v>583.69500000000005</v>
      </c>
    </row>
    <row r="9" spans="1:14">
      <c r="A9" s="6" t="s">
        <v>12</v>
      </c>
      <c r="B9" s="1" t="s">
        <v>13</v>
      </c>
      <c r="C9" s="33">
        <v>28</v>
      </c>
      <c r="D9" s="19">
        <v>649.00599999999997</v>
      </c>
      <c r="E9" s="19">
        <v>1747</v>
      </c>
      <c r="F9" s="34">
        <v>0</v>
      </c>
      <c r="G9" s="35">
        <v>3445.82</v>
      </c>
      <c r="H9" s="19">
        <v>248.65200000000038</v>
      </c>
      <c r="I9" s="19">
        <v>9702.5030000000006</v>
      </c>
      <c r="J9" s="19">
        <v>708</v>
      </c>
      <c r="K9" s="18">
        <v>304</v>
      </c>
      <c r="L9" s="23">
        <v>105.6</v>
      </c>
      <c r="M9" s="19">
        <v>0</v>
      </c>
      <c r="N9" s="13">
        <f t="shared" si="0"/>
        <v>16938.580999999998</v>
      </c>
    </row>
    <row r="10" spans="1:14">
      <c r="A10" s="6" t="s">
        <v>14</v>
      </c>
      <c r="B10" s="1" t="s">
        <v>15</v>
      </c>
      <c r="C10" s="33">
        <v>6227</v>
      </c>
      <c r="D10" s="19">
        <f>D11+D12</f>
        <v>44309.610999999997</v>
      </c>
      <c r="E10" s="19">
        <v>10279</v>
      </c>
      <c r="F10" s="36">
        <v>319.98200000000003</v>
      </c>
      <c r="G10" s="35">
        <v>36698.03</v>
      </c>
      <c r="H10" s="19">
        <v>7146.1289500000094</v>
      </c>
      <c r="I10" s="19">
        <f t="shared" ref="I10" si="1">I11+I12</f>
        <v>16131.346654970668</v>
      </c>
      <c r="J10" s="19">
        <f t="shared" ref="J10" si="2">SUM(J11:J12)</f>
        <v>2491</v>
      </c>
      <c r="K10" s="18">
        <v>4446</v>
      </c>
      <c r="L10" s="23">
        <f>SUM(L11:L12)</f>
        <v>3997.24</v>
      </c>
      <c r="M10" s="19">
        <f>M11+M12</f>
        <v>6.1070000000000002</v>
      </c>
      <c r="N10" s="13">
        <f t="shared" si="0"/>
        <v>132051.44560497065</v>
      </c>
    </row>
    <row r="11" spans="1:14">
      <c r="A11" s="6" t="s">
        <v>16</v>
      </c>
      <c r="B11" s="1" t="s">
        <v>17</v>
      </c>
      <c r="C11" s="33">
        <v>3392</v>
      </c>
      <c r="D11" s="28">
        <v>1665.2139999999999</v>
      </c>
      <c r="E11" s="19">
        <v>7551</v>
      </c>
      <c r="F11" s="34">
        <v>92.117000000000004</v>
      </c>
      <c r="G11" s="35">
        <v>1365.82</v>
      </c>
      <c r="H11" s="19">
        <v>2653.2382199999984</v>
      </c>
      <c r="I11" s="19">
        <v>1012.9308500112038</v>
      </c>
      <c r="J11" s="19">
        <v>769</v>
      </c>
      <c r="K11" s="18">
        <v>988</v>
      </c>
      <c r="L11" s="23">
        <v>373.64</v>
      </c>
      <c r="M11" s="19">
        <v>6.1070000000000002</v>
      </c>
      <c r="N11" s="13">
        <f t="shared" si="0"/>
        <v>19869.067070011199</v>
      </c>
    </row>
    <row r="12" spans="1:14">
      <c r="A12" s="6" t="s">
        <v>18</v>
      </c>
      <c r="B12" s="1" t="s">
        <v>19</v>
      </c>
      <c r="C12" s="33">
        <v>2835</v>
      </c>
      <c r="D12" s="28">
        <v>42644.396999999997</v>
      </c>
      <c r="E12" s="19">
        <v>2728</v>
      </c>
      <c r="F12" s="34">
        <v>227.86500000000001</v>
      </c>
      <c r="G12" s="35">
        <v>35332.21</v>
      </c>
      <c r="H12" s="19">
        <v>4492.8907299999919</v>
      </c>
      <c r="I12" s="19">
        <v>15118.415804959464</v>
      </c>
      <c r="J12" s="19">
        <v>1722</v>
      </c>
      <c r="K12" s="18">
        <v>3458</v>
      </c>
      <c r="L12" s="23">
        <v>3623.6</v>
      </c>
      <c r="M12" s="19">
        <v>0</v>
      </c>
      <c r="N12" s="13">
        <f t="shared" si="0"/>
        <v>112182.37853495947</v>
      </c>
    </row>
    <row r="13" spans="1:14">
      <c r="A13" s="6" t="s">
        <v>20</v>
      </c>
      <c r="B13" s="1" t="s">
        <v>21</v>
      </c>
      <c r="C13" s="33">
        <v>15220</v>
      </c>
      <c r="D13" s="19">
        <f>D14+D15</f>
        <v>4668.6239999999998</v>
      </c>
      <c r="E13" s="19">
        <v>33405</v>
      </c>
      <c r="F13" s="36">
        <v>55.283999999999999</v>
      </c>
      <c r="G13" s="35">
        <v>88344.74</v>
      </c>
      <c r="H13" s="19">
        <v>14249.964169999992</v>
      </c>
      <c r="I13" s="19">
        <f t="shared" ref="I13" si="3">I14+I15</f>
        <v>20162.454345029331</v>
      </c>
      <c r="J13" s="19">
        <f t="shared" ref="J13" si="4">SUM(J14:J15)</f>
        <v>11232</v>
      </c>
      <c r="K13" s="18">
        <v>3843.76</v>
      </c>
      <c r="L13" s="23">
        <f>SUM(L14:L15)</f>
        <v>3960.47</v>
      </c>
      <c r="M13" s="19">
        <f>M14+M15</f>
        <v>2.2599999999999998</v>
      </c>
      <c r="N13" s="13">
        <f t="shared" si="0"/>
        <v>195144.55651502934</v>
      </c>
    </row>
    <row r="14" spans="1:14">
      <c r="A14" s="6" t="s">
        <v>16</v>
      </c>
      <c r="B14" s="1" t="s">
        <v>22</v>
      </c>
      <c r="C14" s="33">
        <v>2063</v>
      </c>
      <c r="D14" s="19">
        <v>1803.355</v>
      </c>
      <c r="E14" s="19">
        <v>26535</v>
      </c>
      <c r="F14" s="34">
        <v>15.821</v>
      </c>
      <c r="G14" s="35">
        <v>2293.36</v>
      </c>
      <c r="H14" s="19">
        <v>9613.1319099999964</v>
      </c>
      <c r="I14" s="19">
        <v>8181.0241499887961</v>
      </c>
      <c r="J14" s="19">
        <v>305</v>
      </c>
      <c r="K14" s="18">
        <v>135</v>
      </c>
      <c r="L14" s="23">
        <v>448.58</v>
      </c>
      <c r="M14" s="19">
        <v>2.2599999999999998</v>
      </c>
      <c r="N14" s="13">
        <f t="shared" si="0"/>
        <v>51395.5320599888</v>
      </c>
    </row>
    <row r="15" spans="1:14">
      <c r="A15" s="6" t="s">
        <v>18</v>
      </c>
      <c r="B15" s="1" t="s">
        <v>23</v>
      </c>
      <c r="C15" s="33">
        <v>13157</v>
      </c>
      <c r="D15" s="19">
        <v>2865.2689999999998</v>
      </c>
      <c r="E15" s="19">
        <v>6870</v>
      </c>
      <c r="F15" s="34">
        <v>39.463000000000001</v>
      </c>
      <c r="G15" s="35">
        <v>86051.39</v>
      </c>
      <c r="H15" s="19">
        <v>4636.8322599999956</v>
      </c>
      <c r="I15" s="19">
        <v>11981.430195040535</v>
      </c>
      <c r="J15" s="19">
        <v>10927</v>
      </c>
      <c r="K15" s="18">
        <v>3708.76</v>
      </c>
      <c r="L15" s="23">
        <v>3511.89</v>
      </c>
      <c r="M15" s="19">
        <v>0</v>
      </c>
      <c r="N15" s="13">
        <f t="shared" si="0"/>
        <v>143749.03445504056</v>
      </c>
    </row>
    <row r="16" spans="1:14">
      <c r="A16" s="6" t="s">
        <v>24</v>
      </c>
      <c r="B16" s="1" t="s">
        <v>25</v>
      </c>
      <c r="C16" s="33">
        <v>21447</v>
      </c>
      <c r="D16" s="19">
        <f>D17+D18</f>
        <v>48978.235000000001</v>
      </c>
      <c r="E16" s="19">
        <v>43684</v>
      </c>
      <c r="F16" s="36">
        <v>375.26600000000002</v>
      </c>
      <c r="G16" s="35">
        <v>125042.77</v>
      </c>
      <c r="H16" s="19">
        <v>21396.093120000005</v>
      </c>
      <c r="I16" s="19">
        <f t="shared" ref="I16" si="5">I17+I18</f>
        <v>36293.800999999999</v>
      </c>
      <c r="J16" s="19">
        <f t="shared" ref="J16" si="6">SUM(J17:J18)</f>
        <v>13723</v>
      </c>
      <c r="K16" s="18">
        <v>8289.76</v>
      </c>
      <c r="L16" s="23">
        <f>SUM(L17:L18)</f>
        <v>7957.71</v>
      </c>
      <c r="M16" s="19">
        <f>M10+M13</f>
        <v>8.3670000000000009</v>
      </c>
      <c r="N16" s="13">
        <f t="shared" si="0"/>
        <v>327196.00212000008</v>
      </c>
    </row>
    <row r="17" spans="1:14">
      <c r="A17" s="6" t="s">
        <v>16</v>
      </c>
      <c r="B17" s="1" t="s">
        <v>26</v>
      </c>
      <c r="C17" s="33">
        <v>5455</v>
      </c>
      <c r="D17" s="28">
        <f>D11+D14</f>
        <v>3468.569</v>
      </c>
      <c r="E17" s="19">
        <v>34086</v>
      </c>
      <c r="F17" s="36">
        <v>107.938</v>
      </c>
      <c r="G17" s="35">
        <v>3659.17</v>
      </c>
      <c r="H17" s="19">
        <v>12266.37013000001</v>
      </c>
      <c r="I17" s="19">
        <f t="shared" ref="I17:I18" si="7">I11+I14</f>
        <v>9193.9549999999999</v>
      </c>
      <c r="J17" s="19">
        <f>J11+J14</f>
        <v>1074</v>
      </c>
      <c r="K17" s="18">
        <v>1123</v>
      </c>
      <c r="L17" s="23">
        <f t="shared" ref="L17:L18" si="8">L11+L14</f>
        <v>822.22</v>
      </c>
      <c r="M17" s="19">
        <f>M11+M14</f>
        <v>8.3670000000000009</v>
      </c>
      <c r="N17" s="13">
        <f t="shared" si="0"/>
        <v>71264.589130000008</v>
      </c>
    </row>
    <row r="18" spans="1:14">
      <c r="A18" s="6" t="s">
        <v>18</v>
      </c>
      <c r="B18" s="1" t="s">
        <v>27</v>
      </c>
      <c r="C18" s="33">
        <v>15992</v>
      </c>
      <c r="D18" s="28">
        <f>D12+D15</f>
        <v>45509.665999999997</v>
      </c>
      <c r="E18" s="19">
        <v>9598</v>
      </c>
      <c r="F18" s="36">
        <v>267.32800000000003</v>
      </c>
      <c r="G18" s="35">
        <v>121383.59</v>
      </c>
      <c r="H18" s="19">
        <v>9129.7229900000093</v>
      </c>
      <c r="I18" s="19">
        <f t="shared" si="7"/>
        <v>27099.845999999998</v>
      </c>
      <c r="J18" s="19">
        <f>J12+J15</f>
        <v>12649</v>
      </c>
      <c r="K18" s="18">
        <v>7166.76</v>
      </c>
      <c r="L18" s="23">
        <f t="shared" si="8"/>
        <v>7135.49</v>
      </c>
      <c r="M18" s="19">
        <f>M12+M15</f>
        <v>0</v>
      </c>
      <c r="N18" s="13">
        <f t="shared" si="0"/>
        <v>255931.40298999997</v>
      </c>
    </row>
    <row r="19" spans="1:14">
      <c r="A19" s="6" t="s">
        <v>28</v>
      </c>
      <c r="B19" s="1" t="s">
        <v>29</v>
      </c>
      <c r="C19" s="33">
        <v>64651</v>
      </c>
      <c r="D19" s="19">
        <f>D20+D24+D25</f>
        <v>44716.790999999997</v>
      </c>
      <c r="E19" s="19">
        <v>40760</v>
      </c>
      <c r="F19" s="36">
        <v>63369.813740006211</v>
      </c>
      <c r="G19" s="35">
        <v>82144.23</v>
      </c>
      <c r="H19" s="22">
        <f>H20+H24+H25</f>
        <v>57150.697999999997</v>
      </c>
      <c r="I19" s="19">
        <f t="shared" ref="I19" si="9">I20+I24+I25</f>
        <v>48037.237999999998</v>
      </c>
      <c r="J19" s="19">
        <f t="shared" ref="J19" si="10">SUM(J20,J24:J25)</f>
        <v>78939</v>
      </c>
      <c r="K19" s="18">
        <v>54198</v>
      </c>
      <c r="L19" s="23">
        <f>L20+L24+L25</f>
        <v>37060.620000000003</v>
      </c>
      <c r="M19" s="29">
        <f>M20+M25</f>
        <v>4945.9269999999997</v>
      </c>
      <c r="N19" s="13">
        <f t="shared" si="0"/>
        <v>575973.31774000614</v>
      </c>
    </row>
    <row r="20" spans="1:14">
      <c r="A20" s="6" t="s">
        <v>30</v>
      </c>
      <c r="B20" s="1" t="s">
        <v>31</v>
      </c>
      <c r="C20" s="33">
        <v>63807</v>
      </c>
      <c r="D20" s="19">
        <f>SUM(D21:D23)</f>
        <v>43915.360000000001</v>
      </c>
      <c r="E20" s="19">
        <v>40378</v>
      </c>
      <c r="F20" s="36">
        <v>63369.813740006211</v>
      </c>
      <c r="G20" s="35">
        <v>81094.39</v>
      </c>
      <c r="H20" s="22">
        <f>H21+H22+H23</f>
        <v>54902.024999999994</v>
      </c>
      <c r="I20" s="19">
        <f t="shared" ref="I20" si="11">I21+I22+I23</f>
        <v>45210.445</v>
      </c>
      <c r="J20" s="19">
        <f t="shared" ref="J20" si="12">SUM(J21:J23)</f>
        <v>78336</v>
      </c>
      <c r="K20" s="18">
        <v>53351</v>
      </c>
      <c r="L20" s="23">
        <f>SUM(L21:L23)</f>
        <v>36430.370000000003</v>
      </c>
      <c r="M20" s="30">
        <f>M21+M22+M23+M24</f>
        <v>4945.9269999999997</v>
      </c>
      <c r="N20" s="13">
        <f t="shared" si="0"/>
        <v>565740.33074000617</v>
      </c>
    </row>
    <row r="21" spans="1:14">
      <c r="A21" s="6" t="s">
        <v>32</v>
      </c>
      <c r="B21" s="1" t="s">
        <v>33</v>
      </c>
      <c r="C21" s="33">
        <v>45269</v>
      </c>
      <c r="D21" s="19">
        <v>29431.63</v>
      </c>
      <c r="E21" s="19">
        <v>19513</v>
      </c>
      <c r="F21" s="36">
        <v>43477.18074000621</v>
      </c>
      <c r="G21" s="35">
        <v>58372.41</v>
      </c>
      <c r="H21" s="19">
        <v>37262.611000000004</v>
      </c>
      <c r="I21" s="19">
        <v>30326.487000000001</v>
      </c>
      <c r="J21" s="19">
        <v>56091</v>
      </c>
      <c r="K21" s="18">
        <v>38574</v>
      </c>
      <c r="L21" s="23">
        <v>24269.37</v>
      </c>
      <c r="M21" s="29">
        <v>3279.0050000000001</v>
      </c>
      <c r="N21" s="13">
        <f t="shared" si="0"/>
        <v>385865.69374000625</v>
      </c>
    </row>
    <row r="22" spans="1:14">
      <c r="A22" s="6" t="s">
        <v>34</v>
      </c>
      <c r="B22" s="1" t="s">
        <v>35</v>
      </c>
      <c r="C22" s="33">
        <v>18365</v>
      </c>
      <c r="D22" s="19">
        <v>14243.264999999999</v>
      </c>
      <c r="E22" s="19">
        <v>8356</v>
      </c>
      <c r="F22" s="36">
        <v>17451.912</v>
      </c>
      <c r="G22" s="35">
        <v>22286.04</v>
      </c>
      <c r="H22" s="19">
        <v>17397.694999999992</v>
      </c>
      <c r="I22" s="19">
        <v>14681.623</v>
      </c>
      <c r="J22" s="19">
        <v>21836</v>
      </c>
      <c r="K22" s="18">
        <v>14707</v>
      </c>
      <c r="L22" s="23">
        <v>10248.49</v>
      </c>
      <c r="M22" s="29">
        <v>1342.817</v>
      </c>
      <c r="N22" s="13">
        <f t="shared" si="0"/>
        <v>160915.842</v>
      </c>
    </row>
    <row r="23" spans="1:14">
      <c r="A23" s="6" t="s">
        <v>36</v>
      </c>
      <c r="B23" s="1" t="s">
        <v>37</v>
      </c>
      <c r="C23" s="33">
        <v>173</v>
      </c>
      <c r="D23" s="19">
        <v>240.465</v>
      </c>
      <c r="E23" s="19">
        <v>12509</v>
      </c>
      <c r="F23" s="36">
        <v>2366.0120000000002</v>
      </c>
      <c r="G23" s="35">
        <v>435.93</v>
      </c>
      <c r="H23" s="19">
        <v>241.71900000000008</v>
      </c>
      <c r="I23" s="19">
        <v>202.33500000000001</v>
      </c>
      <c r="J23" s="19">
        <v>409</v>
      </c>
      <c r="K23" s="18">
        <v>70</v>
      </c>
      <c r="L23" s="23">
        <v>1912.51</v>
      </c>
      <c r="M23" s="29">
        <v>324.10500000000002</v>
      </c>
      <c r="N23" s="13">
        <f t="shared" si="0"/>
        <v>18884.076000000001</v>
      </c>
    </row>
    <row r="24" spans="1:14">
      <c r="A24" s="6" t="s">
        <v>38</v>
      </c>
      <c r="B24" s="1" t="s">
        <v>39</v>
      </c>
      <c r="C24" s="33"/>
      <c r="D24" s="19">
        <v>801.43100000000004</v>
      </c>
      <c r="E24" s="19">
        <v>382</v>
      </c>
      <c r="F24" s="36">
        <v>74.709000000000003</v>
      </c>
      <c r="G24" s="35">
        <v>1049.8399999999999</v>
      </c>
      <c r="H24" s="19">
        <v>2248.6730000000016</v>
      </c>
      <c r="I24" s="19">
        <v>2826.7930000000001</v>
      </c>
      <c r="J24" s="19">
        <v>603</v>
      </c>
      <c r="K24" s="18">
        <v>847</v>
      </c>
      <c r="L24" s="23">
        <v>630.25</v>
      </c>
      <c r="M24" s="29">
        <v>0</v>
      </c>
      <c r="N24" s="13">
        <f t="shared" si="0"/>
        <v>9463.6960000000017</v>
      </c>
    </row>
    <row r="25" spans="1:14">
      <c r="A25" s="6" t="s">
        <v>40</v>
      </c>
      <c r="B25" s="1" t="s">
        <v>41</v>
      </c>
      <c r="C25" s="33">
        <v>845</v>
      </c>
      <c r="D25" s="19">
        <v>0</v>
      </c>
      <c r="E25" s="19">
        <v>0</v>
      </c>
      <c r="F25" s="36">
        <v>0</v>
      </c>
      <c r="G25" s="35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845</v>
      </c>
    </row>
    <row r="26" spans="1:14">
      <c r="A26" s="6" t="s">
        <v>42</v>
      </c>
      <c r="B26" s="1" t="s">
        <v>43</v>
      </c>
      <c r="C26" s="33"/>
      <c r="D26" s="19">
        <v>0</v>
      </c>
      <c r="E26" s="19">
        <v>0</v>
      </c>
      <c r="F26" s="36">
        <v>0</v>
      </c>
      <c r="G26" s="35">
        <v>0</v>
      </c>
      <c r="H26" s="19">
        <v>0</v>
      </c>
      <c r="I26" s="19">
        <v>68.888000000000005</v>
      </c>
      <c r="J26" s="19">
        <v>0</v>
      </c>
      <c r="K26" s="18">
        <v>284</v>
      </c>
      <c r="L26" s="23">
        <v>0</v>
      </c>
      <c r="M26" s="19">
        <v>0</v>
      </c>
      <c r="N26" s="13">
        <f t="shared" si="0"/>
        <v>352.88800000000003</v>
      </c>
    </row>
    <row r="27" spans="1:14">
      <c r="A27" s="6" t="s">
        <v>44</v>
      </c>
      <c r="B27" s="1" t="s">
        <v>45</v>
      </c>
      <c r="C27" s="33">
        <v>46</v>
      </c>
      <c r="D27" s="19">
        <v>277.06</v>
      </c>
      <c r="E27" s="19">
        <v>20</v>
      </c>
      <c r="F27" s="36">
        <v>0</v>
      </c>
      <c r="G27" s="35">
        <v>255.44</v>
      </c>
      <c r="H27" s="19">
        <v>362.4670000000001</v>
      </c>
      <c r="I27" s="19">
        <v>101.4</v>
      </c>
      <c r="J27" s="19">
        <v>108</v>
      </c>
      <c r="K27" s="18">
        <v>202</v>
      </c>
      <c r="L27" s="23">
        <v>107.87</v>
      </c>
      <c r="M27" s="19">
        <v>0</v>
      </c>
      <c r="N27" s="13">
        <f t="shared" si="0"/>
        <v>1480.2370000000001</v>
      </c>
    </row>
    <row r="28" spans="1:14">
      <c r="A28" s="6" t="s">
        <v>46</v>
      </c>
      <c r="B28" s="1" t="s">
        <v>47</v>
      </c>
      <c r="C28" s="33">
        <v>2475</v>
      </c>
      <c r="D28" s="19">
        <v>5471.9920000000002</v>
      </c>
      <c r="E28" s="19">
        <v>654</v>
      </c>
      <c r="F28" s="36">
        <v>33.24</v>
      </c>
      <c r="G28" s="35">
        <v>2143.73</v>
      </c>
      <c r="H28" s="19">
        <v>794.18988000000172</v>
      </c>
      <c r="I28" s="19">
        <v>10017.743</v>
      </c>
      <c r="J28" s="19">
        <v>3522</v>
      </c>
      <c r="K28" s="18">
        <v>1452</v>
      </c>
      <c r="L28" s="23">
        <v>1633.88</v>
      </c>
      <c r="M28" s="19">
        <v>0.54</v>
      </c>
      <c r="N28" s="13">
        <f t="shared" si="0"/>
        <v>28198.314880000002</v>
      </c>
    </row>
    <row r="29" spans="1:14">
      <c r="A29" s="6" t="s">
        <v>48</v>
      </c>
      <c r="B29" s="1" t="s">
        <v>49</v>
      </c>
      <c r="C29" s="33">
        <v>437</v>
      </c>
      <c r="D29" s="19">
        <v>0</v>
      </c>
      <c r="E29" s="19">
        <v>67</v>
      </c>
      <c r="F29" s="36">
        <v>0</v>
      </c>
      <c r="G29" s="35">
        <v>1794.85</v>
      </c>
      <c r="H29" s="19">
        <v>244.9369999999999</v>
      </c>
      <c r="I29" s="19">
        <v>9810.2669999999998</v>
      </c>
      <c r="J29" s="19">
        <v>0</v>
      </c>
      <c r="K29" s="18">
        <v>0</v>
      </c>
      <c r="L29" s="23">
        <v>7261.77</v>
      </c>
      <c r="M29" s="19">
        <v>0</v>
      </c>
      <c r="N29" s="13">
        <f t="shared" si="0"/>
        <v>19615.824000000001</v>
      </c>
    </row>
    <row r="30" spans="1:14">
      <c r="A30" s="6" t="s">
        <v>50</v>
      </c>
      <c r="B30" s="1" t="s">
        <v>51</v>
      </c>
      <c r="C30" s="33"/>
      <c r="D30" s="19">
        <v>0</v>
      </c>
      <c r="E30" s="19">
        <v>0</v>
      </c>
      <c r="F30" s="36">
        <v>0</v>
      </c>
      <c r="G30" s="35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3">
        <v>0</v>
      </c>
      <c r="D31" s="19">
        <v>51.58</v>
      </c>
      <c r="E31" s="19">
        <v>0</v>
      </c>
      <c r="F31" s="36">
        <v>0</v>
      </c>
      <c r="G31" s="35">
        <v>-945.91</v>
      </c>
      <c r="H31" s="19">
        <v>243.91699999999946</v>
      </c>
      <c r="I31" s="19">
        <v>1762.7670000000001</v>
      </c>
      <c r="J31" s="19">
        <v>0</v>
      </c>
      <c r="K31" s="18">
        <v>0</v>
      </c>
      <c r="L31" s="23">
        <v>1000.05</v>
      </c>
      <c r="M31" s="19">
        <v>0</v>
      </c>
      <c r="N31" s="13">
        <f t="shared" si="0"/>
        <v>2112.4039999999995</v>
      </c>
    </row>
    <row r="32" spans="1:14">
      <c r="A32" s="6" t="s">
        <v>54</v>
      </c>
      <c r="B32" s="1" t="s">
        <v>55</v>
      </c>
      <c r="C32" s="33">
        <v>0</v>
      </c>
      <c r="D32" s="19">
        <v>0</v>
      </c>
      <c r="E32" s="19">
        <v>0</v>
      </c>
      <c r="F32" s="36">
        <v>0</v>
      </c>
      <c r="G32" s="35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3">
        <v>4840</v>
      </c>
      <c r="D33" s="19">
        <v>7889.71</v>
      </c>
      <c r="E33" s="19">
        <v>1673</v>
      </c>
      <c r="F33" s="36">
        <v>786.04887000002805</v>
      </c>
      <c r="G33" s="35">
        <v>3711.12</v>
      </c>
      <c r="H33" s="19">
        <v>8779.5890000000018</v>
      </c>
      <c r="I33" s="19">
        <v>10583.865</v>
      </c>
      <c r="J33" s="19">
        <v>2979</v>
      </c>
      <c r="K33" s="18">
        <v>3470</v>
      </c>
      <c r="L33" s="23">
        <v>2166.48</v>
      </c>
      <c r="M33" s="19">
        <v>147.98400000000001</v>
      </c>
      <c r="N33" s="13">
        <f t="shared" si="0"/>
        <v>47026.796870000027</v>
      </c>
    </row>
    <row r="34" spans="1:14">
      <c r="A34" s="7" t="s">
        <v>58</v>
      </c>
      <c r="B34" s="8" t="s">
        <v>59</v>
      </c>
      <c r="C34" s="33">
        <v>137764</v>
      </c>
      <c r="D34" s="20">
        <f>D3+D4+D5+D6+D7+D8+D9+D16+D19+D26+D27+D28+D29+D30+D31+D32+D33</f>
        <v>158031.33899999998</v>
      </c>
      <c r="E34" s="19">
        <v>103802</v>
      </c>
      <c r="F34" s="36">
        <v>69043.508610006247</v>
      </c>
      <c r="G34" s="35">
        <v>291307</v>
      </c>
      <c r="H34" s="19">
        <v>139665.75899999996</v>
      </c>
      <c r="I34" s="19">
        <f>I3+I5+I4+I6+I7+I8+I9+I16+I19+I26+I27+I28+I29+I30+I32+I31+I33</f>
        <v>184481.67999999996</v>
      </c>
      <c r="J34" s="20">
        <f>SUM(J3:J10,J13,J19,J26:J33)</f>
        <v>120795</v>
      </c>
      <c r="K34" s="18">
        <v>84187.760000000009</v>
      </c>
      <c r="L34" s="24">
        <f>SUM(L3:L9)+L16+L19+SUM(L26:L33)</f>
        <v>78852.259999999995</v>
      </c>
      <c r="M34" s="21">
        <f>M3+M5+M16+M20+M28+M33</f>
        <v>5324.4009999999998</v>
      </c>
      <c r="N34" s="9">
        <f t="shared" si="0"/>
        <v>1373254.7076100062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7090</v>
      </c>
      <c r="D3" s="28">
        <v>2607</v>
      </c>
      <c r="E3" s="19">
        <v>1769</v>
      </c>
      <c r="F3" s="19">
        <v>1306.2060000000001</v>
      </c>
      <c r="G3" s="37">
        <v>5850.03</v>
      </c>
      <c r="H3" s="19">
        <v>1676.7489999999998</v>
      </c>
      <c r="I3" s="19">
        <v>5963.4560000000001</v>
      </c>
      <c r="J3" s="19">
        <v>2603</v>
      </c>
      <c r="K3" s="18">
        <v>1366</v>
      </c>
      <c r="L3" s="23">
        <v>5301.59</v>
      </c>
      <c r="M3" s="31" t="s">
        <v>81</v>
      </c>
      <c r="N3" s="13">
        <f>SUM(C3:M3)</f>
        <v>35533.031000000003</v>
      </c>
    </row>
    <row r="4" spans="1:14">
      <c r="A4" s="6" t="s">
        <v>2</v>
      </c>
      <c r="B4" s="1" t="s">
        <v>3</v>
      </c>
      <c r="C4" s="27">
        <v>17398</v>
      </c>
      <c r="D4" s="28">
        <v>10004</v>
      </c>
      <c r="E4" s="19">
        <v>453</v>
      </c>
      <c r="F4" s="19">
        <v>0</v>
      </c>
      <c r="G4" s="37">
        <v>14165.32</v>
      </c>
      <c r="H4" s="19">
        <v>8838.7210000000014</v>
      </c>
      <c r="I4" s="19">
        <v>13512.06</v>
      </c>
      <c r="J4" s="19">
        <v>14181</v>
      </c>
      <c r="K4" s="18">
        <v>0</v>
      </c>
      <c r="L4" s="23">
        <v>8804.5</v>
      </c>
      <c r="M4" s="31" t="s">
        <v>82</v>
      </c>
      <c r="N4" s="13">
        <f t="shared" ref="N4:N34" si="0">SUM(C4:M4)</f>
        <v>87356.600999999995</v>
      </c>
    </row>
    <row r="5" spans="1:14">
      <c r="A5" s="6" t="s">
        <v>4</v>
      </c>
      <c r="B5" s="1" t="s">
        <v>5</v>
      </c>
      <c r="C5" s="27">
        <v>5994</v>
      </c>
      <c r="D5" s="28">
        <v>3145</v>
      </c>
      <c r="E5" s="19">
        <v>3238</v>
      </c>
      <c r="F5" s="19">
        <v>820.85</v>
      </c>
      <c r="G5" s="37">
        <v>5562.03</v>
      </c>
      <c r="H5" s="19">
        <v>12210.249000000003</v>
      </c>
      <c r="I5" s="19">
        <v>9005.9539999999997</v>
      </c>
      <c r="J5" s="19">
        <v>5871</v>
      </c>
      <c r="K5" s="18">
        <v>5281</v>
      </c>
      <c r="L5" s="23">
        <v>5451.81</v>
      </c>
      <c r="M5" s="31" t="s">
        <v>82</v>
      </c>
      <c r="N5" s="13">
        <f t="shared" si="0"/>
        <v>56579.893000000004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1" t="s">
        <v>82</v>
      </c>
      <c r="N6" s="13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/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1" t="s">
        <v>82</v>
      </c>
      <c r="N7" s="13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1" t="s">
        <v>82</v>
      </c>
      <c r="N8" s="13">
        <f t="shared" si="0"/>
        <v>0</v>
      </c>
    </row>
    <row r="9" spans="1:14">
      <c r="A9" s="6" t="s">
        <v>12</v>
      </c>
      <c r="B9" s="1" t="s">
        <v>13</v>
      </c>
      <c r="C9" s="27"/>
      <c r="D9" s="19">
        <v>0</v>
      </c>
      <c r="E9" s="19"/>
      <c r="F9" s="19">
        <v>0</v>
      </c>
      <c r="G9" s="31">
        <v>38.36</v>
      </c>
      <c r="H9" s="19">
        <v>0</v>
      </c>
      <c r="I9" s="19">
        <v>246.53399999999999</v>
      </c>
      <c r="J9" s="19">
        <v>0</v>
      </c>
      <c r="K9" s="18">
        <v>0</v>
      </c>
      <c r="L9" s="23">
        <v>0</v>
      </c>
      <c r="M9" s="31" t="s">
        <v>82</v>
      </c>
      <c r="N9" s="13">
        <f t="shared" si="0"/>
        <v>284.89400000000001</v>
      </c>
    </row>
    <row r="10" spans="1:14">
      <c r="A10" s="6" t="s">
        <v>14</v>
      </c>
      <c r="B10" s="1" t="s">
        <v>15</v>
      </c>
      <c r="C10" s="27">
        <v>1480</v>
      </c>
      <c r="D10" s="19">
        <f>D11+D12</f>
        <v>2122</v>
      </c>
      <c r="E10" s="19">
        <v>737</v>
      </c>
      <c r="F10" s="19">
        <v>0</v>
      </c>
      <c r="G10" s="31">
        <v>591.02</v>
      </c>
      <c r="H10" s="19">
        <v>396.53500000000349</v>
      </c>
      <c r="I10" s="19">
        <f t="shared" ref="I10" si="1">I11+I12</f>
        <v>450.64</v>
      </c>
      <c r="J10" s="19">
        <f t="shared" ref="J10" si="2">SUM(J11:J12)</f>
        <v>139</v>
      </c>
      <c r="K10" s="18">
        <v>28</v>
      </c>
      <c r="L10" s="23">
        <f>SUM(L11:L12)</f>
        <v>23.42</v>
      </c>
      <c r="M10" s="31" t="s">
        <v>82</v>
      </c>
      <c r="N10" s="13">
        <f t="shared" si="0"/>
        <v>5967.6150000000043</v>
      </c>
    </row>
    <row r="11" spans="1:14">
      <c r="A11" s="6" t="s">
        <v>16</v>
      </c>
      <c r="B11" s="1" t="s">
        <v>17</v>
      </c>
      <c r="C11" s="27"/>
      <c r="D11" s="28">
        <v>1447</v>
      </c>
      <c r="E11" s="19">
        <v>721</v>
      </c>
      <c r="F11" s="19">
        <v>0</v>
      </c>
      <c r="G11" s="31">
        <v>67</v>
      </c>
      <c r="H11" s="19">
        <v>90.066000000000031</v>
      </c>
      <c r="I11" s="19">
        <v>149.495</v>
      </c>
      <c r="J11" s="19">
        <v>36</v>
      </c>
      <c r="K11" s="18">
        <v>28</v>
      </c>
      <c r="L11" s="23">
        <v>0</v>
      </c>
      <c r="M11" s="31" t="s">
        <v>82</v>
      </c>
      <c r="N11" s="13">
        <f t="shared" si="0"/>
        <v>2538.5609999999997</v>
      </c>
    </row>
    <row r="12" spans="1:14">
      <c r="A12" s="6" t="s">
        <v>18</v>
      </c>
      <c r="B12" s="1" t="s">
        <v>19</v>
      </c>
      <c r="C12" s="27">
        <v>1480</v>
      </c>
      <c r="D12" s="28">
        <v>675</v>
      </c>
      <c r="E12" s="19">
        <v>16</v>
      </c>
      <c r="F12" s="19">
        <v>0</v>
      </c>
      <c r="G12" s="31">
        <v>524.02</v>
      </c>
      <c r="H12" s="19">
        <v>306.4690000000046</v>
      </c>
      <c r="I12" s="19">
        <v>301.14499999999998</v>
      </c>
      <c r="J12" s="19">
        <v>103</v>
      </c>
      <c r="K12" s="18">
        <v>0</v>
      </c>
      <c r="L12" s="23">
        <v>23.42</v>
      </c>
      <c r="M12" s="31" t="s">
        <v>82</v>
      </c>
      <c r="N12" s="13">
        <f t="shared" si="0"/>
        <v>3429.0540000000046</v>
      </c>
    </row>
    <row r="13" spans="1:14">
      <c r="A13" s="6" t="s">
        <v>20</v>
      </c>
      <c r="B13" s="1" t="s">
        <v>21</v>
      </c>
      <c r="C13" s="27">
        <v>2421</v>
      </c>
      <c r="D13" s="19">
        <f>D14+D15</f>
        <v>93</v>
      </c>
      <c r="E13" s="19">
        <v>1074</v>
      </c>
      <c r="F13" s="19">
        <v>1</v>
      </c>
      <c r="G13" s="37">
        <v>4948.1000000000004</v>
      </c>
      <c r="H13" s="19">
        <v>11034.324999999999</v>
      </c>
      <c r="I13" s="19">
        <f>I14+I15</f>
        <v>2535.4030000000002</v>
      </c>
      <c r="J13" s="19">
        <f t="shared" ref="J13" si="3">SUM(J14:J15)</f>
        <v>582</v>
      </c>
      <c r="K13" s="18">
        <v>356</v>
      </c>
      <c r="L13" s="23">
        <f>SUM(L14:L15)</f>
        <v>88.11</v>
      </c>
      <c r="M13" s="31" t="s">
        <v>82</v>
      </c>
      <c r="N13" s="13">
        <f t="shared" si="0"/>
        <v>23132.938000000002</v>
      </c>
    </row>
    <row r="14" spans="1:14">
      <c r="A14" s="6" t="s">
        <v>16</v>
      </c>
      <c r="B14" s="1" t="s">
        <v>22</v>
      </c>
      <c r="C14" s="27">
        <v>371</v>
      </c>
      <c r="D14" s="19">
        <v>21</v>
      </c>
      <c r="E14" s="19">
        <v>15</v>
      </c>
      <c r="F14" s="19">
        <v>0.45</v>
      </c>
      <c r="G14" s="31">
        <v>612.79999999999995</v>
      </c>
      <c r="H14" s="19">
        <v>8188.0590000000002</v>
      </c>
      <c r="I14" s="19">
        <v>1863.5350000000001</v>
      </c>
      <c r="J14" s="19">
        <v>65</v>
      </c>
      <c r="K14" s="18">
        <v>0</v>
      </c>
      <c r="L14" s="23">
        <v>34.94</v>
      </c>
      <c r="M14" s="31" t="s">
        <v>82</v>
      </c>
      <c r="N14" s="13">
        <f t="shared" si="0"/>
        <v>11171.784000000001</v>
      </c>
    </row>
    <row r="15" spans="1:14">
      <c r="A15" s="6" t="s">
        <v>18</v>
      </c>
      <c r="B15" s="1" t="s">
        <v>23</v>
      </c>
      <c r="C15" s="27">
        <v>2050</v>
      </c>
      <c r="D15" s="19">
        <v>72</v>
      </c>
      <c r="E15" s="19">
        <v>1059</v>
      </c>
      <c r="F15" s="19">
        <v>1</v>
      </c>
      <c r="G15" s="37">
        <v>4335.3</v>
      </c>
      <c r="H15" s="19">
        <v>2846.2660000000005</v>
      </c>
      <c r="I15" s="19">
        <v>671.86800000000005</v>
      </c>
      <c r="J15" s="19">
        <v>517</v>
      </c>
      <c r="K15" s="18">
        <v>356</v>
      </c>
      <c r="L15" s="23">
        <v>53.17</v>
      </c>
      <c r="M15" s="31" t="s">
        <v>82</v>
      </c>
      <c r="N15" s="13">
        <f t="shared" si="0"/>
        <v>11961.604000000001</v>
      </c>
    </row>
    <row r="16" spans="1:14">
      <c r="A16" s="6" t="s">
        <v>24</v>
      </c>
      <c r="B16" s="1" t="s">
        <v>25</v>
      </c>
      <c r="C16" s="27">
        <v>3901</v>
      </c>
      <c r="D16" s="19">
        <f t="shared" ref="D16:D18" si="4">D10+D13</f>
        <v>2215</v>
      </c>
      <c r="E16" s="19">
        <v>1811</v>
      </c>
      <c r="F16" s="19">
        <v>1</v>
      </c>
      <c r="G16" s="37">
        <v>5539.12</v>
      </c>
      <c r="H16" s="19">
        <v>11430.86</v>
      </c>
      <c r="I16" s="19">
        <f>I17+I18</f>
        <v>2986.0430000000001</v>
      </c>
      <c r="J16" s="19">
        <f t="shared" ref="J16" si="5">SUM(J17:J18)</f>
        <v>721</v>
      </c>
      <c r="K16" s="18">
        <v>384</v>
      </c>
      <c r="L16" s="23">
        <f>SUM(L17:L18)</f>
        <v>111.53</v>
      </c>
      <c r="M16" s="31" t="s">
        <v>82</v>
      </c>
      <c r="N16" s="13">
        <f t="shared" si="0"/>
        <v>29100.553</v>
      </c>
    </row>
    <row r="17" spans="1:14">
      <c r="A17" s="6" t="s">
        <v>16</v>
      </c>
      <c r="B17" s="1" t="s">
        <v>26</v>
      </c>
      <c r="C17" s="27">
        <v>371</v>
      </c>
      <c r="D17" s="28">
        <f t="shared" si="4"/>
        <v>1468</v>
      </c>
      <c r="E17" s="19">
        <v>736</v>
      </c>
      <c r="F17" s="19">
        <v>0.45</v>
      </c>
      <c r="G17" s="31">
        <v>679.8</v>
      </c>
      <c r="H17" s="19">
        <v>8278.1250000000018</v>
      </c>
      <c r="I17" s="19">
        <f t="shared" ref="I17:I18" si="6">I11+I14</f>
        <v>2013.0300000000002</v>
      </c>
      <c r="J17" s="19">
        <f t="shared" ref="J17:J18" si="7">J11+J14</f>
        <v>101</v>
      </c>
      <c r="K17" s="18">
        <v>28</v>
      </c>
      <c r="L17" s="23">
        <f>L11+L14</f>
        <v>34.94</v>
      </c>
      <c r="M17" s="31" t="s">
        <v>82</v>
      </c>
      <c r="N17" s="13">
        <f t="shared" si="0"/>
        <v>13710.345000000003</v>
      </c>
    </row>
    <row r="18" spans="1:14">
      <c r="A18" s="6" t="s">
        <v>18</v>
      </c>
      <c r="B18" s="1" t="s">
        <v>27</v>
      </c>
      <c r="C18" s="27">
        <v>3530</v>
      </c>
      <c r="D18" s="28">
        <f t="shared" si="4"/>
        <v>747</v>
      </c>
      <c r="E18" s="19">
        <v>1075</v>
      </c>
      <c r="F18" s="19">
        <v>1</v>
      </c>
      <c r="G18" s="37">
        <v>4859.32</v>
      </c>
      <c r="H18" s="19">
        <v>3152.7350000000042</v>
      </c>
      <c r="I18" s="19">
        <f t="shared" si="6"/>
        <v>973.01300000000003</v>
      </c>
      <c r="J18" s="19">
        <f t="shared" si="7"/>
        <v>620</v>
      </c>
      <c r="K18" s="18">
        <v>356</v>
      </c>
      <c r="L18" s="23">
        <f>L12+L15</f>
        <v>76.59</v>
      </c>
      <c r="M18" s="31" t="s">
        <v>82</v>
      </c>
      <c r="N18" s="13">
        <f t="shared" si="0"/>
        <v>15390.658000000005</v>
      </c>
    </row>
    <row r="19" spans="1:14">
      <c r="A19" s="6" t="s">
        <v>28</v>
      </c>
      <c r="B19" s="1" t="s">
        <v>29</v>
      </c>
      <c r="C19" s="27">
        <v>19602</v>
      </c>
      <c r="D19" s="19">
        <f>D20+D24+D25</f>
        <v>24291</v>
      </c>
      <c r="E19" s="19">
        <v>16641</v>
      </c>
      <c r="F19" s="19">
        <v>27737.159299999996</v>
      </c>
      <c r="G19" s="37">
        <v>31910.13</v>
      </c>
      <c r="H19" s="22">
        <f>H20+H24+H25</f>
        <v>21073.778409999995</v>
      </c>
      <c r="I19" s="19">
        <f t="shared" ref="I19" si="8">I20+I24+I25</f>
        <v>18960.025999999998</v>
      </c>
      <c r="J19" s="19">
        <f t="shared" ref="J19" si="9">SUM(J20,J24:J25)</f>
        <v>37647</v>
      </c>
      <c r="K19" s="18">
        <v>12973.6</v>
      </c>
      <c r="L19" s="23">
        <f>L20+L24+L25</f>
        <v>30030.27</v>
      </c>
      <c r="M19" s="38">
        <v>523.79</v>
      </c>
      <c r="N19" s="13">
        <f t="shared" si="0"/>
        <v>241389.75370999999</v>
      </c>
    </row>
    <row r="20" spans="1:14">
      <c r="A20" s="6" t="s">
        <v>30</v>
      </c>
      <c r="B20" s="1" t="s">
        <v>31</v>
      </c>
      <c r="C20" s="27">
        <v>19583</v>
      </c>
      <c r="D20" s="19">
        <f>SUM(D21:D23)</f>
        <v>24291</v>
      </c>
      <c r="E20" s="19">
        <v>16641</v>
      </c>
      <c r="F20" s="19">
        <v>27737.159299999996</v>
      </c>
      <c r="G20" s="37">
        <v>28808.57</v>
      </c>
      <c r="H20" s="22">
        <f>H21+H22+H23</f>
        <v>15768.806409999996</v>
      </c>
      <c r="I20" s="19">
        <f t="shared" ref="I20" si="10">I21+I22+I23</f>
        <v>17947.370999999999</v>
      </c>
      <c r="J20" s="19">
        <f t="shared" ref="J20" si="11">SUM(J21:J23)</f>
        <v>37647</v>
      </c>
      <c r="K20" s="18">
        <v>12973.6</v>
      </c>
      <c r="L20" s="23">
        <f>SUM(L21:L23)</f>
        <v>29958.63</v>
      </c>
      <c r="M20" s="39">
        <v>523.79</v>
      </c>
      <c r="N20" s="13">
        <f t="shared" si="0"/>
        <v>231879.92671000003</v>
      </c>
    </row>
    <row r="21" spans="1:14">
      <c r="A21" s="6" t="s">
        <v>32</v>
      </c>
      <c r="B21" s="1" t="s">
        <v>33</v>
      </c>
      <c r="C21" s="27">
        <v>17297</v>
      </c>
      <c r="D21" s="19">
        <v>10151</v>
      </c>
      <c r="E21" s="19">
        <v>11610</v>
      </c>
      <c r="F21" s="19">
        <v>24148.720000000001</v>
      </c>
      <c r="G21" s="37">
        <v>24964.75</v>
      </c>
      <c r="H21" s="19">
        <v>14872.312229999996</v>
      </c>
      <c r="I21" s="19">
        <v>14502.19</v>
      </c>
      <c r="J21" s="19">
        <v>33168</v>
      </c>
      <c r="K21" s="18">
        <v>12196.6</v>
      </c>
      <c r="L21" s="23">
        <v>17798.79</v>
      </c>
      <c r="M21" s="31">
        <v>415.09</v>
      </c>
      <c r="N21" s="13">
        <f t="shared" si="0"/>
        <v>181124.45223000002</v>
      </c>
    </row>
    <row r="22" spans="1:14">
      <c r="A22" s="6" t="s">
        <v>34</v>
      </c>
      <c r="B22" s="1" t="s">
        <v>35</v>
      </c>
      <c r="C22" s="27">
        <v>2286</v>
      </c>
      <c r="D22" s="19">
        <v>14140</v>
      </c>
      <c r="E22" s="19">
        <v>5031</v>
      </c>
      <c r="F22" s="19">
        <v>3588.439299999995</v>
      </c>
      <c r="G22" s="37">
        <v>3847.9</v>
      </c>
      <c r="H22" s="19">
        <v>896.49418000000014</v>
      </c>
      <c r="I22" s="19">
        <v>3445.181</v>
      </c>
      <c r="J22" s="19">
        <v>4479</v>
      </c>
      <c r="K22" s="18">
        <v>777</v>
      </c>
      <c r="L22" s="23">
        <v>12069.84</v>
      </c>
      <c r="M22" s="31">
        <v>108.69</v>
      </c>
      <c r="N22" s="13">
        <f t="shared" si="0"/>
        <v>50669.544479999997</v>
      </c>
    </row>
    <row r="23" spans="1:14">
      <c r="A23" s="6" t="s">
        <v>36</v>
      </c>
      <c r="B23" s="1" t="s">
        <v>37</v>
      </c>
      <c r="C23" s="27"/>
      <c r="D23" s="19">
        <v>0</v>
      </c>
      <c r="E23" s="19"/>
      <c r="F23" s="19">
        <v>0</v>
      </c>
      <c r="G23" s="31">
        <v>-4.08</v>
      </c>
      <c r="H23" s="19">
        <v>0</v>
      </c>
      <c r="I23" s="19">
        <v>0</v>
      </c>
      <c r="J23" s="19">
        <v>0</v>
      </c>
      <c r="K23" s="18">
        <v>0</v>
      </c>
      <c r="L23" s="23">
        <v>90</v>
      </c>
      <c r="M23" s="38" t="s">
        <v>82</v>
      </c>
      <c r="N23" s="13">
        <f t="shared" si="0"/>
        <v>85.92</v>
      </c>
    </row>
    <row r="24" spans="1:14">
      <c r="A24" s="6" t="s">
        <v>38</v>
      </c>
      <c r="B24" s="1" t="s">
        <v>39</v>
      </c>
      <c r="C24" s="27">
        <v>19</v>
      </c>
      <c r="D24" s="19">
        <v>0</v>
      </c>
      <c r="E24" s="19"/>
      <c r="F24" s="19">
        <v>0</v>
      </c>
      <c r="G24" s="37">
        <v>3101.56</v>
      </c>
      <c r="H24" s="19">
        <v>5304.9719999999998</v>
      </c>
      <c r="I24" s="19">
        <v>1012.655</v>
      </c>
      <c r="J24" s="19">
        <v>0</v>
      </c>
      <c r="K24" s="18">
        <v>0</v>
      </c>
      <c r="L24" s="23">
        <v>71.64</v>
      </c>
      <c r="M24" s="38" t="s">
        <v>82</v>
      </c>
      <c r="N24" s="13">
        <f t="shared" si="0"/>
        <v>9509.8269999999993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1" t="s">
        <v>82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1" t="s">
        <v>82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/>
      <c r="F27" s="19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1" t="s">
        <v>82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7">
        <v>34</v>
      </c>
      <c r="D28" s="19">
        <v>0</v>
      </c>
      <c r="E28" s="19"/>
      <c r="F28" s="19">
        <v>2.7650000000000001</v>
      </c>
      <c r="G28" s="31">
        <v>30.11</v>
      </c>
      <c r="H28" s="19">
        <v>21.350000000000023</v>
      </c>
      <c r="I28" s="19">
        <v>190.56299999999999</v>
      </c>
      <c r="J28" s="19">
        <v>0</v>
      </c>
      <c r="K28" s="18">
        <v>69</v>
      </c>
      <c r="L28" s="23">
        <v>12.3</v>
      </c>
      <c r="M28" s="31" t="s">
        <v>82</v>
      </c>
      <c r="N28" s="13">
        <f t="shared" si="0"/>
        <v>360.08800000000002</v>
      </c>
    </row>
    <row r="29" spans="1:14">
      <c r="A29" s="6" t="s">
        <v>48</v>
      </c>
      <c r="B29" s="1" t="s">
        <v>49</v>
      </c>
      <c r="C29" s="27">
        <v>0</v>
      </c>
      <c r="D29" s="19">
        <v>0</v>
      </c>
      <c r="E29" s="19"/>
      <c r="F29" s="19">
        <v>0</v>
      </c>
      <c r="G29" s="31">
        <v>0</v>
      </c>
      <c r="H29" s="19">
        <v>0</v>
      </c>
      <c r="I29" s="19">
        <v>204.54300000000001</v>
      </c>
      <c r="J29" s="19">
        <v>0</v>
      </c>
      <c r="K29" s="18">
        <v>0</v>
      </c>
      <c r="L29" s="23">
        <v>28.93</v>
      </c>
      <c r="M29" s="31" t="s">
        <v>82</v>
      </c>
      <c r="N29" s="13">
        <f t="shared" si="0"/>
        <v>233.47300000000001</v>
      </c>
    </row>
    <row r="30" spans="1:14">
      <c r="A30" s="6" t="s">
        <v>50</v>
      </c>
      <c r="B30" s="1" t="s">
        <v>51</v>
      </c>
      <c r="C30" s="27"/>
      <c r="D30" s="19">
        <v>0</v>
      </c>
      <c r="E30" s="19"/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1" t="s">
        <v>82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7"/>
      <c r="D31" s="19">
        <v>0</v>
      </c>
      <c r="E31" s="19"/>
      <c r="F31" s="19">
        <v>0</v>
      </c>
      <c r="G31" s="31">
        <v>1.89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31" t="s">
        <v>82</v>
      </c>
      <c r="N31" s="13">
        <f t="shared" si="0"/>
        <v>1.89</v>
      </c>
    </row>
    <row r="32" spans="1:14">
      <c r="A32" s="6" t="s">
        <v>54</v>
      </c>
      <c r="B32" s="1" t="s">
        <v>55</v>
      </c>
      <c r="C32" s="27"/>
      <c r="D32" s="19">
        <v>0</v>
      </c>
      <c r="E32" s="19"/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1" t="s">
        <v>82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593</v>
      </c>
      <c r="D33" s="19">
        <v>1793</v>
      </c>
      <c r="E33" s="19">
        <v>27</v>
      </c>
      <c r="F33" s="19">
        <v>62.22309999999986</v>
      </c>
      <c r="G33" s="37">
        <v>2502.1799999999998</v>
      </c>
      <c r="H33" s="19">
        <v>969.38759000000027</v>
      </c>
      <c r="I33" s="19">
        <v>796.18700000000001</v>
      </c>
      <c r="J33" s="19">
        <v>907</v>
      </c>
      <c r="K33" s="18">
        <v>45</v>
      </c>
      <c r="L33" s="23">
        <v>608.64</v>
      </c>
      <c r="M33" s="31">
        <v>51.77</v>
      </c>
      <c r="N33" s="13">
        <f t="shared" si="0"/>
        <v>8355.3876899999996</v>
      </c>
    </row>
    <row r="34" spans="1:14">
      <c r="A34" s="7" t="s">
        <v>58</v>
      </c>
      <c r="B34" s="8" t="s">
        <v>59</v>
      </c>
      <c r="C34" s="27">
        <v>54612</v>
      </c>
      <c r="D34" s="20">
        <f>D3+D4+D5+D6+D7+D8+D9+D16+D19+D26+D27+D28+D29+D30+D31+D32+D33</f>
        <v>44055</v>
      </c>
      <c r="E34" s="19">
        <v>23939</v>
      </c>
      <c r="F34" s="19">
        <v>29929.653399999992</v>
      </c>
      <c r="G34" s="37">
        <v>65599.179999999993</v>
      </c>
      <c r="H34" s="19">
        <v>56221.095000000045</v>
      </c>
      <c r="I34" s="19">
        <f>I3+I5+I4+I6+I7+I8+I9+I16+I19+I26+I27+I28+I29+I30+I32+I31+I33</f>
        <v>51865.366000000002</v>
      </c>
      <c r="J34" s="21">
        <f>SUM(J3:J10,J13,J19,J26:J33)</f>
        <v>61930</v>
      </c>
      <c r="K34" s="18">
        <v>20118.599999999999</v>
      </c>
      <c r="L34" s="24">
        <f>SUM(L3:L9)+L16+L19+SUM(L26:L33)</f>
        <v>50349.57</v>
      </c>
      <c r="M34" s="40">
        <v>575.54999999999995</v>
      </c>
      <c r="N34" s="9">
        <f t="shared" si="0"/>
        <v>459195.01439999999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3">
        <v>4028</v>
      </c>
      <c r="D3" s="28">
        <v>4597</v>
      </c>
      <c r="E3" s="19">
        <v>476</v>
      </c>
      <c r="F3" s="34">
        <v>615.62400000000002</v>
      </c>
      <c r="G3" s="35">
        <v>7107.57</v>
      </c>
      <c r="H3" s="19">
        <v>1122.1129999999994</v>
      </c>
      <c r="I3" s="19">
        <v>5010.9679999999998</v>
      </c>
      <c r="J3" s="19">
        <v>2607</v>
      </c>
      <c r="K3" s="18">
        <v>2267</v>
      </c>
      <c r="L3" s="23">
        <v>1793.91</v>
      </c>
      <c r="M3" s="19">
        <v>0</v>
      </c>
      <c r="N3" s="13">
        <f>SUM(C3:M3)</f>
        <v>29625.185000000001</v>
      </c>
    </row>
    <row r="4" spans="1:14">
      <c r="A4" s="6" t="s">
        <v>2</v>
      </c>
      <c r="B4" s="1" t="s">
        <v>3</v>
      </c>
      <c r="C4" s="33">
        <v>12325</v>
      </c>
      <c r="D4" s="28">
        <v>19734</v>
      </c>
      <c r="E4" s="19">
        <v>885</v>
      </c>
      <c r="F4" s="34">
        <v>0</v>
      </c>
      <c r="G4" s="35">
        <v>15730.16</v>
      </c>
      <c r="H4" s="19">
        <v>5552.2440000000006</v>
      </c>
      <c r="I4" s="19">
        <v>11255.599</v>
      </c>
      <c r="J4" s="19">
        <v>7452</v>
      </c>
      <c r="K4" s="18">
        <v>0</v>
      </c>
      <c r="L4" s="23">
        <v>4873.55</v>
      </c>
      <c r="M4" s="19">
        <v>0</v>
      </c>
      <c r="N4" s="13">
        <f t="shared" ref="N4:N34" si="0">SUM(C4:M4)</f>
        <v>77807.553</v>
      </c>
    </row>
    <row r="5" spans="1:14">
      <c r="A5" s="6" t="s">
        <v>4</v>
      </c>
      <c r="B5" s="1" t="s">
        <v>5</v>
      </c>
      <c r="C5" s="33">
        <v>2369</v>
      </c>
      <c r="D5" s="28">
        <v>6382</v>
      </c>
      <c r="E5" s="19">
        <v>3087</v>
      </c>
      <c r="F5" s="34">
        <v>2441.2159999999999</v>
      </c>
      <c r="G5" s="35">
        <v>6009.03</v>
      </c>
      <c r="H5" s="19">
        <v>9692.6280000000042</v>
      </c>
      <c r="I5" s="19">
        <v>10716.373</v>
      </c>
      <c r="J5" s="19">
        <v>5237</v>
      </c>
      <c r="K5" s="18">
        <v>3811</v>
      </c>
      <c r="L5" s="23">
        <v>8264.9699999999993</v>
      </c>
      <c r="M5" s="19">
        <v>585.29999999999995</v>
      </c>
      <c r="N5" s="13">
        <f t="shared" si="0"/>
        <v>58595.517000000007</v>
      </c>
    </row>
    <row r="6" spans="1:14">
      <c r="A6" s="6" t="s">
        <v>6</v>
      </c>
      <c r="B6" s="1" t="s">
        <v>7</v>
      </c>
      <c r="C6" s="33"/>
      <c r="D6" s="19">
        <v>0</v>
      </c>
      <c r="E6" s="19">
        <v>0</v>
      </c>
      <c r="F6" s="34">
        <v>0</v>
      </c>
      <c r="G6" s="35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3"/>
      <c r="D7" s="19">
        <v>0</v>
      </c>
      <c r="E7" s="19">
        <v>0</v>
      </c>
      <c r="F7" s="34">
        <v>0</v>
      </c>
      <c r="G7" s="35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3"/>
      <c r="D8" s="19">
        <v>0</v>
      </c>
      <c r="E8" s="19">
        <v>0</v>
      </c>
      <c r="F8" s="34">
        <v>0</v>
      </c>
      <c r="G8" s="35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3"/>
      <c r="D9" s="19">
        <v>0</v>
      </c>
      <c r="E9" s="19">
        <v>0</v>
      </c>
      <c r="F9" s="34">
        <v>0</v>
      </c>
      <c r="G9" s="35">
        <v>7.0000000000000007E-2</v>
      </c>
      <c r="H9" s="19">
        <v>0</v>
      </c>
      <c r="I9" s="19">
        <v>88.100460000000012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88.170460000000006</v>
      </c>
    </row>
    <row r="10" spans="1:14">
      <c r="A10" s="6" t="s">
        <v>14</v>
      </c>
      <c r="B10" s="1" t="s">
        <v>15</v>
      </c>
      <c r="C10" s="33">
        <v>469</v>
      </c>
      <c r="D10" s="19">
        <f>D11+D12</f>
        <v>1456</v>
      </c>
      <c r="E10" s="19">
        <v>0</v>
      </c>
      <c r="F10" s="34">
        <v>0</v>
      </c>
      <c r="G10" s="35">
        <v>1579.46</v>
      </c>
      <c r="H10" s="19">
        <v>3812.2960000000021</v>
      </c>
      <c r="I10" s="19">
        <f t="shared" ref="I10" si="1">I11+I12</f>
        <v>133.33500000000001</v>
      </c>
      <c r="J10" s="19">
        <f t="shared" ref="J10" si="2">SUM(J11:J12)</f>
        <v>48</v>
      </c>
      <c r="K10" s="18">
        <v>0</v>
      </c>
      <c r="L10" s="23">
        <f>SUM(L11:L12)</f>
        <v>1078.3900000000001</v>
      </c>
      <c r="M10" s="19">
        <v>0</v>
      </c>
      <c r="N10" s="13">
        <f t="shared" si="0"/>
        <v>8576.4810000000016</v>
      </c>
    </row>
    <row r="11" spans="1:14">
      <c r="A11" s="6" t="s">
        <v>16</v>
      </c>
      <c r="B11" s="1" t="s">
        <v>17</v>
      </c>
      <c r="C11" s="33">
        <v>59</v>
      </c>
      <c r="D11" s="28">
        <v>1122</v>
      </c>
      <c r="E11" s="19">
        <v>0</v>
      </c>
      <c r="F11" s="34">
        <v>0</v>
      </c>
      <c r="G11" s="35">
        <v>0.26</v>
      </c>
      <c r="H11" s="19">
        <v>46.799999999999955</v>
      </c>
      <c r="I11" s="19">
        <v>112.893</v>
      </c>
      <c r="J11" s="19">
        <v>48</v>
      </c>
      <c r="K11" s="18">
        <v>0</v>
      </c>
      <c r="L11" s="23">
        <v>0</v>
      </c>
      <c r="M11" s="19">
        <v>0</v>
      </c>
      <c r="N11" s="13">
        <f t="shared" si="0"/>
        <v>1388.953</v>
      </c>
    </row>
    <row r="12" spans="1:14">
      <c r="A12" s="6" t="s">
        <v>18</v>
      </c>
      <c r="B12" s="1" t="s">
        <v>19</v>
      </c>
      <c r="C12" s="33">
        <v>410</v>
      </c>
      <c r="D12" s="28">
        <v>334</v>
      </c>
      <c r="E12" s="19">
        <v>0</v>
      </c>
      <c r="F12" s="34">
        <v>0</v>
      </c>
      <c r="G12" s="35">
        <v>1579.2</v>
      </c>
      <c r="H12" s="19">
        <v>3765.4959999999992</v>
      </c>
      <c r="I12" s="19">
        <v>20.442</v>
      </c>
      <c r="J12" s="19">
        <v>0</v>
      </c>
      <c r="K12" s="18">
        <v>0</v>
      </c>
      <c r="L12" s="23">
        <v>1078.3900000000001</v>
      </c>
      <c r="M12" s="19">
        <v>0</v>
      </c>
      <c r="N12" s="13">
        <f t="shared" si="0"/>
        <v>7187.5279999999993</v>
      </c>
    </row>
    <row r="13" spans="1:14">
      <c r="A13" s="6" t="s">
        <v>20</v>
      </c>
      <c r="B13" s="1" t="s">
        <v>21</v>
      </c>
      <c r="C13" s="33">
        <v>2464</v>
      </c>
      <c r="D13" s="19">
        <f>D14+D15</f>
        <v>194</v>
      </c>
      <c r="E13" s="19">
        <v>747</v>
      </c>
      <c r="F13" s="34">
        <v>0</v>
      </c>
      <c r="G13" s="35">
        <v>13850.08</v>
      </c>
      <c r="H13" s="19">
        <v>7007.7780000000021</v>
      </c>
      <c r="I13" s="19">
        <f>I14+I15</f>
        <v>2122.7550000000001</v>
      </c>
      <c r="J13" s="19">
        <f t="shared" ref="J13" si="3">SUM(J14:J15)</f>
        <v>1146</v>
      </c>
      <c r="K13" s="18">
        <v>10</v>
      </c>
      <c r="L13" s="23">
        <f>SUM(L14:L15)</f>
        <v>315.67</v>
      </c>
      <c r="M13" s="19">
        <v>0</v>
      </c>
      <c r="N13" s="13">
        <f t="shared" si="0"/>
        <v>27857.283000000003</v>
      </c>
    </row>
    <row r="14" spans="1:14">
      <c r="A14" s="6" t="s">
        <v>16</v>
      </c>
      <c r="B14" s="1" t="s">
        <v>22</v>
      </c>
      <c r="C14" s="33">
        <v>1009</v>
      </c>
      <c r="D14" s="19">
        <v>3</v>
      </c>
      <c r="E14" s="19">
        <v>1</v>
      </c>
      <c r="F14" s="34">
        <v>0</v>
      </c>
      <c r="G14" s="35">
        <v>342.94</v>
      </c>
      <c r="H14" s="19">
        <v>4809.0749999999998</v>
      </c>
      <c r="I14" s="19">
        <v>964.18799999999999</v>
      </c>
      <c r="J14" s="19">
        <v>240</v>
      </c>
      <c r="K14" s="18">
        <v>10</v>
      </c>
      <c r="L14" s="23">
        <v>63.02</v>
      </c>
      <c r="M14" s="19">
        <v>0</v>
      </c>
      <c r="N14" s="13">
        <f t="shared" si="0"/>
        <v>7442.223</v>
      </c>
    </row>
    <row r="15" spans="1:14">
      <c r="A15" s="6" t="s">
        <v>18</v>
      </c>
      <c r="B15" s="1" t="s">
        <v>23</v>
      </c>
      <c r="C15" s="33">
        <v>1455</v>
      </c>
      <c r="D15" s="19">
        <v>191</v>
      </c>
      <c r="E15" s="19">
        <v>746</v>
      </c>
      <c r="F15" s="34">
        <v>0</v>
      </c>
      <c r="G15" s="35">
        <v>13507.14</v>
      </c>
      <c r="H15" s="19">
        <v>2198.7029999999977</v>
      </c>
      <c r="I15" s="19">
        <v>1158.567</v>
      </c>
      <c r="J15" s="19">
        <f>838+68</f>
        <v>906</v>
      </c>
      <c r="K15" s="18">
        <v>0</v>
      </c>
      <c r="L15" s="23">
        <v>252.65</v>
      </c>
      <c r="M15" s="19">
        <v>0</v>
      </c>
      <c r="N15" s="13">
        <f t="shared" si="0"/>
        <v>20415.059999999998</v>
      </c>
    </row>
    <row r="16" spans="1:14">
      <c r="A16" s="6" t="s">
        <v>24</v>
      </c>
      <c r="B16" s="1" t="s">
        <v>25</v>
      </c>
      <c r="C16" s="33">
        <v>2933</v>
      </c>
      <c r="D16" s="19">
        <f t="shared" ref="D16:D18" si="4">D10+D13</f>
        <v>1650</v>
      </c>
      <c r="E16" s="19">
        <v>747</v>
      </c>
      <c r="F16" s="34">
        <v>0</v>
      </c>
      <c r="G16" s="35">
        <v>15429.54</v>
      </c>
      <c r="H16" s="19">
        <v>10820.073999999979</v>
      </c>
      <c r="I16" s="19">
        <f t="shared" ref="I16" si="5">I17+I18</f>
        <v>2256.09</v>
      </c>
      <c r="J16" s="19">
        <f t="shared" ref="J16" si="6">SUM(J17:J18)</f>
        <v>1194</v>
      </c>
      <c r="K16" s="18">
        <v>10</v>
      </c>
      <c r="L16" s="23">
        <f>SUM(L17:L18)</f>
        <v>1394.0600000000002</v>
      </c>
      <c r="M16" s="19">
        <v>0</v>
      </c>
      <c r="N16" s="13">
        <f t="shared" si="0"/>
        <v>36433.763999999981</v>
      </c>
    </row>
    <row r="17" spans="1:14">
      <c r="A17" s="6" t="s">
        <v>16</v>
      </c>
      <c r="B17" s="1" t="s">
        <v>26</v>
      </c>
      <c r="C17" s="33">
        <v>1067</v>
      </c>
      <c r="D17" s="28">
        <f t="shared" si="4"/>
        <v>1125</v>
      </c>
      <c r="E17" s="19">
        <v>1</v>
      </c>
      <c r="F17" s="34">
        <v>0</v>
      </c>
      <c r="G17" s="35">
        <v>343.2</v>
      </c>
      <c r="H17" s="19">
        <v>4855.8750000000018</v>
      </c>
      <c r="I17" s="19">
        <f t="shared" ref="I17:J18" si="7">I11+I14</f>
        <v>1077.0809999999999</v>
      </c>
      <c r="J17" s="19">
        <f t="shared" si="7"/>
        <v>288</v>
      </c>
      <c r="K17" s="18">
        <v>10</v>
      </c>
      <c r="L17" s="23">
        <f>L11+L14</f>
        <v>63.02</v>
      </c>
      <c r="M17" s="19">
        <v>0</v>
      </c>
      <c r="N17" s="13">
        <f t="shared" si="0"/>
        <v>8830.1760000000013</v>
      </c>
    </row>
    <row r="18" spans="1:14">
      <c r="A18" s="6" t="s">
        <v>18</v>
      </c>
      <c r="B18" s="1" t="s">
        <v>27</v>
      </c>
      <c r="C18" s="33">
        <v>1866</v>
      </c>
      <c r="D18" s="28">
        <f t="shared" si="4"/>
        <v>525</v>
      </c>
      <c r="E18" s="19">
        <v>746</v>
      </c>
      <c r="F18" s="34">
        <v>0</v>
      </c>
      <c r="G18" s="35">
        <v>15086.34</v>
      </c>
      <c r="H18" s="19">
        <v>5964.1990000000078</v>
      </c>
      <c r="I18" s="19">
        <f t="shared" si="7"/>
        <v>1179.009</v>
      </c>
      <c r="J18" s="19">
        <f t="shared" si="7"/>
        <v>906</v>
      </c>
      <c r="K18" s="18">
        <v>0</v>
      </c>
      <c r="L18" s="23">
        <f>L12+L15</f>
        <v>1331.0400000000002</v>
      </c>
      <c r="M18" s="19">
        <f>M15+M12</f>
        <v>0</v>
      </c>
      <c r="N18" s="13">
        <f t="shared" si="0"/>
        <v>27603.588000000011</v>
      </c>
    </row>
    <row r="19" spans="1:14">
      <c r="A19" s="6" t="s">
        <v>28</v>
      </c>
      <c r="B19" s="1" t="s">
        <v>29</v>
      </c>
      <c r="C19" s="33">
        <v>29736</v>
      </c>
      <c r="D19" s="19">
        <f>D20+D24+D25</f>
        <v>15195</v>
      </c>
      <c r="E19" s="19">
        <v>9503</v>
      </c>
      <c r="F19" s="34">
        <v>16121.351549999998</v>
      </c>
      <c r="G19" s="35">
        <v>26562.46</v>
      </c>
      <c r="H19" s="22">
        <f>H20+H24+H25</f>
        <v>18270.42779999999</v>
      </c>
      <c r="I19" s="19">
        <f t="shared" ref="I19" si="8">I20+I24+I25</f>
        <v>15505.55935</v>
      </c>
      <c r="J19" s="19">
        <f t="shared" ref="J19" si="9">SUM(J20,J24:J25)</f>
        <v>35984</v>
      </c>
      <c r="K19" s="18">
        <v>13099</v>
      </c>
      <c r="L19" s="23">
        <f>L20+L24+L25</f>
        <v>18719.93</v>
      </c>
      <c r="M19" s="19">
        <f>M20+M25</f>
        <v>1174.7</v>
      </c>
      <c r="N19" s="13">
        <f t="shared" si="0"/>
        <v>199871.42869999999</v>
      </c>
    </row>
    <row r="20" spans="1:14">
      <c r="A20" s="6" t="s">
        <v>30</v>
      </c>
      <c r="B20" s="1" t="s">
        <v>31</v>
      </c>
      <c r="C20" s="33">
        <v>29736</v>
      </c>
      <c r="D20" s="19">
        <f>SUM(D21:D23)</f>
        <v>15195</v>
      </c>
      <c r="E20" s="19">
        <v>9483</v>
      </c>
      <c r="F20" s="34">
        <v>16121.351549999998</v>
      </c>
      <c r="G20" s="35">
        <v>26262.39</v>
      </c>
      <c r="H20" s="22">
        <f>H21+H22+H23</f>
        <v>17600.864799999992</v>
      </c>
      <c r="I20" s="19">
        <f t="shared" ref="I20" si="10">I21+I22+I23</f>
        <v>15352.182349999999</v>
      </c>
      <c r="J20" s="19">
        <f t="shared" ref="J20" si="11">SUM(J21:J23)</f>
        <v>35984</v>
      </c>
      <c r="K20" s="18">
        <v>13099</v>
      </c>
      <c r="L20" s="23">
        <f>SUM(L21:L23)</f>
        <v>18621.349999999999</v>
      </c>
      <c r="M20" s="19">
        <f>M21+M22+M23+M24</f>
        <v>1174.7</v>
      </c>
      <c r="N20" s="13">
        <f t="shared" si="0"/>
        <v>198629.83869999999</v>
      </c>
    </row>
    <row r="21" spans="1:14">
      <c r="A21" s="6" t="s">
        <v>32</v>
      </c>
      <c r="B21" s="1" t="s">
        <v>33</v>
      </c>
      <c r="C21" s="33">
        <v>29031</v>
      </c>
      <c r="D21" s="19">
        <v>12897</v>
      </c>
      <c r="E21" s="19">
        <v>7928</v>
      </c>
      <c r="F21" s="34">
        <v>13003.146000000001</v>
      </c>
      <c r="G21" s="35">
        <v>22298.52</v>
      </c>
      <c r="H21" s="19">
        <v>13109.521999999994</v>
      </c>
      <c r="I21" s="19">
        <v>9853.4075599999996</v>
      </c>
      <c r="J21" s="19">
        <f>31999+1297</f>
        <v>33296</v>
      </c>
      <c r="K21" s="18">
        <v>12139</v>
      </c>
      <c r="L21" s="23">
        <v>7695.87</v>
      </c>
      <c r="M21" s="19">
        <v>1174.7</v>
      </c>
      <c r="N21" s="13">
        <f t="shared" si="0"/>
        <v>162426.16555999999</v>
      </c>
    </row>
    <row r="22" spans="1:14">
      <c r="A22" s="6" t="s">
        <v>34</v>
      </c>
      <c r="B22" s="1" t="s">
        <v>35</v>
      </c>
      <c r="C22" s="33">
        <v>705</v>
      </c>
      <c r="D22" s="19">
        <v>2298</v>
      </c>
      <c r="E22" s="19">
        <v>1329</v>
      </c>
      <c r="F22" s="34">
        <v>3118.2055499999969</v>
      </c>
      <c r="G22" s="35">
        <v>3962.92</v>
      </c>
      <c r="H22" s="19">
        <v>4361.5031999999983</v>
      </c>
      <c r="I22" s="19">
        <v>5498.7747900000004</v>
      </c>
      <c r="J22" s="19">
        <v>2688</v>
      </c>
      <c r="K22" s="18">
        <v>960</v>
      </c>
      <c r="L22" s="23">
        <v>10925.48</v>
      </c>
      <c r="M22" s="19">
        <v>0</v>
      </c>
      <c r="N22" s="13">
        <f t="shared" si="0"/>
        <v>35846.883539999995</v>
      </c>
    </row>
    <row r="23" spans="1:14">
      <c r="A23" s="6" t="s">
        <v>36</v>
      </c>
      <c r="B23" s="1" t="s">
        <v>37</v>
      </c>
      <c r="C23" s="33"/>
      <c r="D23" s="19">
        <v>0</v>
      </c>
      <c r="E23" s="19">
        <v>226</v>
      </c>
      <c r="F23" s="34">
        <v>0</v>
      </c>
      <c r="G23" s="35">
        <v>0.95</v>
      </c>
      <c r="H23" s="19">
        <v>129.83960000000002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356.78960000000001</v>
      </c>
    </row>
    <row r="24" spans="1:14">
      <c r="A24" s="6" t="s">
        <v>38</v>
      </c>
      <c r="B24" s="1" t="s">
        <v>39</v>
      </c>
      <c r="C24" s="33"/>
      <c r="D24" s="19">
        <v>0</v>
      </c>
      <c r="E24" s="19">
        <v>20</v>
      </c>
      <c r="F24" s="34">
        <v>0</v>
      </c>
      <c r="G24" s="35">
        <v>300.07</v>
      </c>
      <c r="H24" s="19">
        <v>669.5630000000001</v>
      </c>
      <c r="I24" s="19">
        <v>153.37700000000001</v>
      </c>
      <c r="J24" s="19">
        <v>0</v>
      </c>
      <c r="K24" s="18">
        <v>0</v>
      </c>
      <c r="L24" s="23">
        <v>98.58</v>
      </c>
      <c r="M24" s="19">
        <v>0</v>
      </c>
      <c r="N24" s="13">
        <f t="shared" si="0"/>
        <v>1241.5899999999999</v>
      </c>
    </row>
    <row r="25" spans="1:14">
      <c r="A25" s="6" t="s">
        <v>40</v>
      </c>
      <c r="B25" s="1" t="s">
        <v>41</v>
      </c>
      <c r="C25" s="33">
        <v>0</v>
      </c>
      <c r="D25" s="19">
        <v>0</v>
      </c>
      <c r="E25" s="19">
        <v>0</v>
      </c>
      <c r="F25" s="34">
        <v>0</v>
      </c>
      <c r="G25" s="35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3"/>
      <c r="D26" s="19">
        <v>0</v>
      </c>
      <c r="E26" s="19">
        <v>0</v>
      </c>
      <c r="F26" s="34">
        <v>0</v>
      </c>
      <c r="G26" s="35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3"/>
      <c r="D27" s="19">
        <v>0</v>
      </c>
      <c r="E27" s="19">
        <v>0</v>
      </c>
      <c r="F27" s="34">
        <v>0</v>
      </c>
      <c r="G27" s="35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33">
        <v>10</v>
      </c>
      <c r="D28" s="19">
        <v>42</v>
      </c>
      <c r="E28" s="19">
        <v>23</v>
      </c>
      <c r="F28" s="34">
        <v>2.3759999999999999</v>
      </c>
      <c r="G28" s="35">
        <v>18.13</v>
      </c>
      <c r="H28" s="19">
        <v>92.555999999999813</v>
      </c>
      <c r="I28" s="19">
        <v>17.52</v>
      </c>
      <c r="J28" s="19">
        <v>700</v>
      </c>
      <c r="K28" s="18">
        <v>35</v>
      </c>
      <c r="L28" s="23">
        <v>41.95</v>
      </c>
      <c r="M28" s="19">
        <v>0</v>
      </c>
      <c r="N28" s="13">
        <f t="shared" si="0"/>
        <v>982.53199999999993</v>
      </c>
    </row>
    <row r="29" spans="1:14">
      <c r="A29" s="6" t="s">
        <v>48</v>
      </c>
      <c r="B29" s="1" t="s">
        <v>49</v>
      </c>
      <c r="C29" s="33"/>
      <c r="D29" s="19">
        <v>0</v>
      </c>
      <c r="E29" s="19">
        <v>0</v>
      </c>
      <c r="F29" s="34">
        <v>0</v>
      </c>
      <c r="G29" s="35">
        <v>0.14000000000000001</v>
      </c>
      <c r="H29" s="19">
        <v>0</v>
      </c>
      <c r="I29" s="19">
        <v>128.59700000000001</v>
      </c>
      <c r="J29" s="19">
        <v>0</v>
      </c>
      <c r="K29" s="18">
        <v>0</v>
      </c>
      <c r="L29" s="23">
        <v>0.33</v>
      </c>
      <c r="M29" s="19">
        <v>0</v>
      </c>
      <c r="N29" s="13">
        <f t="shared" si="0"/>
        <v>129.06700000000001</v>
      </c>
    </row>
    <row r="30" spans="1:14">
      <c r="A30" s="6" t="s">
        <v>50</v>
      </c>
      <c r="B30" s="1" t="s">
        <v>51</v>
      </c>
      <c r="C30" s="33"/>
      <c r="D30" s="19">
        <v>0</v>
      </c>
      <c r="E30" s="19">
        <v>0</v>
      </c>
      <c r="F30" s="34">
        <v>0</v>
      </c>
      <c r="G30" s="35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3"/>
      <c r="D31" s="19">
        <v>0</v>
      </c>
      <c r="E31" s="19">
        <v>0</v>
      </c>
      <c r="F31" s="34">
        <v>0</v>
      </c>
      <c r="G31" s="35">
        <v>0.01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0.01</v>
      </c>
    </row>
    <row r="32" spans="1:14">
      <c r="A32" s="6" t="s">
        <v>54</v>
      </c>
      <c r="B32" s="1" t="s">
        <v>55</v>
      </c>
      <c r="C32" s="33"/>
      <c r="D32" s="19">
        <v>0</v>
      </c>
      <c r="E32" s="19">
        <v>0</v>
      </c>
      <c r="F32" s="34">
        <v>0</v>
      </c>
      <c r="G32" s="35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3">
        <v>284</v>
      </c>
      <c r="D33" s="19">
        <v>598</v>
      </c>
      <c r="E33" s="19">
        <v>88</v>
      </c>
      <c r="F33" s="34">
        <v>6.0490000000000004</v>
      </c>
      <c r="G33" s="35">
        <v>761.02</v>
      </c>
      <c r="H33" s="19">
        <v>650.89012000000002</v>
      </c>
      <c r="I33" s="19">
        <v>1905.2099500000002</v>
      </c>
      <c r="J33" s="19">
        <v>196</v>
      </c>
      <c r="K33" s="18">
        <v>223</v>
      </c>
      <c r="L33" s="23">
        <v>132.68</v>
      </c>
      <c r="M33" s="19">
        <v>0</v>
      </c>
      <c r="N33" s="13">
        <f t="shared" si="0"/>
        <v>4844.8490700000002</v>
      </c>
    </row>
    <row r="34" spans="1:14">
      <c r="A34" s="7" t="s">
        <v>58</v>
      </c>
      <c r="B34" s="8" t="s">
        <v>59</v>
      </c>
      <c r="C34" s="33">
        <v>51685</v>
      </c>
      <c r="D34" s="20">
        <f>D3+D4+D5+D6+D7+D8+D9+D16+D19+D26+D27+D28+D29+D30+D31+D32+D33</f>
        <v>48198</v>
      </c>
      <c r="E34" s="19">
        <v>14809</v>
      </c>
      <c r="F34" s="34">
        <v>19186.616549999999</v>
      </c>
      <c r="G34" s="35">
        <v>71618.12</v>
      </c>
      <c r="H34" s="19">
        <v>46200.932919999934</v>
      </c>
      <c r="I34" s="19">
        <f>I3+I5+I4+I6+I7+I8+I9+I16+I19+I26+I27+I28+I29+I30+I32+I31+I33</f>
        <v>46884.016759999999</v>
      </c>
      <c r="J34" s="21">
        <f t="shared" ref="J34" si="12">SUM(J3:J10,J13,J19,J26:J33)</f>
        <v>53370</v>
      </c>
      <c r="K34" s="18">
        <v>19445</v>
      </c>
      <c r="L34" s="24">
        <f>SUM(L3:L9)+L16+L19+SUM(L26:L33)</f>
        <v>35221.379999999997</v>
      </c>
      <c r="M34" s="21">
        <f>M5+M15+M19</f>
        <v>1760</v>
      </c>
      <c r="N34" s="9">
        <f t="shared" si="0"/>
        <v>408378.06622999994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13702</v>
      </c>
      <c r="D3" s="28">
        <v>5827</v>
      </c>
      <c r="E3" s="19">
        <v>2680</v>
      </c>
      <c r="F3" s="19">
        <v>8145</v>
      </c>
      <c r="G3" s="32">
        <v>10679</v>
      </c>
      <c r="H3" s="19">
        <v>21703</v>
      </c>
      <c r="I3" s="19">
        <v>19040</v>
      </c>
      <c r="J3" s="19">
        <v>9044</v>
      </c>
      <c r="K3" s="18">
        <v>8852</v>
      </c>
      <c r="L3" s="25">
        <v>6137</v>
      </c>
      <c r="M3" s="31" t="s">
        <v>81</v>
      </c>
      <c r="N3" s="13">
        <f>SUM(C3:M3)</f>
        <v>105809</v>
      </c>
    </row>
    <row r="4" spans="1:14">
      <c r="A4" s="6" t="s">
        <v>2</v>
      </c>
      <c r="B4" s="1" t="s">
        <v>3</v>
      </c>
      <c r="C4" s="27">
        <v>142</v>
      </c>
      <c r="D4" s="28">
        <v>76</v>
      </c>
      <c r="E4" s="19">
        <v>16</v>
      </c>
      <c r="F4" s="19">
        <v>0</v>
      </c>
      <c r="G4" s="31">
        <v>383</v>
      </c>
      <c r="H4" s="19">
        <v>949</v>
      </c>
      <c r="I4" s="19">
        <v>2388</v>
      </c>
      <c r="J4" s="19">
        <v>145</v>
      </c>
      <c r="K4" s="18">
        <v>0</v>
      </c>
      <c r="L4" s="25">
        <v>331</v>
      </c>
      <c r="M4" s="31" t="s">
        <v>82</v>
      </c>
      <c r="N4" s="13">
        <f t="shared" ref="N4:N34" si="0">SUM(C4:M4)</f>
        <v>4430</v>
      </c>
    </row>
    <row r="5" spans="1:14">
      <c r="A5" s="6" t="s">
        <v>4</v>
      </c>
      <c r="B5" s="1" t="s">
        <v>5</v>
      </c>
      <c r="C5" s="27">
        <v>452</v>
      </c>
      <c r="D5" s="28">
        <v>491</v>
      </c>
      <c r="E5" s="19">
        <v>1046</v>
      </c>
      <c r="F5" s="19">
        <v>118</v>
      </c>
      <c r="G5" s="31">
        <v>795</v>
      </c>
      <c r="H5" s="19">
        <v>989</v>
      </c>
      <c r="I5" s="19">
        <v>694</v>
      </c>
      <c r="J5" s="19">
        <v>342</v>
      </c>
      <c r="K5" s="18">
        <v>649</v>
      </c>
      <c r="L5" s="25">
        <v>566</v>
      </c>
      <c r="M5" s="31" t="s">
        <v>82</v>
      </c>
      <c r="N5" s="13">
        <f t="shared" si="0"/>
        <v>6142</v>
      </c>
    </row>
    <row r="6" spans="1:14">
      <c r="A6" s="6" t="s">
        <v>6</v>
      </c>
      <c r="B6" s="1" t="s">
        <v>7</v>
      </c>
      <c r="C6" s="27"/>
      <c r="D6" s="19"/>
      <c r="E6" s="19"/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1" t="s">
        <v>82</v>
      </c>
      <c r="N6" s="13">
        <f t="shared" si="0"/>
        <v>0</v>
      </c>
    </row>
    <row r="7" spans="1:14">
      <c r="A7" s="6" t="s">
        <v>8</v>
      </c>
      <c r="B7" s="1" t="s">
        <v>9</v>
      </c>
      <c r="C7" s="27">
        <v>1</v>
      </c>
      <c r="D7" s="19">
        <v>0</v>
      </c>
      <c r="E7" s="19"/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1" t="s">
        <v>82</v>
      </c>
      <c r="N7" s="13">
        <f t="shared" si="0"/>
        <v>1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19">
        <v>0</v>
      </c>
      <c r="G8" s="31">
        <v>3</v>
      </c>
      <c r="H8" s="19">
        <v>13</v>
      </c>
      <c r="I8" s="19">
        <v>0</v>
      </c>
      <c r="J8" s="19">
        <v>0</v>
      </c>
      <c r="K8" s="18">
        <v>4</v>
      </c>
      <c r="L8" s="25">
        <v>1</v>
      </c>
      <c r="M8" s="31" t="s">
        <v>82</v>
      </c>
      <c r="N8" s="13">
        <f t="shared" si="0"/>
        <v>21</v>
      </c>
    </row>
    <row r="9" spans="1:14">
      <c r="A9" s="6" t="s">
        <v>12</v>
      </c>
      <c r="B9" s="1" t="s">
        <v>13</v>
      </c>
      <c r="C9" s="27"/>
      <c r="D9" s="19">
        <v>66</v>
      </c>
      <c r="E9" s="19">
        <v>25</v>
      </c>
      <c r="F9" s="19">
        <v>0</v>
      </c>
      <c r="G9" s="31">
        <v>15</v>
      </c>
      <c r="H9" s="19">
        <v>15</v>
      </c>
      <c r="I9" s="19">
        <v>67</v>
      </c>
      <c r="J9" s="19">
        <v>11</v>
      </c>
      <c r="K9" s="18">
        <v>15</v>
      </c>
      <c r="L9" s="25">
        <v>22</v>
      </c>
      <c r="M9" s="31" t="s">
        <v>82</v>
      </c>
      <c r="N9" s="13">
        <f t="shared" si="0"/>
        <v>236</v>
      </c>
    </row>
    <row r="10" spans="1:14">
      <c r="A10" s="6" t="s">
        <v>14</v>
      </c>
      <c r="B10" s="1" t="s">
        <v>15</v>
      </c>
      <c r="C10" s="27">
        <v>2326</v>
      </c>
      <c r="D10" s="19">
        <f>D11+D12</f>
        <v>1084</v>
      </c>
      <c r="E10" s="19">
        <v>520</v>
      </c>
      <c r="F10" s="19">
        <v>135</v>
      </c>
      <c r="G10" s="32">
        <v>1218</v>
      </c>
      <c r="H10" s="19">
        <v>2329</v>
      </c>
      <c r="I10" s="19">
        <f>I11+I12</f>
        <v>1974</v>
      </c>
      <c r="J10" s="19">
        <f>SUM(J11:J12)</f>
        <v>402</v>
      </c>
      <c r="K10" s="18">
        <v>767</v>
      </c>
      <c r="L10" s="25">
        <f>SUM(L11:L12)</f>
        <v>578</v>
      </c>
      <c r="M10" s="31" t="s">
        <v>82</v>
      </c>
      <c r="N10" s="13">
        <f t="shared" si="0"/>
        <v>11333</v>
      </c>
    </row>
    <row r="11" spans="1:14">
      <c r="A11" s="6" t="s">
        <v>16</v>
      </c>
      <c r="B11" s="1" t="s">
        <v>17</v>
      </c>
      <c r="C11" s="27">
        <v>2170</v>
      </c>
      <c r="D11" s="28">
        <v>849</v>
      </c>
      <c r="E11" s="19">
        <v>431</v>
      </c>
      <c r="F11" s="19">
        <v>114</v>
      </c>
      <c r="G11" s="31">
        <v>967</v>
      </c>
      <c r="H11" s="19">
        <v>1847</v>
      </c>
      <c r="I11" s="19">
        <v>1837</v>
      </c>
      <c r="J11" s="19">
        <v>273</v>
      </c>
      <c r="K11" s="18">
        <v>557</v>
      </c>
      <c r="L11" s="25">
        <v>324</v>
      </c>
      <c r="M11" s="31" t="s">
        <v>82</v>
      </c>
      <c r="N11" s="13">
        <f t="shared" si="0"/>
        <v>9369</v>
      </c>
    </row>
    <row r="12" spans="1:14">
      <c r="A12" s="6" t="s">
        <v>18</v>
      </c>
      <c r="B12" s="1" t="s">
        <v>19</v>
      </c>
      <c r="C12" s="27">
        <v>156</v>
      </c>
      <c r="D12" s="28">
        <v>235</v>
      </c>
      <c r="E12" s="19">
        <v>89</v>
      </c>
      <c r="F12" s="19">
        <v>21</v>
      </c>
      <c r="G12" s="31">
        <v>251</v>
      </c>
      <c r="H12" s="19">
        <v>482</v>
      </c>
      <c r="I12" s="19">
        <v>137</v>
      </c>
      <c r="J12" s="19">
        <v>129</v>
      </c>
      <c r="K12" s="18">
        <v>210</v>
      </c>
      <c r="L12" s="25">
        <v>254</v>
      </c>
      <c r="M12" s="31" t="s">
        <v>82</v>
      </c>
      <c r="N12" s="13">
        <f t="shared" si="0"/>
        <v>1964</v>
      </c>
    </row>
    <row r="13" spans="1:14">
      <c r="A13" s="6" t="s">
        <v>20</v>
      </c>
      <c r="B13" s="1" t="s">
        <v>21</v>
      </c>
      <c r="C13" s="27">
        <v>2150</v>
      </c>
      <c r="D13" s="19">
        <f>D14+D15</f>
        <v>947</v>
      </c>
      <c r="E13" s="19">
        <v>97</v>
      </c>
      <c r="F13" s="19">
        <v>30</v>
      </c>
      <c r="G13" s="32">
        <v>1321</v>
      </c>
      <c r="H13" s="19">
        <v>4132</v>
      </c>
      <c r="I13" s="19">
        <f>I14+I15</f>
        <v>2214</v>
      </c>
      <c r="J13" s="19">
        <f>SUM(J14:J15)</f>
        <v>227</v>
      </c>
      <c r="K13" s="18">
        <v>341</v>
      </c>
      <c r="L13" s="25">
        <f>SUM(L14:L15)</f>
        <v>603</v>
      </c>
      <c r="M13" s="31" t="s">
        <v>82</v>
      </c>
      <c r="N13" s="13">
        <f t="shared" si="0"/>
        <v>12062</v>
      </c>
    </row>
    <row r="14" spans="1:14">
      <c r="A14" s="6" t="s">
        <v>16</v>
      </c>
      <c r="B14" s="1" t="s">
        <v>22</v>
      </c>
      <c r="C14" s="27">
        <v>2048</v>
      </c>
      <c r="D14" s="19">
        <v>778</v>
      </c>
      <c r="E14" s="19">
        <v>72</v>
      </c>
      <c r="F14" s="19">
        <v>24</v>
      </c>
      <c r="G14" s="31">
        <v>974</v>
      </c>
      <c r="H14" s="19">
        <v>3639</v>
      </c>
      <c r="I14" s="19">
        <v>1899</v>
      </c>
      <c r="J14" s="19">
        <v>154</v>
      </c>
      <c r="K14" s="18">
        <v>234</v>
      </c>
      <c r="L14" s="25">
        <v>319</v>
      </c>
      <c r="M14" s="31" t="s">
        <v>82</v>
      </c>
      <c r="N14" s="13">
        <f t="shared" si="0"/>
        <v>10141</v>
      </c>
    </row>
    <row r="15" spans="1:14">
      <c r="A15" s="6" t="s">
        <v>18</v>
      </c>
      <c r="B15" s="1" t="s">
        <v>23</v>
      </c>
      <c r="C15" s="27">
        <v>102</v>
      </c>
      <c r="D15" s="19">
        <v>169</v>
      </c>
      <c r="E15" s="19">
        <v>25</v>
      </c>
      <c r="F15" s="19">
        <v>6</v>
      </c>
      <c r="G15" s="31">
        <v>347</v>
      </c>
      <c r="H15" s="19">
        <v>493</v>
      </c>
      <c r="I15" s="19">
        <v>315</v>
      </c>
      <c r="J15" s="19">
        <v>73</v>
      </c>
      <c r="K15" s="18">
        <v>107</v>
      </c>
      <c r="L15" s="25">
        <v>284</v>
      </c>
      <c r="M15" s="31" t="s">
        <v>82</v>
      </c>
      <c r="N15" s="13">
        <f t="shared" si="0"/>
        <v>1921</v>
      </c>
    </row>
    <row r="16" spans="1:14">
      <c r="A16" s="6" t="s">
        <v>24</v>
      </c>
      <c r="B16" s="1" t="s">
        <v>25</v>
      </c>
      <c r="C16" s="27">
        <v>2437</v>
      </c>
      <c r="D16" s="19">
        <f>D17+D18</f>
        <v>2031</v>
      </c>
      <c r="E16" s="19">
        <v>617</v>
      </c>
      <c r="F16" s="19">
        <v>165</v>
      </c>
      <c r="G16" s="32">
        <v>1322</v>
      </c>
      <c r="H16" s="19">
        <v>4140</v>
      </c>
      <c r="I16" s="19">
        <f>I17+I18</f>
        <v>2214</v>
      </c>
      <c r="J16" s="19">
        <f>SUM(J17:J18)</f>
        <v>476</v>
      </c>
      <c r="K16" s="18">
        <v>854</v>
      </c>
      <c r="L16" s="25">
        <f>SUM(L17:L18)</f>
        <v>626</v>
      </c>
      <c r="M16" s="31" t="s">
        <v>82</v>
      </c>
      <c r="N16" s="13">
        <f t="shared" si="0"/>
        <v>14882</v>
      </c>
    </row>
    <row r="17" spans="1:14">
      <c r="A17" s="6" t="s">
        <v>16</v>
      </c>
      <c r="B17" s="1" t="s">
        <v>26</v>
      </c>
      <c r="C17" s="27">
        <v>2185</v>
      </c>
      <c r="D17" s="28">
        <f>D11+D14</f>
        <v>1627</v>
      </c>
      <c r="E17" s="19">
        <v>503</v>
      </c>
      <c r="F17" s="19">
        <v>138</v>
      </c>
      <c r="G17" s="31">
        <v>974</v>
      </c>
      <c r="H17" s="19">
        <v>3635</v>
      </c>
      <c r="I17" s="19">
        <f>I14</f>
        <v>1899</v>
      </c>
      <c r="J17" s="19">
        <v>274</v>
      </c>
      <c r="K17" s="18">
        <v>565</v>
      </c>
      <c r="L17" s="25">
        <v>324</v>
      </c>
      <c r="M17" s="31" t="s">
        <v>82</v>
      </c>
      <c r="N17" s="13">
        <f t="shared" si="0"/>
        <v>12124</v>
      </c>
    </row>
    <row r="18" spans="1:14">
      <c r="A18" s="6" t="s">
        <v>18</v>
      </c>
      <c r="B18" s="1" t="s">
        <v>27</v>
      </c>
      <c r="C18" s="27">
        <v>252</v>
      </c>
      <c r="D18" s="28">
        <f>D12+D15</f>
        <v>404</v>
      </c>
      <c r="E18" s="19">
        <v>114</v>
      </c>
      <c r="F18" s="19">
        <v>27</v>
      </c>
      <c r="G18" s="31">
        <v>348</v>
      </c>
      <c r="H18" s="19">
        <v>505</v>
      </c>
      <c r="I18" s="19">
        <f>I15</f>
        <v>315</v>
      </c>
      <c r="J18" s="19">
        <v>202</v>
      </c>
      <c r="K18" s="18">
        <v>289</v>
      </c>
      <c r="L18" s="25">
        <v>302</v>
      </c>
      <c r="M18" s="31" t="s">
        <v>82</v>
      </c>
      <c r="N18" s="13">
        <f t="shared" si="0"/>
        <v>2758</v>
      </c>
    </row>
    <row r="19" spans="1:14">
      <c r="A19" s="6" t="s">
        <v>28</v>
      </c>
      <c r="B19" s="1" t="s">
        <v>29</v>
      </c>
      <c r="C19" s="27">
        <v>14707</v>
      </c>
      <c r="D19" s="19">
        <f>D20+D24+D25</f>
        <v>10152</v>
      </c>
      <c r="E19" s="19">
        <v>6560</v>
      </c>
      <c r="F19" s="19">
        <v>16137</v>
      </c>
      <c r="G19" s="32">
        <v>16760</v>
      </c>
      <c r="H19" s="22">
        <f>H20+H24+H25</f>
        <v>11375</v>
      </c>
      <c r="I19" s="19">
        <f>I20+I24+I25</f>
        <v>9241</v>
      </c>
      <c r="J19" s="19">
        <f>SUM(J20,J24:J25)</f>
        <v>16001</v>
      </c>
      <c r="K19" s="18">
        <v>13621</v>
      </c>
      <c r="L19" s="25">
        <f>L20+L24+L25</f>
        <v>7537</v>
      </c>
      <c r="M19" s="38">
        <v>12</v>
      </c>
      <c r="N19" s="13">
        <f t="shared" si="0"/>
        <v>122103</v>
      </c>
    </row>
    <row r="20" spans="1:14">
      <c r="A20" s="6" t="s">
        <v>30</v>
      </c>
      <c r="B20" s="1" t="s">
        <v>31</v>
      </c>
      <c r="C20" s="27">
        <v>14662</v>
      </c>
      <c r="D20" s="19">
        <f>SUM(D21:D23)</f>
        <v>10121</v>
      </c>
      <c r="E20" s="19">
        <v>6541</v>
      </c>
      <c r="F20" s="19">
        <v>16137</v>
      </c>
      <c r="G20" s="32">
        <v>16709</v>
      </c>
      <c r="H20" s="22">
        <f>H21+H22+H23</f>
        <v>11310</v>
      </c>
      <c r="I20" s="19">
        <f>I21+I22+I23</f>
        <v>9147</v>
      </c>
      <c r="J20" s="19">
        <f>SUM(J21:J23)</f>
        <v>15963</v>
      </c>
      <c r="K20" s="18">
        <v>13582</v>
      </c>
      <c r="L20" s="25">
        <f>SUM(L21:L23)</f>
        <v>7483</v>
      </c>
      <c r="M20" s="39">
        <v>12</v>
      </c>
      <c r="N20" s="13">
        <f t="shared" si="0"/>
        <v>121667</v>
      </c>
    </row>
    <row r="21" spans="1:14">
      <c r="A21" s="6" t="s">
        <v>32</v>
      </c>
      <c r="B21" s="1" t="s">
        <v>33</v>
      </c>
      <c r="C21" s="27">
        <v>10602</v>
      </c>
      <c r="D21" s="19">
        <v>7152</v>
      </c>
      <c r="E21" s="19">
        <v>3662</v>
      </c>
      <c r="F21" s="19">
        <v>9545</v>
      </c>
      <c r="G21" s="32">
        <v>12149</v>
      </c>
      <c r="H21" s="19">
        <v>7493</v>
      </c>
      <c r="I21" s="19">
        <v>6270</v>
      </c>
      <c r="J21" s="19">
        <v>11244</v>
      </c>
      <c r="K21" s="18">
        <v>9843</v>
      </c>
      <c r="L21" s="25">
        <v>4890</v>
      </c>
      <c r="M21" s="38" t="s">
        <v>82</v>
      </c>
      <c r="N21" s="13">
        <f t="shared" si="0"/>
        <v>82850</v>
      </c>
    </row>
    <row r="22" spans="1:14">
      <c r="A22" s="6" t="s">
        <v>34</v>
      </c>
      <c r="B22" s="1" t="s">
        <v>35</v>
      </c>
      <c r="C22" s="27">
        <v>4043</v>
      </c>
      <c r="D22" s="19">
        <v>2926</v>
      </c>
      <c r="E22" s="19">
        <v>1515</v>
      </c>
      <c r="F22" s="19">
        <v>3924</v>
      </c>
      <c r="G22" s="32">
        <v>4509</v>
      </c>
      <c r="H22" s="19">
        <v>3771</v>
      </c>
      <c r="I22" s="19">
        <v>2860</v>
      </c>
      <c r="J22" s="19">
        <v>4665</v>
      </c>
      <c r="K22" s="18">
        <v>3721</v>
      </c>
      <c r="L22" s="25">
        <v>2093</v>
      </c>
      <c r="M22" s="38">
        <v>12</v>
      </c>
      <c r="N22" s="13">
        <f t="shared" si="0"/>
        <v>34039</v>
      </c>
    </row>
    <row r="23" spans="1:14">
      <c r="A23" s="6" t="s">
        <v>36</v>
      </c>
      <c r="B23" s="1" t="s">
        <v>37</v>
      </c>
      <c r="C23" s="27">
        <v>17</v>
      </c>
      <c r="D23" s="19">
        <v>43</v>
      </c>
      <c r="E23" s="19">
        <v>1364</v>
      </c>
      <c r="F23" s="19">
        <v>2662</v>
      </c>
      <c r="G23" s="31">
        <v>51</v>
      </c>
      <c r="H23" s="19">
        <v>46</v>
      </c>
      <c r="I23" s="19">
        <v>17</v>
      </c>
      <c r="J23" s="19">
        <v>54</v>
      </c>
      <c r="K23" s="18">
        <v>18</v>
      </c>
      <c r="L23" s="25">
        <v>500</v>
      </c>
      <c r="M23" s="41" t="s">
        <v>82</v>
      </c>
      <c r="N23" s="13">
        <f t="shared" si="0"/>
        <v>4772</v>
      </c>
    </row>
    <row r="24" spans="1:14">
      <c r="A24" s="6" t="s">
        <v>38</v>
      </c>
      <c r="B24" s="1" t="s">
        <v>39</v>
      </c>
      <c r="C24" s="27">
        <v>45</v>
      </c>
      <c r="D24" s="19">
        <v>31</v>
      </c>
      <c r="E24" s="19">
        <v>19</v>
      </c>
      <c r="F24" s="19">
        <v>6</v>
      </c>
      <c r="G24" s="31">
        <v>51</v>
      </c>
      <c r="H24" s="19">
        <v>65</v>
      </c>
      <c r="I24" s="19">
        <v>94</v>
      </c>
      <c r="J24" s="19">
        <v>38</v>
      </c>
      <c r="K24" s="18">
        <v>39</v>
      </c>
      <c r="L24" s="25">
        <v>54</v>
      </c>
      <c r="M24" s="41" t="s">
        <v>82</v>
      </c>
      <c r="N24" s="13">
        <f t="shared" si="0"/>
        <v>442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2" t="s">
        <v>82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7">
        <v>1</v>
      </c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14</v>
      </c>
      <c r="J26" s="19">
        <v>0</v>
      </c>
      <c r="K26" s="18">
        <v>2</v>
      </c>
      <c r="L26" s="25">
        <v>0</v>
      </c>
      <c r="M26" s="42" t="s">
        <v>82</v>
      </c>
      <c r="N26" s="13">
        <f t="shared" si="0"/>
        <v>17</v>
      </c>
    </row>
    <row r="27" spans="1:14">
      <c r="A27" s="6" t="s">
        <v>44</v>
      </c>
      <c r="B27" s="1" t="s">
        <v>45</v>
      </c>
      <c r="C27" s="27">
        <v>15</v>
      </c>
      <c r="D27" s="19">
        <v>80</v>
      </c>
      <c r="E27" s="19">
        <v>2</v>
      </c>
      <c r="F27" s="19">
        <v>0</v>
      </c>
      <c r="G27" s="31">
        <v>45</v>
      </c>
      <c r="H27" s="19">
        <v>78</v>
      </c>
      <c r="I27" s="19">
        <v>15</v>
      </c>
      <c r="J27" s="19">
        <v>31</v>
      </c>
      <c r="K27" s="18">
        <v>48</v>
      </c>
      <c r="L27" s="25">
        <v>32</v>
      </c>
      <c r="M27" s="42" t="s">
        <v>82</v>
      </c>
      <c r="N27" s="13">
        <f t="shared" si="0"/>
        <v>346</v>
      </c>
    </row>
    <row r="28" spans="1:14">
      <c r="A28" s="6" t="s">
        <v>46</v>
      </c>
      <c r="B28" s="1" t="s">
        <v>47</v>
      </c>
      <c r="C28" s="27">
        <v>2103</v>
      </c>
      <c r="D28" s="19">
        <v>1029</v>
      </c>
      <c r="E28" s="19">
        <v>74</v>
      </c>
      <c r="F28" s="19">
        <v>29</v>
      </c>
      <c r="G28" s="31">
        <v>484</v>
      </c>
      <c r="H28" s="19">
        <v>1510</v>
      </c>
      <c r="I28" s="19">
        <v>766</v>
      </c>
      <c r="J28" s="19">
        <v>184</v>
      </c>
      <c r="K28" s="18">
        <v>407</v>
      </c>
      <c r="L28" s="25">
        <v>291</v>
      </c>
      <c r="M28" s="42" t="s">
        <v>82</v>
      </c>
      <c r="N28" s="13">
        <f t="shared" si="0"/>
        <v>6877</v>
      </c>
    </row>
    <row r="29" spans="1:14">
      <c r="A29" s="6" t="s">
        <v>48</v>
      </c>
      <c r="B29" s="1" t="s">
        <v>49</v>
      </c>
      <c r="C29" s="27">
        <v>267</v>
      </c>
      <c r="D29" s="19">
        <v>0</v>
      </c>
      <c r="E29" s="19">
        <v>2</v>
      </c>
      <c r="F29" s="19">
        <v>0</v>
      </c>
      <c r="G29" s="31">
        <v>157</v>
      </c>
      <c r="H29" s="19">
        <v>5</v>
      </c>
      <c r="I29" s="19">
        <v>265</v>
      </c>
      <c r="J29" s="19">
        <v>0</v>
      </c>
      <c r="K29" s="18">
        <v>0</v>
      </c>
      <c r="L29" s="25">
        <v>473</v>
      </c>
      <c r="M29" s="42" t="s">
        <v>82</v>
      </c>
      <c r="N29" s="13">
        <f t="shared" si="0"/>
        <v>1169</v>
      </c>
    </row>
    <row r="30" spans="1:14">
      <c r="A30" s="6" t="s">
        <v>50</v>
      </c>
      <c r="B30" s="1" t="s">
        <v>51</v>
      </c>
      <c r="C30" s="27"/>
      <c r="D30" s="19">
        <v>16</v>
      </c>
      <c r="E30" s="19">
        <v>1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2" t="s">
        <v>82</v>
      </c>
      <c r="N30" s="13">
        <f t="shared" si="0"/>
        <v>17</v>
      </c>
    </row>
    <row r="31" spans="1:14">
      <c r="A31" s="6" t="s">
        <v>52</v>
      </c>
      <c r="B31" s="1" t="s">
        <v>53</v>
      </c>
      <c r="C31" s="27"/>
      <c r="D31" s="19">
        <v>110</v>
      </c>
      <c r="E31" s="19"/>
      <c r="F31" s="19">
        <v>0</v>
      </c>
      <c r="G31" s="31">
        <v>2</v>
      </c>
      <c r="H31" s="19">
        <v>11</v>
      </c>
      <c r="I31" s="19">
        <v>4</v>
      </c>
      <c r="J31" s="19">
        <v>1</v>
      </c>
      <c r="K31" s="18">
        <v>0</v>
      </c>
      <c r="L31" s="25">
        <v>7</v>
      </c>
      <c r="M31" s="42" t="s">
        <v>82</v>
      </c>
      <c r="N31" s="13">
        <f t="shared" si="0"/>
        <v>135</v>
      </c>
    </row>
    <row r="32" spans="1:14">
      <c r="A32" s="6" t="s">
        <v>54</v>
      </c>
      <c r="B32" s="1" t="s">
        <v>55</v>
      </c>
      <c r="C32" s="27"/>
      <c r="D32" s="19">
        <v>0</v>
      </c>
      <c r="E32" s="19"/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2" t="s">
        <v>82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7">
        <v>6956</v>
      </c>
      <c r="D33" s="19">
        <v>17165</v>
      </c>
      <c r="E33" s="19">
        <v>3062</v>
      </c>
      <c r="F33" s="19">
        <v>1665</v>
      </c>
      <c r="G33" s="32">
        <v>4865</v>
      </c>
      <c r="H33" s="19">
        <v>16973</v>
      </c>
      <c r="I33" s="19">
        <v>13814</v>
      </c>
      <c r="J33" s="19">
        <v>6448</v>
      </c>
      <c r="K33" s="18">
        <v>5181</v>
      </c>
      <c r="L33" s="25">
        <v>3435</v>
      </c>
      <c r="M33" s="42" t="s">
        <v>82</v>
      </c>
      <c r="N33" s="13">
        <f t="shared" si="0"/>
        <v>79564</v>
      </c>
    </row>
    <row r="34" spans="1:14">
      <c r="A34" s="7" t="s">
        <v>58</v>
      </c>
      <c r="B34" s="8" t="s">
        <v>59</v>
      </c>
      <c r="C34" s="27">
        <v>29554</v>
      </c>
      <c r="D34" s="20">
        <v>30310</v>
      </c>
      <c r="E34" s="19">
        <v>10373</v>
      </c>
      <c r="F34" s="19">
        <v>18005</v>
      </c>
      <c r="G34" s="32">
        <v>24652</v>
      </c>
      <c r="H34" s="19">
        <v>35035</v>
      </c>
      <c r="I34" s="19">
        <v>28541</v>
      </c>
      <c r="J34" s="21">
        <v>23297</v>
      </c>
      <c r="K34" s="18">
        <v>20633</v>
      </c>
      <c r="L34" s="26">
        <v>14409</v>
      </c>
      <c r="M34" s="40">
        <v>12</v>
      </c>
      <c r="N34" s="9">
        <f t="shared" si="0"/>
        <v>234821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3">
        <v>12466</v>
      </c>
      <c r="D3" s="28">
        <v>5214</v>
      </c>
      <c r="E3" s="19">
        <v>2570</v>
      </c>
      <c r="F3" s="34">
        <v>7021</v>
      </c>
      <c r="G3" s="34">
        <v>9692</v>
      </c>
      <c r="H3" s="19">
        <v>19167</v>
      </c>
      <c r="I3" s="19">
        <v>4964</v>
      </c>
      <c r="J3" s="19">
        <v>7860</v>
      </c>
      <c r="K3" s="18">
        <v>6557</v>
      </c>
      <c r="L3" s="25">
        <v>6407</v>
      </c>
      <c r="M3" s="19">
        <v>498</v>
      </c>
      <c r="N3" s="13">
        <f>SUM(C3:M3)</f>
        <v>82416</v>
      </c>
    </row>
    <row r="4" spans="1:14">
      <c r="A4" s="6" t="s">
        <v>2</v>
      </c>
      <c r="B4" s="1" t="s">
        <v>3</v>
      </c>
      <c r="C4" s="33">
        <v>470</v>
      </c>
      <c r="D4" s="28">
        <v>102</v>
      </c>
      <c r="E4" s="19">
        <v>15</v>
      </c>
      <c r="F4" s="34">
        <v>0</v>
      </c>
      <c r="G4" s="34">
        <v>299</v>
      </c>
      <c r="H4" s="19">
        <v>1703</v>
      </c>
      <c r="I4" s="19">
        <v>1955</v>
      </c>
      <c r="J4" s="19">
        <v>100</v>
      </c>
      <c r="K4" s="18">
        <v>0</v>
      </c>
      <c r="L4" s="25">
        <v>158</v>
      </c>
      <c r="M4" s="19">
        <v>0</v>
      </c>
      <c r="N4" s="13">
        <f t="shared" ref="N4:N34" si="0">SUM(C4:M4)</f>
        <v>4802</v>
      </c>
    </row>
    <row r="5" spans="1:14">
      <c r="A5" s="6" t="s">
        <v>4</v>
      </c>
      <c r="B5" s="1" t="s">
        <v>5</v>
      </c>
      <c r="C5" s="33">
        <v>353</v>
      </c>
      <c r="D5" s="28">
        <v>531</v>
      </c>
      <c r="E5" s="19">
        <v>1011</v>
      </c>
      <c r="F5" s="34">
        <v>121</v>
      </c>
      <c r="G5" s="34">
        <v>701</v>
      </c>
      <c r="H5" s="19">
        <v>916</v>
      </c>
      <c r="I5" s="19">
        <v>712</v>
      </c>
      <c r="J5" s="19">
        <v>270</v>
      </c>
      <c r="K5" s="18">
        <v>514</v>
      </c>
      <c r="L5" s="25">
        <v>457</v>
      </c>
      <c r="M5" s="19">
        <v>8</v>
      </c>
      <c r="N5" s="13">
        <f t="shared" si="0"/>
        <v>5594</v>
      </c>
    </row>
    <row r="6" spans="1:14">
      <c r="A6" s="6" t="s">
        <v>6</v>
      </c>
      <c r="B6" s="1" t="s">
        <v>7</v>
      </c>
      <c r="C6" s="33"/>
      <c r="D6" s="19">
        <v>0</v>
      </c>
      <c r="E6" s="19">
        <v>0</v>
      </c>
      <c r="F6" s="34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3">
        <v>1</v>
      </c>
      <c r="D7" s="19">
        <v>0</v>
      </c>
      <c r="E7" s="19">
        <v>0</v>
      </c>
      <c r="F7" s="34">
        <v>0</v>
      </c>
      <c r="G7" s="34">
        <v>0</v>
      </c>
      <c r="H7" s="19">
        <v>0</v>
      </c>
      <c r="I7" s="19">
        <v>0</v>
      </c>
      <c r="J7" s="19">
        <v>0</v>
      </c>
      <c r="K7" s="18">
        <v>2</v>
      </c>
      <c r="L7" s="25">
        <v>0</v>
      </c>
      <c r="M7" s="19">
        <v>0</v>
      </c>
      <c r="N7" s="13">
        <f t="shared" si="0"/>
        <v>3</v>
      </c>
    </row>
    <row r="8" spans="1:14">
      <c r="A8" s="6" t="s">
        <v>10</v>
      </c>
      <c r="B8" s="1" t="s">
        <v>11</v>
      </c>
      <c r="C8" s="33"/>
      <c r="D8" s="19">
        <v>0</v>
      </c>
      <c r="E8" s="19">
        <v>0</v>
      </c>
      <c r="F8" s="34">
        <v>0</v>
      </c>
      <c r="G8" s="34">
        <v>1</v>
      </c>
      <c r="H8" s="19">
        <v>9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12</v>
      </c>
    </row>
    <row r="9" spans="1:14">
      <c r="A9" s="6" t="s">
        <v>12</v>
      </c>
      <c r="B9" s="1" t="s">
        <v>13</v>
      </c>
      <c r="C9" s="33">
        <v>2</v>
      </c>
      <c r="D9" s="19">
        <v>39</v>
      </c>
      <c r="E9" s="19">
        <v>37</v>
      </c>
      <c r="F9" s="34">
        <v>0</v>
      </c>
      <c r="G9" s="34">
        <v>20</v>
      </c>
      <c r="H9" s="19">
        <v>20</v>
      </c>
      <c r="I9" s="19">
        <v>60</v>
      </c>
      <c r="J9" s="19">
        <v>13</v>
      </c>
      <c r="K9" s="18">
        <v>18</v>
      </c>
      <c r="L9" s="25">
        <v>13</v>
      </c>
      <c r="M9" s="19">
        <v>0</v>
      </c>
      <c r="N9" s="13">
        <f t="shared" si="0"/>
        <v>222</v>
      </c>
    </row>
    <row r="10" spans="1:14">
      <c r="A10" s="6" t="s">
        <v>14</v>
      </c>
      <c r="B10" s="1" t="s">
        <v>15</v>
      </c>
      <c r="C10" s="33">
        <v>2060</v>
      </c>
      <c r="D10" s="19">
        <f>D11+D12</f>
        <v>1121</v>
      </c>
      <c r="E10" s="19">
        <v>709</v>
      </c>
      <c r="F10" s="36">
        <v>83</v>
      </c>
      <c r="G10" s="34">
        <v>1134</v>
      </c>
      <c r="H10" s="19">
        <v>2016</v>
      </c>
      <c r="I10" s="19">
        <f>I11+I12</f>
        <v>2063</v>
      </c>
      <c r="J10" s="19">
        <f>SUM(J11:J12)</f>
        <v>382</v>
      </c>
      <c r="K10" s="18">
        <v>494</v>
      </c>
      <c r="L10" s="25">
        <f>SUM(L11:L12)</f>
        <v>434</v>
      </c>
      <c r="M10" s="19">
        <f>M11+M12</f>
        <v>2</v>
      </c>
      <c r="N10" s="13">
        <f t="shared" si="0"/>
        <v>10498</v>
      </c>
    </row>
    <row r="11" spans="1:14">
      <c r="A11" s="6" t="s">
        <v>16</v>
      </c>
      <c r="B11" s="1" t="s">
        <v>17</v>
      </c>
      <c r="C11" s="33">
        <v>1920</v>
      </c>
      <c r="D11" s="28">
        <v>882</v>
      </c>
      <c r="E11" s="19">
        <v>620</v>
      </c>
      <c r="F11" s="34">
        <v>67</v>
      </c>
      <c r="G11" s="34">
        <v>907</v>
      </c>
      <c r="H11" s="19">
        <v>1618</v>
      </c>
      <c r="I11" s="19">
        <v>1905</v>
      </c>
      <c r="J11" s="19">
        <v>280</v>
      </c>
      <c r="K11" s="18">
        <v>358</v>
      </c>
      <c r="L11" s="25">
        <v>208</v>
      </c>
      <c r="M11" s="19">
        <v>2</v>
      </c>
      <c r="N11" s="13">
        <f t="shared" si="0"/>
        <v>8767</v>
      </c>
    </row>
    <row r="12" spans="1:14">
      <c r="A12" s="6" t="s">
        <v>18</v>
      </c>
      <c r="B12" s="1" t="s">
        <v>19</v>
      </c>
      <c r="C12" s="33">
        <v>140</v>
      </c>
      <c r="D12" s="28">
        <v>239</v>
      </c>
      <c r="E12" s="19">
        <v>89</v>
      </c>
      <c r="F12" s="34">
        <v>16</v>
      </c>
      <c r="G12" s="34">
        <v>227</v>
      </c>
      <c r="H12" s="19">
        <v>398</v>
      </c>
      <c r="I12" s="19">
        <v>158</v>
      </c>
      <c r="J12" s="19">
        <v>102</v>
      </c>
      <c r="K12" s="18">
        <v>136</v>
      </c>
      <c r="L12" s="25">
        <v>226</v>
      </c>
      <c r="M12" s="19">
        <v>0</v>
      </c>
      <c r="N12" s="13">
        <f t="shared" si="0"/>
        <v>1731</v>
      </c>
    </row>
    <row r="13" spans="1:14">
      <c r="A13" s="6" t="s">
        <v>20</v>
      </c>
      <c r="B13" s="1" t="s">
        <v>21</v>
      </c>
      <c r="C13" s="33">
        <v>1931</v>
      </c>
      <c r="D13" s="19">
        <f>D14+D15</f>
        <v>974</v>
      </c>
      <c r="E13" s="19">
        <v>295</v>
      </c>
      <c r="F13" s="36">
        <v>12</v>
      </c>
      <c r="G13" s="34">
        <v>1212</v>
      </c>
      <c r="H13" s="19">
        <v>3485</v>
      </c>
      <c r="I13" s="19">
        <f>I14+I15</f>
        <v>2357</v>
      </c>
      <c r="J13" s="19">
        <f>SUM(J14:J15)</f>
        <v>241</v>
      </c>
      <c r="K13" s="18">
        <v>255</v>
      </c>
      <c r="L13" s="25">
        <f>SUM(L14:L15)</f>
        <v>452</v>
      </c>
      <c r="M13" s="19">
        <f>M14+M15</f>
        <v>2</v>
      </c>
      <c r="N13" s="13">
        <f t="shared" si="0"/>
        <v>11216</v>
      </c>
    </row>
    <row r="14" spans="1:14">
      <c r="A14" s="6" t="s">
        <v>16</v>
      </c>
      <c r="B14" s="1" t="s">
        <v>22</v>
      </c>
      <c r="C14" s="33">
        <v>1832</v>
      </c>
      <c r="D14" s="19">
        <v>816</v>
      </c>
      <c r="E14" s="19">
        <v>274</v>
      </c>
      <c r="F14" s="34">
        <v>9</v>
      </c>
      <c r="G14" s="34">
        <v>915</v>
      </c>
      <c r="H14" s="19">
        <v>3069</v>
      </c>
      <c r="I14" s="19">
        <v>1974</v>
      </c>
      <c r="J14" s="19">
        <v>177</v>
      </c>
      <c r="K14" s="18">
        <v>170</v>
      </c>
      <c r="L14" s="25">
        <v>208</v>
      </c>
      <c r="M14" s="19">
        <v>2</v>
      </c>
      <c r="N14" s="13">
        <f t="shared" si="0"/>
        <v>9446</v>
      </c>
    </row>
    <row r="15" spans="1:14">
      <c r="A15" s="6" t="s">
        <v>18</v>
      </c>
      <c r="B15" s="1" t="s">
        <v>23</v>
      </c>
      <c r="C15" s="33">
        <v>99</v>
      </c>
      <c r="D15" s="19">
        <v>158</v>
      </c>
      <c r="E15" s="19">
        <v>21</v>
      </c>
      <c r="F15" s="34">
        <v>3</v>
      </c>
      <c r="G15" s="34">
        <v>297</v>
      </c>
      <c r="H15" s="19">
        <v>416</v>
      </c>
      <c r="I15" s="19">
        <v>383</v>
      </c>
      <c r="J15" s="19">
        <v>64</v>
      </c>
      <c r="K15" s="18">
        <v>85</v>
      </c>
      <c r="L15" s="25">
        <v>244</v>
      </c>
      <c r="M15" s="19">
        <v>0</v>
      </c>
      <c r="N15" s="13">
        <f t="shared" si="0"/>
        <v>1770</v>
      </c>
    </row>
    <row r="16" spans="1:14">
      <c r="A16" s="6" t="s">
        <v>24</v>
      </c>
      <c r="B16" s="1" t="s">
        <v>25</v>
      </c>
      <c r="C16" s="33">
        <v>2164</v>
      </c>
      <c r="D16" s="19">
        <f>D17+D18</f>
        <v>2095</v>
      </c>
      <c r="E16" s="19">
        <v>730</v>
      </c>
      <c r="F16" s="36">
        <v>95</v>
      </c>
      <c r="G16" s="34">
        <v>1213</v>
      </c>
      <c r="H16" s="19">
        <v>3504</v>
      </c>
      <c r="I16" s="19">
        <f>I17+I18</f>
        <v>2357</v>
      </c>
      <c r="J16" s="19">
        <f>SUM(J17:J18)</f>
        <v>441</v>
      </c>
      <c r="K16" s="18">
        <v>564</v>
      </c>
      <c r="L16" s="25">
        <f>SUM(L17:L18)</f>
        <v>452</v>
      </c>
      <c r="M16" s="19">
        <f>M17+M18</f>
        <v>2</v>
      </c>
      <c r="N16" s="13">
        <f t="shared" si="0"/>
        <v>13617</v>
      </c>
    </row>
    <row r="17" spans="1:14">
      <c r="A17" s="6" t="s">
        <v>16</v>
      </c>
      <c r="B17" s="1" t="s">
        <v>26</v>
      </c>
      <c r="C17" s="33">
        <v>1933</v>
      </c>
      <c r="D17" s="28">
        <f>D11+D14</f>
        <v>1698</v>
      </c>
      <c r="E17" s="19">
        <v>620</v>
      </c>
      <c r="F17" s="36">
        <v>76</v>
      </c>
      <c r="G17" s="34">
        <v>915</v>
      </c>
      <c r="H17" s="19">
        <v>3080</v>
      </c>
      <c r="I17" s="19">
        <f>I14</f>
        <v>1974</v>
      </c>
      <c r="J17" s="19">
        <v>290</v>
      </c>
      <c r="K17" s="18">
        <v>362</v>
      </c>
      <c r="L17" s="25">
        <v>208</v>
      </c>
      <c r="M17" s="19">
        <v>2</v>
      </c>
      <c r="N17" s="13">
        <f t="shared" si="0"/>
        <v>11158</v>
      </c>
    </row>
    <row r="18" spans="1:14">
      <c r="A18" s="6" t="s">
        <v>18</v>
      </c>
      <c r="B18" s="1" t="s">
        <v>27</v>
      </c>
      <c r="C18" s="33">
        <v>231</v>
      </c>
      <c r="D18" s="28">
        <f>D12+D15</f>
        <v>397</v>
      </c>
      <c r="E18" s="19">
        <v>110</v>
      </c>
      <c r="F18" s="36">
        <v>19</v>
      </c>
      <c r="G18" s="34">
        <v>298</v>
      </c>
      <c r="H18" s="19">
        <v>424</v>
      </c>
      <c r="I18" s="19">
        <f>I15</f>
        <v>383</v>
      </c>
      <c r="J18" s="19">
        <v>151</v>
      </c>
      <c r="K18" s="18">
        <v>202</v>
      </c>
      <c r="L18" s="25">
        <v>244</v>
      </c>
      <c r="M18" s="19">
        <f>M12+M15</f>
        <v>0</v>
      </c>
      <c r="N18" s="13">
        <f t="shared" si="0"/>
        <v>2459</v>
      </c>
    </row>
    <row r="19" spans="1:14">
      <c r="A19" s="6" t="s">
        <v>28</v>
      </c>
      <c r="B19" s="1" t="s">
        <v>29</v>
      </c>
      <c r="C19" s="33">
        <v>12983</v>
      </c>
      <c r="D19" s="19">
        <f>D20+D24+D25</f>
        <v>9482</v>
      </c>
      <c r="E19" s="19">
        <v>8872</v>
      </c>
      <c r="F19" s="36">
        <v>12492</v>
      </c>
      <c r="G19" s="34">
        <v>15016</v>
      </c>
      <c r="H19" s="22">
        <f>H20+H24+H25</f>
        <v>9953</v>
      </c>
      <c r="I19" s="19">
        <f>I20+I24+I25</f>
        <v>8645</v>
      </c>
      <c r="J19" s="19">
        <f>SUM(J20,J24:J25)</f>
        <v>14726</v>
      </c>
      <c r="K19" s="18">
        <v>10334</v>
      </c>
      <c r="L19" s="25">
        <f>L20+L24+L25</f>
        <v>6788</v>
      </c>
      <c r="M19" s="29">
        <f>M20+M25</f>
        <v>983</v>
      </c>
      <c r="N19" s="13">
        <f t="shared" si="0"/>
        <v>110274</v>
      </c>
    </row>
    <row r="20" spans="1:14">
      <c r="A20" s="6" t="s">
        <v>30</v>
      </c>
      <c r="B20" s="1" t="s">
        <v>31</v>
      </c>
      <c r="C20" s="33">
        <v>12953</v>
      </c>
      <c r="D20" s="19">
        <f>SUM(D21:D23)</f>
        <v>9457</v>
      </c>
      <c r="E20" s="19">
        <v>8858</v>
      </c>
      <c r="F20" s="36">
        <v>12492</v>
      </c>
      <c r="G20" s="34">
        <v>14980</v>
      </c>
      <c r="H20" s="22">
        <f>H21+H22+H23</f>
        <v>9866</v>
      </c>
      <c r="I20" s="19">
        <f>I21+I22+I23</f>
        <v>8531</v>
      </c>
      <c r="J20" s="19">
        <f>SUM(J21:J23)</f>
        <v>14700</v>
      </c>
      <c r="K20" s="18">
        <v>10301</v>
      </c>
      <c r="L20" s="25">
        <f>SUM(L21:L23)</f>
        <v>6762</v>
      </c>
      <c r="M20" s="30">
        <f>M21+M22+M23+M24</f>
        <v>983</v>
      </c>
      <c r="N20" s="13">
        <f t="shared" si="0"/>
        <v>109883</v>
      </c>
    </row>
    <row r="21" spans="1:14">
      <c r="A21" s="6" t="s">
        <v>32</v>
      </c>
      <c r="B21" s="1" t="s">
        <v>33</v>
      </c>
      <c r="C21" s="33">
        <v>8991</v>
      </c>
      <c r="D21" s="19">
        <v>6231</v>
      </c>
      <c r="E21" s="19">
        <v>3392</v>
      </c>
      <c r="F21" s="36">
        <v>8107</v>
      </c>
      <c r="G21" s="34">
        <v>10597</v>
      </c>
      <c r="H21" s="19">
        <v>6364</v>
      </c>
      <c r="I21" s="19">
        <v>5596</v>
      </c>
      <c r="J21" s="19">
        <v>10078</v>
      </c>
      <c r="K21" s="18">
        <v>7333</v>
      </c>
      <c r="L21" s="25">
        <v>4278</v>
      </c>
      <c r="M21" s="29">
        <v>597</v>
      </c>
      <c r="N21" s="13">
        <f t="shared" si="0"/>
        <v>71564</v>
      </c>
    </row>
    <row r="22" spans="1:14">
      <c r="A22" s="6" t="s">
        <v>34</v>
      </c>
      <c r="B22" s="1" t="s">
        <v>35</v>
      </c>
      <c r="C22" s="33">
        <v>3934</v>
      </c>
      <c r="D22" s="19">
        <v>3188</v>
      </c>
      <c r="E22" s="19">
        <v>1638</v>
      </c>
      <c r="F22" s="36">
        <v>3725</v>
      </c>
      <c r="G22" s="34">
        <v>4314</v>
      </c>
      <c r="H22" s="19">
        <v>3464</v>
      </c>
      <c r="I22" s="19">
        <v>2914</v>
      </c>
      <c r="J22" s="19">
        <v>4555</v>
      </c>
      <c r="K22" s="18">
        <v>2953</v>
      </c>
      <c r="L22" s="25">
        <v>1924</v>
      </c>
      <c r="M22" s="29">
        <v>278</v>
      </c>
      <c r="N22" s="13">
        <f t="shared" si="0"/>
        <v>32887</v>
      </c>
    </row>
    <row r="23" spans="1:14">
      <c r="A23" s="6" t="s">
        <v>36</v>
      </c>
      <c r="B23" s="1" t="s">
        <v>37</v>
      </c>
      <c r="C23" s="33">
        <v>28</v>
      </c>
      <c r="D23" s="19">
        <v>38</v>
      </c>
      <c r="E23" s="19">
        <v>3828</v>
      </c>
      <c r="F23" s="36">
        <v>656</v>
      </c>
      <c r="G23" s="34">
        <v>69</v>
      </c>
      <c r="H23" s="19">
        <v>38</v>
      </c>
      <c r="I23" s="19">
        <v>21</v>
      </c>
      <c r="J23" s="19">
        <v>67</v>
      </c>
      <c r="K23" s="18">
        <v>15</v>
      </c>
      <c r="L23" s="25">
        <v>560</v>
      </c>
      <c r="M23" s="29">
        <v>108</v>
      </c>
      <c r="N23" s="13">
        <f t="shared" si="0"/>
        <v>5428</v>
      </c>
    </row>
    <row r="24" spans="1:14">
      <c r="A24" s="6" t="s">
        <v>38</v>
      </c>
      <c r="B24" s="1" t="s">
        <v>39</v>
      </c>
      <c r="C24" s="33"/>
      <c r="D24" s="19">
        <v>25</v>
      </c>
      <c r="E24" s="19">
        <v>14</v>
      </c>
      <c r="F24" s="36">
        <v>4</v>
      </c>
      <c r="G24" s="34">
        <v>36</v>
      </c>
      <c r="H24" s="19">
        <v>87</v>
      </c>
      <c r="I24" s="19">
        <v>114</v>
      </c>
      <c r="J24" s="19">
        <v>26</v>
      </c>
      <c r="K24" s="18">
        <v>33</v>
      </c>
      <c r="L24" s="25">
        <v>26</v>
      </c>
      <c r="M24" s="29">
        <v>0</v>
      </c>
      <c r="N24" s="13">
        <f t="shared" si="0"/>
        <v>365</v>
      </c>
    </row>
    <row r="25" spans="1:14">
      <c r="A25" s="6" t="s">
        <v>40</v>
      </c>
      <c r="B25" s="1" t="s">
        <v>41</v>
      </c>
      <c r="C25" s="33">
        <v>30</v>
      </c>
      <c r="D25" s="19">
        <v>0</v>
      </c>
      <c r="E25" s="19">
        <v>0</v>
      </c>
      <c r="F25" s="36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30</v>
      </c>
    </row>
    <row r="26" spans="1:14">
      <c r="A26" s="6" t="s">
        <v>42</v>
      </c>
      <c r="B26" s="1" t="s">
        <v>43</v>
      </c>
      <c r="C26" s="33"/>
      <c r="D26" s="19">
        <v>0</v>
      </c>
      <c r="E26" s="19">
        <v>0</v>
      </c>
      <c r="F26" s="36">
        <v>0</v>
      </c>
      <c r="G26" s="34">
        <v>0</v>
      </c>
      <c r="H26" s="19">
        <v>0</v>
      </c>
      <c r="I26" s="19">
        <v>19</v>
      </c>
      <c r="J26" s="19">
        <v>0</v>
      </c>
      <c r="K26" s="18">
        <v>8</v>
      </c>
      <c r="L26" s="25">
        <v>0</v>
      </c>
      <c r="M26" s="19">
        <v>0</v>
      </c>
      <c r="N26" s="13">
        <f t="shared" si="0"/>
        <v>27</v>
      </c>
    </row>
    <row r="27" spans="1:14">
      <c r="A27" s="6" t="s">
        <v>44</v>
      </c>
      <c r="B27" s="1" t="s">
        <v>45</v>
      </c>
      <c r="C27" s="33">
        <v>10</v>
      </c>
      <c r="D27" s="19">
        <v>63</v>
      </c>
      <c r="E27" s="19">
        <v>3</v>
      </c>
      <c r="F27" s="36">
        <v>0</v>
      </c>
      <c r="G27" s="34">
        <v>55</v>
      </c>
      <c r="H27" s="19">
        <v>75</v>
      </c>
      <c r="I27" s="19">
        <v>16</v>
      </c>
      <c r="J27" s="19">
        <v>21</v>
      </c>
      <c r="K27" s="18">
        <v>58</v>
      </c>
      <c r="L27" s="25">
        <v>26</v>
      </c>
      <c r="M27" s="19">
        <v>0</v>
      </c>
      <c r="N27" s="13">
        <f t="shared" si="0"/>
        <v>327</v>
      </c>
    </row>
    <row r="28" spans="1:14">
      <c r="A28" s="6" t="s">
        <v>46</v>
      </c>
      <c r="B28" s="1" t="s">
        <v>47</v>
      </c>
      <c r="C28" s="33">
        <v>1878</v>
      </c>
      <c r="D28" s="19">
        <f>1106-D24</f>
        <v>1081</v>
      </c>
      <c r="E28" s="19">
        <v>92</v>
      </c>
      <c r="F28" s="36">
        <v>15</v>
      </c>
      <c r="G28" s="34">
        <v>444</v>
      </c>
      <c r="H28" s="19">
        <v>1284</v>
      </c>
      <c r="I28" s="19">
        <v>781</v>
      </c>
      <c r="J28" s="19">
        <v>196</v>
      </c>
      <c r="K28" s="18">
        <v>314</v>
      </c>
      <c r="L28" s="25">
        <v>221</v>
      </c>
      <c r="M28" s="19">
        <v>2</v>
      </c>
      <c r="N28" s="13">
        <f t="shared" si="0"/>
        <v>6308</v>
      </c>
    </row>
    <row r="29" spans="1:14">
      <c r="A29" s="6" t="s">
        <v>48</v>
      </c>
      <c r="B29" s="1" t="s">
        <v>49</v>
      </c>
      <c r="C29" s="33">
        <v>83</v>
      </c>
      <c r="D29" s="19">
        <v>0</v>
      </c>
      <c r="E29" s="19">
        <v>6</v>
      </c>
      <c r="F29" s="36">
        <v>0</v>
      </c>
      <c r="G29" s="34">
        <v>186</v>
      </c>
      <c r="H29" s="19">
        <v>4</v>
      </c>
      <c r="I29" s="19">
        <v>1820</v>
      </c>
      <c r="J29" s="19">
        <v>0</v>
      </c>
      <c r="K29" s="18">
        <v>0</v>
      </c>
      <c r="L29" s="25">
        <v>324</v>
      </c>
      <c r="M29" s="19">
        <v>0</v>
      </c>
      <c r="N29" s="13">
        <f t="shared" si="0"/>
        <v>2423</v>
      </c>
    </row>
    <row r="30" spans="1:14">
      <c r="A30" s="6" t="s">
        <v>50</v>
      </c>
      <c r="B30" s="1" t="s">
        <v>51</v>
      </c>
      <c r="C30" s="33"/>
      <c r="D30" s="19">
        <v>0</v>
      </c>
      <c r="E30" s="19">
        <v>0</v>
      </c>
      <c r="F30" s="36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3"/>
      <c r="D31" s="19">
        <v>114</v>
      </c>
      <c r="E31" s="19">
        <v>0</v>
      </c>
      <c r="F31" s="36">
        <v>0</v>
      </c>
      <c r="G31" s="34">
        <v>-1</v>
      </c>
      <c r="H31" s="19">
        <v>17</v>
      </c>
      <c r="I31" s="19">
        <v>6</v>
      </c>
      <c r="J31" s="19">
        <v>0</v>
      </c>
      <c r="K31" s="18">
        <v>0</v>
      </c>
      <c r="L31" s="25">
        <v>5</v>
      </c>
      <c r="M31" s="19">
        <v>0</v>
      </c>
      <c r="N31" s="13">
        <f t="shared" si="0"/>
        <v>141</v>
      </c>
    </row>
    <row r="32" spans="1:14">
      <c r="A32" s="6" t="s">
        <v>54</v>
      </c>
      <c r="B32" s="1" t="s">
        <v>55</v>
      </c>
      <c r="C32" s="33"/>
      <c r="D32" s="19">
        <v>0</v>
      </c>
      <c r="E32" s="19">
        <v>0</v>
      </c>
      <c r="F32" s="36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3">
        <v>6525</v>
      </c>
      <c r="D33" s="19">
        <v>1658</v>
      </c>
      <c r="E33" s="19">
        <v>2636</v>
      </c>
      <c r="F33" s="36">
        <v>1617</v>
      </c>
      <c r="G33" s="34">
        <v>5390</v>
      </c>
      <c r="H33" s="19">
        <v>14179</v>
      </c>
      <c r="I33" s="19">
        <v>18360</v>
      </c>
      <c r="J33" s="19">
        <v>6883</v>
      </c>
      <c r="K33" s="18">
        <v>4591</v>
      </c>
      <c r="L33" s="25">
        <v>2645</v>
      </c>
      <c r="M33" s="19">
        <v>32</v>
      </c>
      <c r="N33" s="13">
        <f t="shared" si="0"/>
        <v>64516</v>
      </c>
    </row>
    <row r="34" spans="1:14">
      <c r="A34" s="7" t="s">
        <v>58</v>
      </c>
      <c r="B34" s="8" t="s">
        <v>59</v>
      </c>
      <c r="C34" s="33">
        <v>27278</v>
      </c>
      <c r="D34" s="20">
        <v>29085</v>
      </c>
      <c r="E34" s="19">
        <v>13405</v>
      </c>
      <c r="F34" s="36">
        <v>14260</v>
      </c>
      <c r="G34" s="34">
        <v>23412</v>
      </c>
      <c r="H34" s="19">
        <v>30907</v>
      </c>
      <c r="I34" s="19">
        <v>33765</v>
      </c>
      <c r="J34" s="20">
        <v>22340</v>
      </c>
      <c r="K34" s="18">
        <v>16282</v>
      </c>
      <c r="L34" s="26">
        <v>13158</v>
      </c>
      <c r="M34" s="21">
        <v>1019</v>
      </c>
      <c r="N34" s="9">
        <f t="shared" si="0"/>
        <v>224911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7">
        <v>38</v>
      </c>
      <c r="D3" s="28">
        <v>94</v>
      </c>
      <c r="E3" s="19">
        <v>34</v>
      </c>
      <c r="F3" s="19">
        <v>48</v>
      </c>
      <c r="G3" s="31">
        <v>66</v>
      </c>
      <c r="H3" s="19">
        <v>98</v>
      </c>
      <c r="I3" s="19">
        <v>56</v>
      </c>
      <c r="J3" s="19">
        <v>75</v>
      </c>
      <c r="K3" s="18">
        <v>37</v>
      </c>
      <c r="L3" s="25">
        <v>89</v>
      </c>
      <c r="M3" s="31" t="s">
        <v>81</v>
      </c>
      <c r="N3" s="14">
        <f>SUM(C3:M3)</f>
        <v>635</v>
      </c>
    </row>
    <row r="4" spans="1:14">
      <c r="A4" s="6" t="s">
        <v>2</v>
      </c>
      <c r="B4" s="1" t="s">
        <v>3</v>
      </c>
      <c r="C4" s="27">
        <v>1803</v>
      </c>
      <c r="D4" s="28">
        <v>838</v>
      </c>
      <c r="E4" s="19">
        <v>94</v>
      </c>
      <c r="F4" s="19">
        <v>0</v>
      </c>
      <c r="G4" s="32">
        <v>1586</v>
      </c>
      <c r="H4" s="19">
        <v>609</v>
      </c>
      <c r="I4" s="19">
        <v>1244</v>
      </c>
      <c r="J4" s="19">
        <v>991</v>
      </c>
      <c r="K4" s="18">
        <v>0</v>
      </c>
      <c r="L4" s="25">
        <v>826</v>
      </c>
      <c r="M4" s="31" t="s">
        <v>82</v>
      </c>
      <c r="N4" s="14">
        <f t="shared" ref="N4:N34" si="0">SUM(C4:M4)</f>
        <v>7991</v>
      </c>
    </row>
    <row r="5" spans="1:14">
      <c r="A5" s="6" t="s">
        <v>4</v>
      </c>
      <c r="B5" s="1" t="s">
        <v>5</v>
      </c>
      <c r="C5" s="27">
        <v>53</v>
      </c>
      <c r="D5" s="28">
        <v>50</v>
      </c>
      <c r="E5" s="19">
        <v>54</v>
      </c>
      <c r="F5" s="19">
        <v>15</v>
      </c>
      <c r="G5" s="31">
        <v>86</v>
      </c>
      <c r="H5" s="19">
        <v>122</v>
      </c>
      <c r="I5" s="19">
        <v>103</v>
      </c>
      <c r="J5" s="19">
        <v>53</v>
      </c>
      <c r="K5" s="18">
        <v>56</v>
      </c>
      <c r="L5" s="25">
        <v>62</v>
      </c>
      <c r="M5" s="31" t="s">
        <v>82</v>
      </c>
      <c r="N5" s="14">
        <f t="shared" si="0"/>
        <v>654</v>
      </c>
    </row>
    <row r="6" spans="1:14">
      <c r="A6" s="6" t="s">
        <v>6</v>
      </c>
      <c r="B6" s="1" t="s">
        <v>7</v>
      </c>
      <c r="C6" s="27"/>
      <c r="D6" s="19">
        <v>0</v>
      </c>
      <c r="E6" s="19"/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1" t="s">
        <v>82</v>
      </c>
      <c r="N6" s="14">
        <f t="shared" si="0"/>
        <v>0</v>
      </c>
    </row>
    <row r="7" spans="1:14">
      <c r="A7" s="6" t="s">
        <v>8</v>
      </c>
      <c r="B7" s="1" t="s">
        <v>9</v>
      </c>
      <c r="C7" s="27"/>
      <c r="D7" s="19">
        <v>0</v>
      </c>
      <c r="E7" s="19"/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1" t="s">
        <v>82</v>
      </c>
      <c r="N7" s="14">
        <f t="shared" si="0"/>
        <v>0</v>
      </c>
    </row>
    <row r="8" spans="1:14">
      <c r="A8" s="6" t="s">
        <v>10</v>
      </c>
      <c r="B8" s="1" t="s">
        <v>11</v>
      </c>
      <c r="C8" s="27"/>
      <c r="D8" s="19">
        <v>0</v>
      </c>
      <c r="E8" s="19"/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1" t="s">
        <v>82</v>
      </c>
      <c r="N8" s="14">
        <f t="shared" si="0"/>
        <v>0</v>
      </c>
    </row>
    <row r="9" spans="1:14">
      <c r="A9" s="6" t="s">
        <v>12</v>
      </c>
      <c r="B9" s="1" t="s">
        <v>13</v>
      </c>
      <c r="C9" s="27"/>
      <c r="D9" s="19">
        <v>0</v>
      </c>
      <c r="E9" s="19"/>
      <c r="F9" s="19">
        <v>0</v>
      </c>
      <c r="G9" s="31">
        <v>1</v>
      </c>
      <c r="H9" s="19">
        <v>0</v>
      </c>
      <c r="I9" s="19">
        <v>1</v>
      </c>
      <c r="J9" s="19">
        <v>0</v>
      </c>
      <c r="K9" s="18">
        <v>0</v>
      </c>
      <c r="L9" s="25">
        <v>0</v>
      </c>
      <c r="M9" s="31" t="s">
        <v>82</v>
      </c>
      <c r="N9" s="14">
        <f t="shared" si="0"/>
        <v>2</v>
      </c>
    </row>
    <row r="10" spans="1:14">
      <c r="A10" s="6" t="s">
        <v>14</v>
      </c>
      <c r="B10" s="1" t="s">
        <v>15</v>
      </c>
      <c r="C10" s="27">
        <v>1</v>
      </c>
      <c r="D10" s="19">
        <f>D11+D12</f>
        <v>25</v>
      </c>
      <c r="E10" s="19">
        <v>2</v>
      </c>
      <c r="F10" s="19">
        <v>0</v>
      </c>
      <c r="G10" s="31">
        <v>3</v>
      </c>
      <c r="H10" s="19">
        <v>6</v>
      </c>
      <c r="I10" s="19">
        <f t="shared" ref="I10" si="1">I11+I12</f>
        <v>8</v>
      </c>
      <c r="J10" s="19">
        <f t="shared" ref="J10" si="2">SUM(J11:J12)</f>
        <v>3</v>
      </c>
      <c r="K10" s="18">
        <v>2</v>
      </c>
      <c r="L10" s="25">
        <f>SUM(L11:L12)</f>
        <v>0</v>
      </c>
      <c r="M10" s="31" t="s">
        <v>82</v>
      </c>
      <c r="N10" s="14">
        <f t="shared" si="0"/>
        <v>50</v>
      </c>
    </row>
    <row r="11" spans="1:14">
      <c r="A11" s="6" t="s">
        <v>16</v>
      </c>
      <c r="B11" s="1" t="s">
        <v>17</v>
      </c>
      <c r="C11" s="27"/>
      <c r="D11" s="28">
        <v>22</v>
      </c>
      <c r="E11" s="19">
        <v>1</v>
      </c>
      <c r="F11" s="19">
        <v>0</v>
      </c>
      <c r="G11" s="31">
        <v>2</v>
      </c>
      <c r="H11" s="19">
        <v>5</v>
      </c>
      <c r="I11" s="19">
        <v>5</v>
      </c>
      <c r="J11" s="19">
        <v>1</v>
      </c>
      <c r="K11" s="18">
        <v>2</v>
      </c>
      <c r="L11" s="25">
        <v>0</v>
      </c>
      <c r="M11" s="31" t="s">
        <v>82</v>
      </c>
      <c r="N11" s="14">
        <f t="shared" si="0"/>
        <v>38</v>
      </c>
    </row>
    <row r="12" spans="1:14">
      <c r="A12" s="6" t="s">
        <v>18</v>
      </c>
      <c r="B12" s="1" t="s">
        <v>19</v>
      </c>
      <c r="C12" s="27">
        <v>1</v>
      </c>
      <c r="D12" s="28">
        <v>3</v>
      </c>
      <c r="E12" s="19">
        <v>1</v>
      </c>
      <c r="F12" s="19">
        <v>0</v>
      </c>
      <c r="G12" s="31">
        <v>1</v>
      </c>
      <c r="H12" s="19">
        <v>1</v>
      </c>
      <c r="I12" s="19">
        <v>3</v>
      </c>
      <c r="J12" s="19">
        <v>2</v>
      </c>
      <c r="K12" s="18">
        <v>0</v>
      </c>
      <c r="L12" s="25">
        <v>0</v>
      </c>
      <c r="M12" s="31" t="s">
        <v>82</v>
      </c>
      <c r="N12" s="14">
        <f t="shared" si="0"/>
        <v>12</v>
      </c>
    </row>
    <row r="13" spans="1:14">
      <c r="A13" s="6" t="s">
        <v>20</v>
      </c>
      <c r="B13" s="1" t="s">
        <v>21</v>
      </c>
      <c r="C13" s="27">
        <v>19</v>
      </c>
      <c r="D13" s="19">
        <f>D14+D15</f>
        <v>3</v>
      </c>
      <c r="E13" s="19">
        <v>35</v>
      </c>
      <c r="F13" s="19">
        <v>1</v>
      </c>
      <c r="G13" s="31">
        <v>39</v>
      </c>
      <c r="H13" s="19">
        <v>109</v>
      </c>
      <c r="I13" s="19">
        <f>I14+I15</f>
        <v>48</v>
      </c>
      <c r="J13" s="19">
        <f t="shared" ref="J13" si="3">SUM(J14:J15)</f>
        <v>16</v>
      </c>
      <c r="K13" s="18">
        <v>7</v>
      </c>
      <c r="L13" s="25">
        <f>SUM(L14:L15)</f>
        <v>5</v>
      </c>
      <c r="M13" s="31" t="s">
        <v>82</v>
      </c>
      <c r="N13" s="14">
        <f t="shared" si="0"/>
        <v>282</v>
      </c>
    </row>
    <row r="14" spans="1:14">
      <c r="A14" s="6" t="s">
        <v>16</v>
      </c>
      <c r="B14" s="1" t="s">
        <v>22</v>
      </c>
      <c r="C14" s="27">
        <v>13</v>
      </c>
      <c r="D14" s="19">
        <v>1</v>
      </c>
      <c r="E14" s="19">
        <v>1</v>
      </c>
      <c r="F14" s="19">
        <v>0</v>
      </c>
      <c r="G14" s="31">
        <v>9</v>
      </c>
      <c r="H14" s="19">
        <v>87</v>
      </c>
      <c r="I14" s="19">
        <v>31</v>
      </c>
      <c r="J14" s="19">
        <v>6</v>
      </c>
      <c r="K14" s="18">
        <v>0</v>
      </c>
      <c r="L14" s="25">
        <v>3</v>
      </c>
      <c r="M14" s="31" t="s">
        <v>82</v>
      </c>
      <c r="N14" s="14">
        <f t="shared" si="0"/>
        <v>151</v>
      </c>
    </row>
    <row r="15" spans="1:14">
      <c r="A15" s="6" t="s">
        <v>18</v>
      </c>
      <c r="B15" s="1" t="s">
        <v>23</v>
      </c>
      <c r="C15" s="27">
        <v>6</v>
      </c>
      <c r="D15" s="19">
        <v>2</v>
      </c>
      <c r="E15" s="19">
        <v>34</v>
      </c>
      <c r="F15" s="19">
        <v>1</v>
      </c>
      <c r="G15" s="31">
        <v>30</v>
      </c>
      <c r="H15" s="19">
        <v>22</v>
      </c>
      <c r="I15" s="19">
        <v>17</v>
      </c>
      <c r="J15" s="19">
        <v>10</v>
      </c>
      <c r="K15" s="18">
        <v>7</v>
      </c>
      <c r="L15" s="25">
        <v>2</v>
      </c>
      <c r="M15" s="31" t="s">
        <v>82</v>
      </c>
      <c r="N15" s="14">
        <f t="shared" si="0"/>
        <v>131</v>
      </c>
    </row>
    <row r="16" spans="1:14">
      <c r="A16" s="6" t="s">
        <v>24</v>
      </c>
      <c r="B16" s="1" t="s">
        <v>25</v>
      </c>
      <c r="C16" s="27">
        <v>20</v>
      </c>
      <c r="D16" s="19">
        <f t="shared" ref="D16:D18" si="4">D10+D13</f>
        <v>28</v>
      </c>
      <c r="E16" s="19">
        <v>37</v>
      </c>
      <c r="F16" s="19">
        <v>1</v>
      </c>
      <c r="G16" s="31">
        <v>42</v>
      </c>
      <c r="H16" s="19">
        <v>115</v>
      </c>
      <c r="I16" s="19">
        <f t="shared" ref="I16" si="5">I17+I18</f>
        <v>56</v>
      </c>
      <c r="J16" s="19">
        <f t="shared" ref="J16" si="6">SUM(J17:J18)</f>
        <v>19</v>
      </c>
      <c r="K16" s="18">
        <v>9</v>
      </c>
      <c r="L16" s="25">
        <f>SUM(L17:L18)</f>
        <v>5</v>
      </c>
      <c r="M16" s="31" t="s">
        <v>82</v>
      </c>
      <c r="N16" s="14">
        <f t="shared" si="0"/>
        <v>332</v>
      </c>
    </row>
    <row r="17" spans="1:14">
      <c r="A17" s="6" t="s">
        <v>16</v>
      </c>
      <c r="B17" s="1" t="s">
        <v>26</v>
      </c>
      <c r="C17" s="27">
        <v>13</v>
      </c>
      <c r="D17" s="28">
        <f t="shared" si="4"/>
        <v>23</v>
      </c>
      <c r="E17" s="19">
        <v>2</v>
      </c>
      <c r="F17" s="19">
        <v>0</v>
      </c>
      <c r="G17" s="31">
        <v>11</v>
      </c>
      <c r="H17" s="19">
        <v>92</v>
      </c>
      <c r="I17" s="19">
        <f t="shared" ref="I17:I18" si="7">I11+I14</f>
        <v>36</v>
      </c>
      <c r="J17" s="19">
        <f t="shared" ref="J17:J18" si="8">J11+J14</f>
        <v>7</v>
      </c>
      <c r="K17" s="18">
        <v>2</v>
      </c>
      <c r="L17" s="25">
        <f t="shared" ref="L17:L18" si="9">L11+L14</f>
        <v>3</v>
      </c>
      <c r="M17" s="31" t="s">
        <v>82</v>
      </c>
      <c r="N17" s="14">
        <f t="shared" si="0"/>
        <v>189</v>
      </c>
    </row>
    <row r="18" spans="1:14">
      <c r="A18" s="6" t="s">
        <v>18</v>
      </c>
      <c r="B18" s="1" t="s">
        <v>27</v>
      </c>
      <c r="C18" s="27">
        <v>7</v>
      </c>
      <c r="D18" s="28">
        <f t="shared" si="4"/>
        <v>5</v>
      </c>
      <c r="E18" s="19">
        <v>35</v>
      </c>
      <c r="F18" s="19">
        <v>1</v>
      </c>
      <c r="G18" s="31">
        <v>31</v>
      </c>
      <c r="H18" s="19">
        <v>23</v>
      </c>
      <c r="I18" s="19">
        <f t="shared" si="7"/>
        <v>20</v>
      </c>
      <c r="J18" s="19">
        <f t="shared" si="8"/>
        <v>12</v>
      </c>
      <c r="K18" s="18">
        <v>7</v>
      </c>
      <c r="L18" s="25">
        <f t="shared" si="9"/>
        <v>2</v>
      </c>
      <c r="M18" s="31" t="s">
        <v>82</v>
      </c>
      <c r="N18" s="14">
        <f t="shared" si="0"/>
        <v>143</v>
      </c>
    </row>
    <row r="19" spans="1:14">
      <c r="A19" s="6" t="s">
        <v>28</v>
      </c>
      <c r="B19" s="1" t="s">
        <v>29</v>
      </c>
      <c r="C19" s="27">
        <v>285</v>
      </c>
      <c r="D19" s="19">
        <f>D20+D24+D25</f>
        <v>188</v>
      </c>
      <c r="E19" s="19">
        <v>138</v>
      </c>
      <c r="F19" s="19">
        <v>329</v>
      </c>
      <c r="G19" s="31">
        <v>370</v>
      </c>
      <c r="H19" s="22">
        <f>H20+H24+H25</f>
        <v>246</v>
      </c>
      <c r="I19" s="19">
        <f t="shared" ref="H19:I19" si="10">I20+I24+I25</f>
        <v>207</v>
      </c>
      <c r="J19" s="19">
        <f t="shared" ref="J19" si="11">SUM(J20,J24:J25)</f>
        <v>525</v>
      </c>
      <c r="K19" s="18">
        <v>219</v>
      </c>
      <c r="L19" s="25">
        <f>L20+L24+L25</f>
        <v>187</v>
      </c>
      <c r="M19" s="38">
        <v>12</v>
      </c>
      <c r="N19" s="14">
        <f t="shared" si="0"/>
        <v>2706</v>
      </c>
    </row>
    <row r="20" spans="1:14">
      <c r="A20" s="6" t="s">
        <v>30</v>
      </c>
      <c r="B20" s="1" t="s">
        <v>31</v>
      </c>
      <c r="C20" s="27">
        <v>284</v>
      </c>
      <c r="D20" s="19">
        <f>SUM(D21:D23)</f>
        <v>188</v>
      </c>
      <c r="E20" s="19">
        <v>138</v>
      </c>
      <c r="F20" s="19">
        <v>329</v>
      </c>
      <c r="G20" s="31">
        <v>367</v>
      </c>
      <c r="H20" s="22">
        <f t="shared" ref="H20" si="12">H21+H22+H23</f>
        <v>215</v>
      </c>
      <c r="I20" s="19">
        <f t="shared" ref="H20:I20" si="13">I21+I22+I23</f>
        <v>206</v>
      </c>
      <c r="J20" s="19">
        <f t="shared" ref="J20" si="14">SUM(J21:J23)</f>
        <v>525</v>
      </c>
      <c r="K20" s="18">
        <v>219</v>
      </c>
      <c r="L20" s="25">
        <f>SUM(L21:L23)</f>
        <v>187</v>
      </c>
      <c r="M20" s="39">
        <v>12</v>
      </c>
      <c r="N20" s="14">
        <f t="shared" si="0"/>
        <v>2670</v>
      </c>
    </row>
    <row r="21" spans="1:14">
      <c r="A21" s="6" t="s">
        <v>32</v>
      </c>
      <c r="B21" s="1" t="s">
        <v>33</v>
      </c>
      <c r="C21" s="27">
        <v>271</v>
      </c>
      <c r="D21" s="19">
        <v>181</v>
      </c>
      <c r="E21" s="19">
        <v>134</v>
      </c>
      <c r="F21" s="19">
        <v>312</v>
      </c>
      <c r="G21" s="31">
        <v>352</v>
      </c>
      <c r="H21" s="19">
        <v>205</v>
      </c>
      <c r="I21" s="19">
        <v>194</v>
      </c>
      <c r="J21" s="19">
        <v>492</v>
      </c>
      <c r="K21" s="18">
        <v>211</v>
      </c>
      <c r="L21" s="25">
        <v>172</v>
      </c>
      <c r="M21" s="31">
        <v>11</v>
      </c>
      <c r="N21" s="14">
        <f t="shared" si="0"/>
        <v>2535</v>
      </c>
    </row>
    <row r="22" spans="1:14">
      <c r="A22" s="6" t="s">
        <v>34</v>
      </c>
      <c r="B22" s="1" t="s">
        <v>35</v>
      </c>
      <c r="C22" s="27">
        <v>13</v>
      </c>
      <c r="D22" s="19">
        <v>7</v>
      </c>
      <c r="E22" s="19">
        <v>4</v>
      </c>
      <c r="F22" s="19">
        <v>17</v>
      </c>
      <c r="G22" s="31">
        <v>15</v>
      </c>
      <c r="H22" s="19">
        <v>10</v>
      </c>
      <c r="I22" s="19">
        <v>12</v>
      </c>
      <c r="J22" s="19">
        <v>33</v>
      </c>
      <c r="K22" s="18">
        <v>8</v>
      </c>
      <c r="L22" s="25">
        <v>14</v>
      </c>
      <c r="M22" s="31">
        <v>1</v>
      </c>
      <c r="N22" s="14">
        <f t="shared" si="0"/>
        <v>134</v>
      </c>
    </row>
    <row r="23" spans="1:14">
      <c r="A23" s="6" t="s">
        <v>36</v>
      </c>
      <c r="B23" s="1" t="s">
        <v>37</v>
      </c>
      <c r="C23" s="27"/>
      <c r="D23" s="19">
        <v>0</v>
      </c>
      <c r="E23" s="19"/>
      <c r="F23" s="19">
        <v>0</v>
      </c>
      <c r="G23" s="31">
        <v>0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38" t="s">
        <v>82</v>
      </c>
      <c r="N23" s="14">
        <f t="shared" si="0"/>
        <v>1</v>
      </c>
    </row>
    <row r="24" spans="1:14">
      <c r="A24" s="6" t="s">
        <v>38</v>
      </c>
      <c r="B24" s="1" t="s">
        <v>39</v>
      </c>
      <c r="C24" s="27">
        <v>1</v>
      </c>
      <c r="D24" s="19">
        <v>0</v>
      </c>
      <c r="E24" s="19"/>
      <c r="F24" s="19">
        <v>0</v>
      </c>
      <c r="G24" s="31">
        <v>3</v>
      </c>
      <c r="H24" s="19">
        <v>31</v>
      </c>
      <c r="I24" s="19">
        <v>1</v>
      </c>
      <c r="J24" s="19">
        <v>0</v>
      </c>
      <c r="K24" s="18">
        <v>0</v>
      </c>
      <c r="L24" s="25">
        <v>0</v>
      </c>
      <c r="M24" s="38" t="s">
        <v>82</v>
      </c>
      <c r="N24" s="14">
        <f t="shared" si="0"/>
        <v>36</v>
      </c>
    </row>
    <row r="25" spans="1:14">
      <c r="A25" s="6" t="s">
        <v>40</v>
      </c>
      <c r="B25" s="1" t="s">
        <v>41</v>
      </c>
      <c r="C25" s="27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1" t="s">
        <v>82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7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1" t="s">
        <v>82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7"/>
      <c r="D27" s="19">
        <v>0</v>
      </c>
      <c r="E27" s="19"/>
      <c r="F27" s="19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1" t="s">
        <v>82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7">
        <v>3</v>
      </c>
      <c r="D28" s="19">
        <v>0</v>
      </c>
      <c r="E28" s="19"/>
      <c r="F28" s="19">
        <v>0</v>
      </c>
      <c r="G28" s="31">
        <v>2</v>
      </c>
      <c r="H28" s="19">
        <v>3</v>
      </c>
      <c r="I28" s="19">
        <v>2</v>
      </c>
      <c r="J28" s="19">
        <v>0</v>
      </c>
      <c r="K28" s="18">
        <v>7</v>
      </c>
      <c r="L28" s="25">
        <v>2</v>
      </c>
      <c r="M28" s="31" t="s">
        <v>82</v>
      </c>
      <c r="N28" s="14">
        <f t="shared" si="0"/>
        <v>19</v>
      </c>
    </row>
    <row r="29" spans="1:14">
      <c r="A29" s="6" t="s">
        <v>48</v>
      </c>
      <c r="B29" s="1" t="s">
        <v>49</v>
      </c>
      <c r="C29" s="27"/>
      <c r="D29" s="19">
        <v>0</v>
      </c>
      <c r="E29" s="19"/>
      <c r="F29" s="19">
        <v>0</v>
      </c>
      <c r="G29" s="31">
        <v>0</v>
      </c>
      <c r="H29" s="19">
        <v>0</v>
      </c>
      <c r="I29" s="19">
        <v>1</v>
      </c>
      <c r="J29" s="19">
        <v>0</v>
      </c>
      <c r="K29" s="18">
        <v>0</v>
      </c>
      <c r="L29" s="25">
        <v>2</v>
      </c>
      <c r="M29" s="31" t="s">
        <v>82</v>
      </c>
      <c r="N29" s="14">
        <f t="shared" si="0"/>
        <v>3</v>
      </c>
    </row>
    <row r="30" spans="1:14">
      <c r="A30" s="6" t="s">
        <v>50</v>
      </c>
      <c r="B30" s="1" t="s">
        <v>51</v>
      </c>
      <c r="C30" s="27"/>
      <c r="D30" s="19"/>
      <c r="E30" s="19"/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1" t="s">
        <v>82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7"/>
      <c r="D31" s="19"/>
      <c r="E31" s="19"/>
      <c r="F31" s="19">
        <v>0</v>
      </c>
      <c r="G31" s="31">
        <v>3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31" t="s">
        <v>82</v>
      </c>
      <c r="N31" s="14">
        <f t="shared" si="0"/>
        <v>3</v>
      </c>
    </row>
    <row r="32" spans="1:14">
      <c r="A32" s="6" t="s">
        <v>54</v>
      </c>
      <c r="B32" s="1" t="s">
        <v>55</v>
      </c>
      <c r="C32" s="27"/>
      <c r="D32" s="19"/>
      <c r="E32" s="19"/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1" t="s">
        <v>82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7">
        <v>19</v>
      </c>
      <c r="D33" s="19">
        <v>23</v>
      </c>
      <c r="E33" s="19">
        <v>4</v>
      </c>
      <c r="F33" s="19">
        <v>7</v>
      </c>
      <c r="G33" s="31">
        <v>42</v>
      </c>
      <c r="H33" s="19">
        <v>57</v>
      </c>
      <c r="I33" s="19">
        <v>54</v>
      </c>
      <c r="J33" s="19">
        <v>77</v>
      </c>
      <c r="K33" s="18">
        <v>3</v>
      </c>
      <c r="L33" s="25">
        <v>42</v>
      </c>
      <c r="M33" s="31">
        <v>2</v>
      </c>
      <c r="N33" s="14">
        <f t="shared" si="0"/>
        <v>330</v>
      </c>
    </row>
    <row r="34" spans="1:14">
      <c r="A34" s="7" t="s">
        <v>58</v>
      </c>
      <c r="B34" s="8" t="s">
        <v>59</v>
      </c>
      <c r="C34" s="27">
        <v>2221</v>
      </c>
      <c r="D34" s="20">
        <f>D3+D4+D5+D6+D7+D8+D9+D16+D19+D26+D27+D28+D29+D30+D31+D32+D33</f>
        <v>1221</v>
      </c>
      <c r="E34" s="19">
        <v>361</v>
      </c>
      <c r="F34" s="19">
        <v>400</v>
      </c>
      <c r="G34" s="32">
        <v>2198</v>
      </c>
      <c r="H34" s="19">
        <v>1250</v>
      </c>
      <c r="I34" s="19">
        <f>I3+I5+I4+I6+I7+I8+I9+I16+I19+I26+I27+I28+I29+I30+I32+I31+I33</f>
        <v>1724</v>
      </c>
      <c r="J34" s="21">
        <f t="shared" ref="J34" si="15">SUM(J3:J10,J13,J19,J26:J33)</f>
        <v>1740</v>
      </c>
      <c r="K34" s="18">
        <v>331</v>
      </c>
      <c r="L34" s="26">
        <f>SUM(L3:L9)+L16+L19+SUM(L26:L33)</f>
        <v>1215</v>
      </c>
      <c r="M34" s="40">
        <v>14</v>
      </c>
      <c r="N34" s="17">
        <f t="shared" si="0"/>
        <v>12675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3">
        <v>41</v>
      </c>
      <c r="D3" s="28">
        <v>121</v>
      </c>
      <c r="E3" s="19">
        <v>17</v>
      </c>
      <c r="F3" s="34">
        <v>47</v>
      </c>
      <c r="G3" s="34">
        <v>85</v>
      </c>
      <c r="H3" s="19">
        <v>56</v>
      </c>
      <c r="I3" s="19">
        <v>87</v>
      </c>
      <c r="J3" s="19">
        <v>73</v>
      </c>
      <c r="K3" s="18">
        <v>39</v>
      </c>
      <c r="L3" s="25">
        <v>59</v>
      </c>
      <c r="M3" s="19">
        <v>0</v>
      </c>
      <c r="N3" s="13">
        <f t="shared" ref="N3:N34" si="0">SUM(C3:M3)</f>
        <v>625</v>
      </c>
    </row>
    <row r="4" spans="1:14">
      <c r="A4" s="6" t="s">
        <v>2</v>
      </c>
      <c r="B4" s="1" t="s">
        <v>3</v>
      </c>
      <c r="C4" s="33">
        <v>1117</v>
      </c>
      <c r="D4" s="28">
        <v>1266</v>
      </c>
      <c r="E4" s="19">
        <v>153</v>
      </c>
      <c r="F4" s="34">
        <v>0</v>
      </c>
      <c r="G4" s="34">
        <v>1821</v>
      </c>
      <c r="H4" s="19">
        <v>363</v>
      </c>
      <c r="I4" s="19">
        <v>1162</v>
      </c>
      <c r="J4" s="19">
        <v>591</v>
      </c>
      <c r="K4" s="18">
        <v>0</v>
      </c>
      <c r="L4" s="25">
        <v>517</v>
      </c>
      <c r="M4" s="19">
        <v>0</v>
      </c>
      <c r="N4" s="13">
        <f t="shared" si="0"/>
        <v>6990</v>
      </c>
    </row>
    <row r="5" spans="1:14">
      <c r="A5" s="6" t="s">
        <v>4</v>
      </c>
      <c r="B5" s="1" t="s">
        <v>5</v>
      </c>
      <c r="C5" s="33">
        <v>51</v>
      </c>
      <c r="D5" s="28">
        <v>73</v>
      </c>
      <c r="E5" s="19">
        <v>51</v>
      </c>
      <c r="F5" s="34">
        <v>17</v>
      </c>
      <c r="G5" s="34">
        <v>85</v>
      </c>
      <c r="H5" s="19">
        <v>99</v>
      </c>
      <c r="I5" s="19">
        <v>94</v>
      </c>
      <c r="J5" s="19">
        <v>59</v>
      </c>
      <c r="K5" s="18">
        <v>49</v>
      </c>
      <c r="L5" s="25">
        <v>76</v>
      </c>
      <c r="M5" s="19">
        <v>3</v>
      </c>
      <c r="N5" s="13">
        <f t="shared" si="0"/>
        <v>657</v>
      </c>
    </row>
    <row r="6" spans="1:14">
      <c r="A6" s="6" t="s">
        <v>6</v>
      </c>
      <c r="B6" s="1" t="s">
        <v>7</v>
      </c>
      <c r="C6" s="33"/>
      <c r="D6" s="19">
        <v>0</v>
      </c>
      <c r="E6" s="19">
        <v>0</v>
      </c>
      <c r="F6" s="34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3"/>
      <c r="D7" s="19">
        <v>0</v>
      </c>
      <c r="E7" s="19">
        <v>0</v>
      </c>
      <c r="F7" s="34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3"/>
      <c r="D8" s="19">
        <v>0</v>
      </c>
      <c r="E8" s="19">
        <v>0</v>
      </c>
      <c r="F8" s="34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3"/>
      <c r="D9" s="19">
        <v>0</v>
      </c>
      <c r="E9" s="19">
        <v>0</v>
      </c>
      <c r="F9" s="34">
        <v>0</v>
      </c>
      <c r="G9" s="34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3">
        <f t="shared" si="0"/>
        <v>0</v>
      </c>
    </row>
    <row r="10" spans="1:14">
      <c r="A10" s="6" t="s">
        <v>14</v>
      </c>
      <c r="B10" s="1" t="s">
        <v>15</v>
      </c>
      <c r="C10" s="33">
        <v>4</v>
      </c>
      <c r="D10" s="19">
        <f>D11+D12</f>
        <v>37</v>
      </c>
      <c r="E10" s="19">
        <v>0</v>
      </c>
      <c r="F10" s="34">
        <v>0</v>
      </c>
      <c r="G10" s="34">
        <v>2</v>
      </c>
      <c r="H10" s="19">
        <v>8</v>
      </c>
      <c r="I10" s="19">
        <f t="shared" ref="I10" si="1">I11+I12</f>
        <v>2</v>
      </c>
      <c r="J10" s="19">
        <f t="shared" ref="J10" si="2">SUM(J11:J12)</f>
        <v>1</v>
      </c>
      <c r="K10" s="18">
        <v>0</v>
      </c>
      <c r="L10" s="25">
        <f>SUM(L11:L12)</f>
        <v>2</v>
      </c>
      <c r="M10" s="19">
        <v>0</v>
      </c>
      <c r="N10" s="13">
        <f t="shared" si="0"/>
        <v>56</v>
      </c>
    </row>
    <row r="11" spans="1:14">
      <c r="A11" s="6" t="s">
        <v>16</v>
      </c>
      <c r="B11" s="1" t="s">
        <v>17</v>
      </c>
      <c r="C11" s="33">
        <v>1</v>
      </c>
      <c r="D11" s="28">
        <v>30</v>
      </c>
      <c r="E11" s="19">
        <v>0</v>
      </c>
      <c r="F11" s="34">
        <v>0</v>
      </c>
      <c r="G11" s="34">
        <v>0</v>
      </c>
      <c r="H11" s="19">
        <v>2</v>
      </c>
      <c r="I11" s="19">
        <v>1</v>
      </c>
      <c r="J11" s="19">
        <v>1</v>
      </c>
      <c r="K11" s="18">
        <v>0</v>
      </c>
      <c r="L11" s="25">
        <v>0</v>
      </c>
      <c r="M11" s="19">
        <v>0</v>
      </c>
      <c r="N11" s="13">
        <f t="shared" si="0"/>
        <v>35</v>
      </c>
    </row>
    <row r="12" spans="1:14">
      <c r="A12" s="6" t="s">
        <v>18</v>
      </c>
      <c r="B12" s="1" t="s">
        <v>19</v>
      </c>
      <c r="C12" s="33">
        <v>3</v>
      </c>
      <c r="D12" s="28">
        <v>7</v>
      </c>
      <c r="E12" s="19">
        <v>0</v>
      </c>
      <c r="F12" s="34">
        <v>0</v>
      </c>
      <c r="G12" s="34">
        <v>2</v>
      </c>
      <c r="H12" s="19">
        <v>6</v>
      </c>
      <c r="I12" s="19">
        <v>1</v>
      </c>
      <c r="J12" s="19">
        <v>0</v>
      </c>
      <c r="K12" s="18">
        <v>0</v>
      </c>
      <c r="L12" s="25">
        <v>2</v>
      </c>
      <c r="M12" s="19">
        <v>0</v>
      </c>
      <c r="N12" s="13">
        <f t="shared" si="0"/>
        <v>21</v>
      </c>
    </row>
    <row r="13" spans="1:14">
      <c r="A13" s="6" t="s">
        <v>20</v>
      </c>
      <c r="B13" s="1" t="s">
        <v>21</v>
      </c>
      <c r="C13" s="33">
        <v>27</v>
      </c>
      <c r="D13" s="19">
        <f>D14+D15</f>
        <v>9</v>
      </c>
      <c r="E13" s="19">
        <v>14</v>
      </c>
      <c r="F13" s="34">
        <v>0</v>
      </c>
      <c r="G13" s="34">
        <v>49</v>
      </c>
      <c r="H13" s="19">
        <v>74</v>
      </c>
      <c r="I13" s="19">
        <f t="shared" ref="I13" si="3">I14+I15</f>
        <v>68</v>
      </c>
      <c r="J13" s="19">
        <f t="shared" ref="J13" si="4">SUM(J14:J15)</f>
        <v>17</v>
      </c>
      <c r="K13" s="18">
        <v>1</v>
      </c>
      <c r="L13" s="25">
        <f>SUM(L14:L15)</f>
        <v>15</v>
      </c>
      <c r="M13" s="19">
        <f>M14+M15</f>
        <v>0</v>
      </c>
      <c r="N13" s="13">
        <f t="shared" si="0"/>
        <v>274</v>
      </c>
    </row>
    <row r="14" spans="1:14">
      <c r="A14" s="6" t="s">
        <v>16</v>
      </c>
      <c r="B14" s="1" t="s">
        <v>22</v>
      </c>
      <c r="C14" s="33">
        <v>20</v>
      </c>
      <c r="D14" s="19">
        <v>1</v>
      </c>
      <c r="E14" s="19">
        <v>0</v>
      </c>
      <c r="F14" s="34">
        <v>0</v>
      </c>
      <c r="G14" s="34">
        <v>7</v>
      </c>
      <c r="H14" s="19">
        <v>63</v>
      </c>
      <c r="I14" s="19">
        <v>34</v>
      </c>
      <c r="J14" s="19">
        <v>7</v>
      </c>
      <c r="K14" s="18">
        <v>1</v>
      </c>
      <c r="L14" s="25">
        <v>5</v>
      </c>
      <c r="M14" s="19">
        <v>0</v>
      </c>
      <c r="N14" s="13">
        <f t="shared" si="0"/>
        <v>138</v>
      </c>
    </row>
    <row r="15" spans="1:14">
      <c r="A15" s="6" t="s">
        <v>18</v>
      </c>
      <c r="B15" s="1" t="s">
        <v>23</v>
      </c>
      <c r="C15" s="33">
        <v>7</v>
      </c>
      <c r="D15" s="19">
        <v>8</v>
      </c>
      <c r="E15" s="19">
        <v>14</v>
      </c>
      <c r="F15" s="34">
        <v>0</v>
      </c>
      <c r="G15" s="34">
        <v>42</v>
      </c>
      <c r="H15" s="19">
        <v>11</v>
      </c>
      <c r="I15" s="19">
        <v>34</v>
      </c>
      <c r="J15" s="19">
        <v>10</v>
      </c>
      <c r="K15" s="18">
        <v>0</v>
      </c>
      <c r="L15" s="25">
        <v>10</v>
      </c>
      <c r="M15" s="19">
        <v>0</v>
      </c>
      <c r="N15" s="13">
        <f t="shared" si="0"/>
        <v>136</v>
      </c>
    </row>
    <row r="16" spans="1:14">
      <c r="A16" s="6" t="s">
        <v>24</v>
      </c>
      <c r="B16" s="1" t="s">
        <v>25</v>
      </c>
      <c r="C16" s="33">
        <v>31</v>
      </c>
      <c r="D16" s="19">
        <f t="shared" ref="D16:D18" si="5">D10+D13</f>
        <v>46</v>
      </c>
      <c r="E16" s="19">
        <v>14</v>
      </c>
      <c r="F16" s="34">
        <v>0</v>
      </c>
      <c r="G16" s="34">
        <v>51</v>
      </c>
      <c r="H16" s="19">
        <v>82</v>
      </c>
      <c r="I16" s="19">
        <f t="shared" ref="I16" si="6">I17+I18</f>
        <v>70</v>
      </c>
      <c r="J16" s="19">
        <f t="shared" ref="J16" si="7">SUM(J17:J18)</f>
        <v>18</v>
      </c>
      <c r="K16" s="18">
        <v>1</v>
      </c>
      <c r="L16" s="25">
        <f>SUM(L17:L18)</f>
        <v>17</v>
      </c>
      <c r="M16" s="19">
        <v>0</v>
      </c>
      <c r="N16" s="13">
        <f t="shared" si="0"/>
        <v>330</v>
      </c>
    </row>
    <row r="17" spans="1:14">
      <c r="A17" s="6" t="s">
        <v>16</v>
      </c>
      <c r="B17" s="1" t="s">
        <v>26</v>
      </c>
      <c r="C17" s="33">
        <v>21</v>
      </c>
      <c r="D17" s="28">
        <f t="shared" si="5"/>
        <v>31</v>
      </c>
      <c r="E17" s="19">
        <v>0</v>
      </c>
      <c r="F17" s="34">
        <v>0</v>
      </c>
      <c r="G17" s="34">
        <v>7</v>
      </c>
      <c r="H17" s="19">
        <v>65</v>
      </c>
      <c r="I17" s="19">
        <f t="shared" ref="I17:J18" si="8">I11+I14</f>
        <v>35</v>
      </c>
      <c r="J17" s="19">
        <f t="shared" si="8"/>
        <v>8</v>
      </c>
      <c r="K17" s="18">
        <v>1</v>
      </c>
      <c r="L17" s="25">
        <f t="shared" ref="L17:L18" si="9">L11+L14</f>
        <v>5</v>
      </c>
      <c r="M17" s="19">
        <v>0</v>
      </c>
      <c r="N17" s="13">
        <f t="shared" si="0"/>
        <v>173</v>
      </c>
    </row>
    <row r="18" spans="1:14">
      <c r="A18" s="6" t="s">
        <v>18</v>
      </c>
      <c r="B18" s="1" t="s">
        <v>27</v>
      </c>
      <c r="C18" s="33">
        <v>10</v>
      </c>
      <c r="D18" s="28">
        <f t="shared" si="5"/>
        <v>15</v>
      </c>
      <c r="E18" s="19">
        <v>14</v>
      </c>
      <c r="F18" s="34">
        <v>0</v>
      </c>
      <c r="G18" s="34">
        <v>44</v>
      </c>
      <c r="H18" s="19">
        <v>17</v>
      </c>
      <c r="I18" s="19">
        <f t="shared" si="8"/>
        <v>35</v>
      </c>
      <c r="J18" s="19">
        <f t="shared" si="8"/>
        <v>10</v>
      </c>
      <c r="K18" s="18">
        <v>0</v>
      </c>
      <c r="L18" s="25">
        <f t="shared" si="9"/>
        <v>12</v>
      </c>
      <c r="M18" s="19">
        <f>M15+M12</f>
        <v>0</v>
      </c>
      <c r="N18" s="13">
        <f t="shared" si="0"/>
        <v>157</v>
      </c>
    </row>
    <row r="19" spans="1:14">
      <c r="A19" s="6" t="s">
        <v>28</v>
      </c>
      <c r="B19" s="1" t="s">
        <v>29</v>
      </c>
      <c r="C19" s="33">
        <v>207</v>
      </c>
      <c r="D19" s="19">
        <f>D20+D24+D25</f>
        <v>204</v>
      </c>
      <c r="E19" s="19">
        <v>155</v>
      </c>
      <c r="F19" s="34">
        <v>253</v>
      </c>
      <c r="G19" s="34">
        <v>344</v>
      </c>
      <c r="H19" s="22">
        <f>H20+H24+H25</f>
        <v>201</v>
      </c>
      <c r="I19" s="19">
        <f t="shared" ref="I19" si="10">I20+I24+I25</f>
        <v>174</v>
      </c>
      <c r="J19" s="19">
        <f t="shared" ref="J19" si="11">SUM(J20,J24:J25)</f>
        <v>505</v>
      </c>
      <c r="K19" s="18">
        <v>192</v>
      </c>
      <c r="L19" s="25">
        <f>L20+L24+L25</f>
        <v>141</v>
      </c>
      <c r="M19" s="19">
        <f>M20+M25</f>
        <v>18</v>
      </c>
      <c r="N19" s="13">
        <f t="shared" si="0"/>
        <v>2394</v>
      </c>
    </row>
    <row r="20" spans="1:14">
      <c r="A20" s="6" t="s">
        <v>30</v>
      </c>
      <c r="B20" s="1" t="s">
        <v>31</v>
      </c>
      <c r="C20" s="33">
        <v>207</v>
      </c>
      <c r="D20" s="19">
        <f>SUM(D21:D23)</f>
        <v>204</v>
      </c>
      <c r="E20" s="19">
        <v>154</v>
      </c>
      <c r="F20" s="34">
        <v>253</v>
      </c>
      <c r="G20" s="34">
        <v>342</v>
      </c>
      <c r="H20" s="22">
        <f t="shared" ref="H20:I20" si="12">H21+H22+H23</f>
        <v>191</v>
      </c>
      <c r="I20" s="19">
        <f t="shared" si="12"/>
        <v>173</v>
      </c>
      <c r="J20" s="19">
        <f t="shared" ref="J20" si="13">SUM(J21:J23)</f>
        <v>505</v>
      </c>
      <c r="K20" s="18">
        <v>192</v>
      </c>
      <c r="L20" s="25">
        <f>SUM(L21:L23)</f>
        <v>140</v>
      </c>
      <c r="M20" s="19">
        <f>M21+M22+M23+M24</f>
        <v>18</v>
      </c>
      <c r="N20" s="13">
        <f t="shared" si="0"/>
        <v>2379</v>
      </c>
    </row>
    <row r="21" spans="1:14">
      <c r="A21" s="6" t="s">
        <v>32</v>
      </c>
      <c r="B21" s="1" t="s">
        <v>33</v>
      </c>
      <c r="C21" s="33">
        <v>204</v>
      </c>
      <c r="D21" s="19">
        <v>194</v>
      </c>
      <c r="E21" s="19">
        <v>148</v>
      </c>
      <c r="F21" s="34">
        <v>249</v>
      </c>
      <c r="G21" s="34">
        <v>323</v>
      </c>
      <c r="H21" s="19">
        <v>169</v>
      </c>
      <c r="I21" s="19">
        <v>146</v>
      </c>
      <c r="J21" s="19">
        <v>484</v>
      </c>
      <c r="K21" s="18">
        <v>190</v>
      </c>
      <c r="L21" s="25">
        <v>117</v>
      </c>
      <c r="M21" s="19">
        <v>18</v>
      </c>
      <c r="N21" s="13">
        <f t="shared" si="0"/>
        <v>2242</v>
      </c>
    </row>
    <row r="22" spans="1:14">
      <c r="A22" s="6" t="s">
        <v>34</v>
      </c>
      <c r="B22" s="1" t="s">
        <v>35</v>
      </c>
      <c r="C22" s="33">
        <v>3</v>
      </c>
      <c r="D22" s="19">
        <v>10</v>
      </c>
      <c r="E22" s="19">
        <v>5</v>
      </c>
      <c r="F22" s="34">
        <v>4</v>
      </c>
      <c r="G22" s="34">
        <v>19</v>
      </c>
      <c r="H22" s="19">
        <v>21</v>
      </c>
      <c r="I22" s="19">
        <v>27</v>
      </c>
      <c r="J22" s="19">
        <v>21</v>
      </c>
      <c r="K22" s="18">
        <v>2</v>
      </c>
      <c r="L22" s="25">
        <v>23</v>
      </c>
      <c r="M22" s="19">
        <v>0</v>
      </c>
      <c r="N22" s="13">
        <f t="shared" si="0"/>
        <v>135</v>
      </c>
    </row>
    <row r="23" spans="1:14">
      <c r="A23" s="6" t="s">
        <v>36</v>
      </c>
      <c r="B23" s="1" t="s">
        <v>37</v>
      </c>
      <c r="C23" s="33"/>
      <c r="D23" s="19">
        <v>0</v>
      </c>
      <c r="E23" s="19">
        <v>1</v>
      </c>
      <c r="F23" s="34">
        <v>0</v>
      </c>
      <c r="G23" s="34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2</v>
      </c>
    </row>
    <row r="24" spans="1:14">
      <c r="A24" s="6" t="s">
        <v>38</v>
      </c>
      <c r="B24" s="1" t="s">
        <v>39</v>
      </c>
      <c r="C24" s="33"/>
      <c r="D24" s="19">
        <v>0</v>
      </c>
      <c r="E24" s="19">
        <v>1</v>
      </c>
      <c r="F24" s="34">
        <v>0</v>
      </c>
      <c r="G24" s="34">
        <v>2</v>
      </c>
      <c r="H24" s="19">
        <v>10</v>
      </c>
      <c r="I24" s="19">
        <v>1</v>
      </c>
      <c r="J24" s="19">
        <v>0</v>
      </c>
      <c r="K24" s="18">
        <v>0</v>
      </c>
      <c r="L24" s="25">
        <v>1</v>
      </c>
      <c r="M24" s="19">
        <v>0</v>
      </c>
      <c r="N24" s="13">
        <f t="shared" si="0"/>
        <v>15</v>
      </c>
    </row>
    <row r="25" spans="1:14">
      <c r="A25" s="6" t="s">
        <v>40</v>
      </c>
      <c r="B25" s="1" t="s">
        <v>41</v>
      </c>
      <c r="C25" s="33"/>
      <c r="D25" s="19">
        <v>0</v>
      </c>
      <c r="E25" s="19">
        <v>0</v>
      </c>
      <c r="F25" s="34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3"/>
      <c r="D26" s="19">
        <v>0</v>
      </c>
      <c r="E26" s="19">
        <v>0</v>
      </c>
      <c r="F26" s="34">
        <v>0</v>
      </c>
      <c r="G26" s="34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3"/>
      <c r="D27" s="19">
        <v>0</v>
      </c>
      <c r="E27" s="19">
        <v>0</v>
      </c>
      <c r="F27" s="34">
        <v>0</v>
      </c>
      <c r="G27" s="34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33">
        <v>3</v>
      </c>
      <c r="D28" s="19">
        <v>4</v>
      </c>
      <c r="E28" s="19">
        <v>3</v>
      </c>
      <c r="F28" s="34">
        <v>1</v>
      </c>
      <c r="G28" s="34">
        <v>2</v>
      </c>
      <c r="H28" s="19">
        <v>8</v>
      </c>
      <c r="I28" s="19">
        <v>2</v>
      </c>
      <c r="J28" s="19">
        <v>2</v>
      </c>
      <c r="K28" s="18">
        <v>3</v>
      </c>
      <c r="L28" s="25">
        <v>1</v>
      </c>
      <c r="M28" s="19">
        <v>0</v>
      </c>
      <c r="N28" s="13">
        <f t="shared" si="0"/>
        <v>29</v>
      </c>
    </row>
    <row r="29" spans="1:14">
      <c r="A29" s="6" t="s">
        <v>48</v>
      </c>
      <c r="B29" s="1" t="s">
        <v>49</v>
      </c>
      <c r="C29" s="33"/>
      <c r="D29" s="19">
        <v>0</v>
      </c>
      <c r="E29" s="19">
        <v>0</v>
      </c>
      <c r="F29" s="34">
        <v>0</v>
      </c>
      <c r="G29" s="34">
        <v>0</v>
      </c>
      <c r="H29" s="19">
        <v>0</v>
      </c>
      <c r="I29" s="19">
        <v>5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5</v>
      </c>
    </row>
    <row r="30" spans="1:14">
      <c r="A30" s="6" t="s">
        <v>50</v>
      </c>
      <c r="B30" s="1" t="s">
        <v>51</v>
      </c>
      <c r="C30" s="33"/>
      <c r="D30" s="19"/>
      <c r="E30" s="19">
        <v>0</v>
      </c>
      <c r="F30" s="34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3"/>
      <c r="D31" s="19"/>
      <c r="E31" s="19">
        <v>0</v>
      </c>
      <c r="F31" s="34">
        <v>0</v>
      </c>
      <c r="G31" s="34">
        <v>0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0</v>
      </c>
    </row>
    <row r="32" spans="1:14">
      <c r="A32" s="6" t="s">
        <v>54</v>
      </c>
      <c r="B32" s="1" t="s">
        <v>55</v>
      </c>
      <c r="C32" s="33"/>
      <c r="D32" s="19"/>
      <c r="E32" s="19">
        <v>0</v>
      </c>
      <c r="F32" s="34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3">
        <v>12</v>
      </c>
      <c r="D33" s="19">
        <v>22</v>
      </c>
      <c r="E33" s="19">
        <v>6</v>
      </c>
      <c r="F33" s="34">
        <v>2</v>
      </c>
      <c r="G33" s="34">
        <v>68</v>
      </c>
      <c r="H33" s="19">
        <v>31</v>
      </c>
      <c r="I33" s="19">
        <v>46</v>
      </c>
      <c r="J33" s="19">
        <v>14</v>
      </c>
      <c r="K33" s="18">
        <v>13</v>
      </c>
      <c r="L33" s="25">
        <v>8</v>
      </c>
      <c r="M33" s="19">
        <v>0</v>
      </c>
      <c r="N33" s="13">
        <f t="shared" si="0"/>
        <v>222</v>
      </c>
    </row>
    <row r="34" spans="1:14">
      <c r="A34" s="7" t="s">
        <v>58</v>
      </c>
      <c r="B34" s="8" t="s">
        <v>59</v>
      </c>
      <c r="C34" s="33">
        <v>1462</v>
      </c>
      <c r="D34" s="20">
        <f>D3+D4+D5+D6+D7+D8+D9+D16+D19+D26+D27+D28+D29+D30+D31+D32+D33</f>
        <v>1736</v>
      </c>
      <c r="E34" s="19">
        <v>399</v>
      </c>
      <c r="F34" s="34">
        <v>320</v>
      </c>
      <c r="G34" s="34">
        <v>2456</v>
      </c>
      <c r="H34" s="19">
        <v>840</v>
      </c>
      <c r="I34" s="19">
        <f>I3+I5+I4+I6+I7+I8+I9+I16+I19+I26+I27+I28+I29+I30+I32+I31+I33</f>
        <v>1640</v>
      </c>
      <c r="J34" s="21">
        <f t="shared" ref="J34" si="14">SUM(J3:J10,J13,J19,J26:J33)</f>
        <v>1262</v>
      </c>
      <c r="K34" s="18">
        <v>297</v>
      </c>
      <c r="L34" s="26">
        <f>SUM(L3:L9)+L16+L19+SUM(L26:L33)</f>
        <v>819</v>
      </c>
      <c r="M34" s="21">
        <v>21</v>
      </c>
      <c r="N34" s="9">
        <f t="shared" si="0"/>
        <v>11252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2026-07-14T05:30:13Z</dcterms:modified>
</cp:coreProperties>
</file>