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.petrofski\Desktop\Tabeli Nikola\"/>
    </mc:Choice>
  </mc:AlternateContent>
  <xr:revisionPtr revIDLastSave="0" documentId="8_{876B5F63-9661-4C22-8D90-C22AA5204740}" xr6:coauthVersionLast="47" xr6:coauthVersionMax="47" xr10:uidLastSave="{00000000-0000-0000-0000-000000000000}"/>
  <bookViews>
    <workbookView xWindow="-120" yWindow="-120" windowWidth="29040" windowHeight="1572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1" l="1"/>
  <c r="I23" i="11"/>
  <c r="I22" i="11"/>
  <c r="I4" i="11" s="1"/>
  <c r="I45" i="11" s="1"/>
  <c r="I12" i="11"/>
  <c r="I6" i="11"/>
  <c r="I5" i="11"/>
  <c r="I29" i="5"/>
  <c r="I23" i="5"/>
  <c r="I22" i="5"/>
  <c r="I4" i="5" s="1"/>
  <c r="I45" i="5" s="1"/>
  <c r="I12" i="5"/>
  <c r="I6" i="5"/>
  <c r="I5" i="5"/>
  <c r="F28" i="3"/>
  <c r="F22" i="3"/>
  <c r="F21" i="3"/>
  <c r="F3" i="3" s="1"/>
  <c r="F44" i="3" s="1"/>
  <c r="F11" i="3"/>
  <c r="F5" i="3"/>
  <c r="F4" i="3"/>
  <c r="F28" i="1"/>
  <c r="F22" i="1"/>
  <c r="F21" i="1"/>
  <c r="F11" i="1"/>
  <c r="F4" i="1" s="1"/>
  <c r="F3" i="1" s="1"/>
  <c r="F44" i="1" s="1"/>
  <c r="F5" i="1"/>
  <c r="F23" i="11" l="1"/>
  <c r="F22" i="11"/>
  <c r="F4" i="11" s="1"/>
  <c r="F45" i="11" s="1"/>
  <c r="F18" i="11"/>
  <c r="F6" i="11"/>
  <c r="F5" i="11"/>
  <c r="E29" i="11"/>
  <c r="E23" i="11"/>
  <c r="E22" i="11"/>
  <c r="E4" i="11" s="1"/>
  <c r="E45" i="11" s="1"/>
  <c r="E18" i="11"/>
  <c r="E12" i="11"/>
  <c r="E6" i="11"/>
  <c r="E5" i="11"/>
  <c r="F23" i="5"/>
  <c r="F22" i="5" s="1"/>
  <c r="F4" i="5" s="1"/>
  <c r="F45" i="5" s="1"/>
  <c r="F18" i="5"/>
  <c r="F6" i="5"/>
  <c r="F5" i="5"/>
  <c r="E29" i="5"/>
  <c r="E22" i="5" s="1"/>
  <c r="E4" i="5" s="1"/>
  <c r="E45" i="5" s="1"/>
  <c r="E23" i="5"/>
  <c r="E18" i="5"/>
  <c r="E12" i="5"/>
  <c r="E6" i="5"/>
  <c r="E5" i="5"/>
  <c r="D22" i="3"/>
  <c r="D21" i="3"/>
  <c r="D17" i="3"/>
  <c r="D11" i="3"/>
  <c r="D5" i="3"/>
  <c r="D4" i="3"/>
  <c r="D3" i="3"/>
  <c r="D44" i="3" s="1"/>
  <c r="D28" i="1"/>
  <c r="D22" i="1"/>
  <c r="D21" i="1"/>
  <c r="D17" i="1"/>
  <c r="D4" i="1" s="1"/>
  <c r="D3" i="1" s="1"/>
  <c r="D44" i="1" s="1"/>
  <c r="D11" i="1"/>
  <c r="D5" i="1"/>
  <c r="K35" i="11"/>
  <c r="K29" i="11"/>
  <c r="K23" i="11"/>
  <c r="K22" i="11"/>
  <c r="K4" i="11" s="1"/>
  <c r="K45" i="11" s="1"/>
  <c r="K12" i="11"/>
  <c r="K6" i="11"/>
  <c r="K5" i="11"/>
  <c r="K35" i="5"/>
  <c r="K29" i="5"/>
  <c r="K23" i="5"/>
  <c r="K22" i="5"/>
  <c r="K12" i="5"/>
  <c r="K5" i="5" s="1"/>
  <c r="K4" i="5" s="1"/>
  <c r="K45" i="5" s="1"/>
  <c r="K6" i="5"/>
  <c r="G34" i="3"/>
  <c r="G28" i="3"/>
  <c r="G22" i="3"/>
  <c r="G21" i="3" s="1"/>
  <c r="G3" i="3" s="1"/>
  <c r="G44" i="3" s="1"/>
  <c r="G11" i="3"/>
  <c r="G5" i="3"/>
  <c r="G4" i="3"/>
  <c r="G34" i="1"/>
  <c r="G28" i="1"/>
  <c r="G22" i="1"/>
  <c r="G21" i="1" s="1"/>
  <c r="G3" i="1" s="1"/>
  <c r="G44" i="1" s="1"/>
  <c r="G11" i="1"/>
  <c r="G5" i="1"/>
  <c r="G4" i="1"/>
  <c r="D45" i="11" l="1"/>
  <c r="D18" i="11"/>
  <c r="D5" i="11"/>
  <c r="D4" i="11" s="1"/>
  <c r="C29" i="11"/>
  <c r="C23" i="11"/>
  <c r="C22" i="11" s="1"/>
  <c r="C18" i="11"/>
  <c r="C12" i="11"/>
  <c r="C6" i="11"/>
  <c r="C5" i="11"/>
  <c r="C4" i="11" s="1"/>
  <c r="C45" i="11" s="1"/>
  <c r="D45" i="5"/>
  <c r="D18" i="5"/>
  <c r="D5" i="5"/>
  <c r="D4" i="5" s="1"/>
  <c r="C45" i="5"/>
  <c r="C29" i="5"/>
  <c r="C23" i="5"/>
  <c r="C22" i="5"/>
  <c r="C18" i="5"/>
  <c r="C12" i="5"/>
  <c r="C6" i="5"/>
  <c r="C5" i="5"/>
  <c r="C4" i="5"/>
  <c r="C22" i="3"/>
  <c r="C21" i="3"/>
  <c r="C17" i="3"/>
  <c r="C5" i="3"/>
  <c r="C4" i="3" s="1"/>
  <c r="C3" i="3" s="1"/>
  <c r="C44" i="3" s="1"/>
  <c r="C28" i="1"/>
  <c r="C22" i="1"/>
  <c r="C21" i="1" s="1"/>
  <c r="C3" i="1" s="1"/>
  <c r="C11" i="1"/>
  <c r="C5" i="1"/>
  <c r="C44" i="1" s="1"/>
  <c r="C4" i="1"/>
  <c r="H45" i="11"/>
  <c r="G29" i="11"/>
  <c r="G23" i="11"/>
  <c r="G22" i="11" s="1"/>
  <c r="G4" i="11" s="1"/>
  <c r="G45" i="11" s="1"/>
  <c r="G6" i="11"/>
  <c r="G5" i="11"/>
  <c r="H45" i="5"/>
  <c r="G29" i="5"/>
  <c r="G23" i="5"/>
  <c r="G22" i="5"/>
  <c r="G4" i="5" s="1"/>
  <c r="G45" i="5" s="1"/>
  <c r="G6" i="5"/>
  <c r="G5" i="5"/>
  <c r="E34" i="3"/>
  <c r="E22" i="3"/>
  <c r="E21" i="3"/>
  <c r="E3" i="3" s="1"/>
  <c r="E44" i="3" s="1"/>
  <c r="E17" i="3"/>
  <c r="E5" i="3"/>
  <c r="E4" i="3"/>
  <c r="E34" i="1"/>
  <c r="E28" i="1"/>
  <c r="E22" i="1"/>
  <c r="E21" i="1"/>
  <c r="E17" i="1"/>
  <c r="E11" i="1"/>
  <c r="E9" i="1"/>
  <c r="E6" i="1"/>
  <c r="E5" i="1"/>
  <c r="E4" i="1"/>
  <c r="E3" i="1" s="1"/>
  <c r="E44" i="1" s="1"/>
  <c r="K23" i="10" l="1"/>
  <c r="K22" i="10"/>
  <c r="K12" i="10"/>
  <c r="K6" i="10"/>
  <c r="K5" i="10"/>
  <c r="K4" i="10"/>
  <c r="K45" i="10" s="1"/>
  <c r="H45" i="10"/>
  <c r="D45" i="10"/>
  <c r="E29" i="10"/>
  <c r="C29" i="10"/>
  <c r="G23" i="10"/>
  <c r="F23" i="10"/>
  <c r="F22" i="10" s="1"/>
  <c r="E23" i="10"/>
  <c r="E22" i="10" s="1"/>
  <c r="C23" i="10"/>
  <c r="C22" i="10" s="1"/>
  <c r="G22" i="10"/>
  <c r="F18" i="10"/>
  <c r="E18" i="10"/>
  <c r="D18" i="10"/>
  <c r="E12" i="10"/>
  <c r="C12" i="10"/>
  <c r="G6" i="10"/>
  <c r="F6" i="10"/>
  <c r="E6" i="10"/>
  <c r="C6" i="10"/>
  <c r="C5" i="10" s="1"/>
  <c r="C4" i="10" s="1"/>
  <c r="C45" i="10" s="1"/>
  <c r="G5" i="10"/>
  <c r="G4" i="10" s="1"/>
  <c r="G45" i="10" s="1"/>
  <c r="F5" i="10"/>
  <c r="F4" i="10" s="1"/>
  <c r="F45" i="10" s="1"/>
  <c r="E5" i="10"/>
  <c r="E4" i="10" s="1"/>
  <c r="E45" i="10" s="1"/>
  <c r="D5" i="10"/>
  <c r="D4" i="10" s="1"/>
  <c r="K23" i="9"/>
  <c r="K22" i="9"/>
  <c r="K12" i="9"/>
  <c r="K6" i="9"/>
  <c r="K5" i="9"/>
  <c r="K4" i="9" s="1"/>
  <c r="K45" i="9" s="1"/>
  <c r="H45" i="9"/>
  <c r="D45" i="9"/>
  <c r="E29" i="9"/>
  <c r="C29" i="9"/>
  <c r="G23" i="9"/>
  <c r="G22" i="9" s="1"/>
  <c r="F23" i="9"/>
  <c r="E23" i="9"/>
  <c r="C23" i="9"/>
  <c r="F22" i="9"/>
  <c r="E22" i="9"/>
  <c r="C22" i="9"/>
  <c r="F18" i="9"/>
  <c r="E18" i="9"/>
  <c r="D18" i="9"/>
  <c r="E12" i="9"/>
  <c r="C12" i="9"/>
  <c r="G6" i="9"/>
  <c r="G5" i="9" s="1"/>
  <c r="G4" i="9" s="1"/>
  <c r="G45" i="9" s="1"/>
  <c r="F6" i="9"/>
  <c r="F5" i="9" s="1"/>
  <c r="F4" i="9" s="1"/>
  <c r="F45" i="9" s="1"/>
  <c r="E6" i="9"/>
  <c r="E5" i="9" s="1"/>
  <c r="E4" i="9" s="1"/>
  <c r="E45" i="9" s="1"/>
  <c r="C6" i="9"/>
  <c r="C45" i="9" s="1"/>
  <c r="D5" i="9"/>
  <c r="D4" i="9" s="1"/>
  <c r="G22" i="4"/>
  <c r="G21" i="4"/>
  <c r="G11" i="4"/>
  <c r="G5" i="4"/>
  <c r="G4" i="4" s="1"/>
  <c r="G3" i="4" s="1"/>
  <c r="G44" i="4" s="1"/>
  <c r="E34" i="4"/>
  <c r="E22" i="4"/>
  <c r="D22" i="4"/>
  <c r="C22" i="4"/>
  <c r="E21" i="4"/>
  <c r="D21" i="4"/>
  <c r="C21" i="4"/>
  <c r="E17" i="4"/>
  <c r="E4" i="4" s="1"/>
  <c r="E3" i="4" s="1"/>
  <c r="E44" i="4" s="1"/>
  <c r="D17" i="4"/>
  <c r="C17" i="4"/>
  <c r="D11" i="4"/>
  <c r="E5" i="4"/>
  <c r="D5" i="4"/>
  <c r="C5" i="4"/>
  <c r="C4" i="4" s="1"/>
  <c r="C3" i="4" s="1"/>
  <c r="C44" i="4" s="1"/>
  <c r="D4" i="4"/>
  <c r="D3" i="4" s="1"/>
  <c r="D44" i="4" s="1"/>
  <c r="G28" i="2"/>
  <c r="G22" i="2"/>
  <c r="G21" i="2"/>
  <c r="G3" i="2" s="1"/>
  <c r="G44" i="2" s="1"/>
  <c r="G11" i="2"/>
  <c r="G5" i="2"/>
  <c r="G4" i="2"/>
  <c r="C44" i="2"/>
  <c r="E34" i="2"/>
  <c r="E21" i="2" s="1"/>
  <c r="E28" i="2"/>
  <c r="D28" i="2"/>
  <c r="C28" i="2"/>
  <c r="E22" i="2"/>
  <c r="D22" i="2"/>
  <c r="C22" i="2"/>
  <c r="C21" i="2" s="1"/>
  <c r="D21" i="2"/>
  <c r="E17" i="2"/>
  <c r="D17" i="2"/>
  <c r="E11" i="2"/>
  <c r="D11" i="2"/>
  <c r="C11" i="2"/>
  <c r="C4" i="2" s="1"/>
  <c r="E5" i="2"/>
  <c r="E4" i="2" s="1"/>
  <c r="D5" i="2"/>
  <c r="D4" i="2" s="1"/>
  <c r="D3" i="2" s="1"/>
  <c r="D44" i="2" s="1"/>
  <c r="C5" i="2"/>
  <c r="C5" i="9" l="1"/>
  <c r="C4" i="9" s="1"/>
  <c r="E3" i="2"/>
  <c r="E44" i="2" s="1"/>
  <c r="C3" i="2"/>
  <c r="M35" i="11" l="1"/>
  <c r="M29" i="11"/>
  <c r="M23" i="11"/>
  <c r="M22" i="11"/>
  <c r="M4" i="11" s="1"/>
  <c r="M45" i="11" s="1"/>
  <c r="M6" i="11"/>
  <c r="M5" i="11"/>
  <c r="M45" i="5"/>
  <c r="M35" i="5"/>
  <c r="M29" i="5"/>
  <c r="M23" i="5"/>
  <c r="M22" i="5"/>
  <c r="M6" i="5"/>
  <c r="M5" i="5"/>
  <c r="M4" i="5"/>
  <c r="H34" i="3"/>
  <c r="H22" i="3"/>
  <c r="H21" i="3"/>
  <c r="H17" i="3"/>
  <c r="H5" i="3"/>
  <c r="H4" i="3"/>
  <c r="H3" i="3"/>
  <c r="H44" i="3" s="1"/>
  <c r="H34" i="1"/>
  <c r="H28" i="1"/>
  <c r="H22" i="1"/>
  <c r="H21" i="1" s="1"/>
  <c r="H3" i="1" s="1"/>
  <c r="H17" i="1"/>
  <c r="H11" i="1"/>
  <c r="H5" i="1"/>
  <c r="H4" i="1"/>
  <c r="H44" i="1" l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<sst xmlns="http://schemas.openxmlformats.org/spreadsheetml/2006/main" count="916" uniqueCount="105">
  <si>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</si>
  <si>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</si>
  <si>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</si>
  <si>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</si>
  <si>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</si>
  <si>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</si>
  <si>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</si>
  <si>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</si>
  <si>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</si>
  <si>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</si>
  <si>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</si>
  <si>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</si>
  <si>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</si>
  <si>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</si>
  <si>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</si>
  <si>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</si>
  <si>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</si>
  <si>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</si>
  <si>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</si>
  <si>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</si>
  <si>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</si>
  <si>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</si>
  <si>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</si>
  <si>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</si>
  <si>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</si>
  <si>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</si>
  <si>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</si>
  <si>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</si>
  <si>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</si>
  <si>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</si>
  <si>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</si>
  <si>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</si>
  <si>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</si>
  <si>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</si>
  <si>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</si>
  <si>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</si>
  <si>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</si>
  <si>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</si>
  <si>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</si>
  <si>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</si>
  <si>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</si>
  <si>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</si>
  <si>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</si>
  <si>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</si>
  <si>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</si>
  <si>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</si>
  <si>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</si>
  <si>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</si>
  <si>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</si>
  <si>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</si>
  <si>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</si>
  <si>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</si>
  <si>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</si>
  <si>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</si>
  <si>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</si>
  <si>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</si>
  <si>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</si>
  <si>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</si>
  <si>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</si>
  <si>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</si>
  <si>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</si>
  <si>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</si>
  <si>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</si>
  <si>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</si>
  <si>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</si>
  <si>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</si>
  <si>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</si>
  <si>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</si>
  <si>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</si>
  <si>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</si>
  <si>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</si>
  <si>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</si>
  <si>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</si>
  <si>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</si>
  <si>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</si>
  <si>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</si>
  <si>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</si>
  <si>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</si>
  <si>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</si>
  <si>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</si>
  <si>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</si>
  <si>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</si>
  <si>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</si>
  <si>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</si>
  <si>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</si>
  <si>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</si>
  <si>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</si>
  <si>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</si>
  <si>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Sigal Jetë</t>
  </si>
  <si>
    <t>Triglav Jetë</t>
  </si>
  <si>
    <t>Prva Zhivot</t>
  </si>
  <si>
    <t>Totali jetë</t>
  </si>
  <si>
    <t>Viner jetë</t>
  </si>
  <si>
    <t>Unika Jetë</t>
  </si>
  <si>
    <t xml:space="preserve">shuma individuale </t>
  </si>
  <si>
    <t>anuitet</t>
  </si>
  <si>
    <t>shuma individuale</t>
  </si>
  <si>
    <t xml:space="preserve">Primi i shkruar bruto, në mijëra denarë, të shoqërive të sigurimeve jetë, për muajin gusht të vitit 2026   </t>
  </si>
  <si>
    <t xml:space="preserve">Primi i shkruar bruto, në mijëra denarë, të shoqërive të sigurimeve jetë, për muajin gusht të vitit 2025   </t>
  </si>
  <si>
    <t>Numri i kontratave të lidhura të shoqërive të jetës, për muajin gusht të vitit 2026</t>
  </si>
  <si>
    <t>Numri i kontratave të lidhura të shoqërive të jetës, për muajin gusht të vitit 2025</t>
  </si>
  <si>
    <t>Dëme të paguara bruto, në mijëra denarë,  për shoqëritë e sigurimeve jetë, për muajin gusht të vitit 2026</t>
  </si>
  <si>
    <t>Dëme të paguara bruto, në mijëra denarë,  për shoqëritë e sigurimeve jetë, për muajin gusht të vitit 2025</t>
  </si>
  <si>
    <t>Numri i dëmeve të paguara të shoqërive të sigurimeve jetë, për muajin gusht të vitit 2026</t>
  </si>
  <si>
    <t>Numri i dëmeve të paguara të shoqërive të sigurimeve jetë, për muajin gusht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</si>
</sst>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65" t="s">
        <v>85</v>
      </c>
      <c r="D2" s="65" t="s">
        <v>86</v>
      </c>
      <c r="E2" s="65" t="s">
        <v>87</v>
      </c>
      <c r="F2" s="65" t="s">
        <v>88</v>
      </c>
      <c r="G2" s="65" t="s">
        <v>89</v>
      </c>
      <c r="H2" s="66" t="s">
        <v>90</v>
      </c>
      <c r="I2" s="66" t="s">
        <v>91</v>
      </c>
    </row>
    <row r="3" spans="1:39" s="1" customFormat="1" x14ac:dyDescent="0.2">
      <c r="A3" s="10" t="s">
        <v>59</v>
      </c>
      <c r="B3" s="11" t="s">
        <v>1</v>
      </c>
      <c r="C3" s="27">
        <f t="shared" ref="C3" si="0">C4+C21</f>
        <v>25539</v>
      </c>
      <c r="D3" s="27">
        <f>D4+D21</f>
        <v>5145</v>
      </c>
      <c r="E3" s="27">
        <f t="shared" ref="E3" si="1">E4+E21</f>
        <v>2622</v>
      </c>
      <c r="F3" s="50">
        <f>SUM(F4,F21,F28)</f>
        <v>16621</v>
      </c>
      <c r="G3" s="44">
        <f>G4+G21</f>
        <v>32534.959999999999</v>
      </c>
      <c r="H3" s="44">
        <f>H4+H21</f>
        <v>2616.4699999999998</v>
      </c>
      <c r="I3" s="19">
        <f>SUM(C3:H3)</f>
        <v>85078.43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60</v>
      </c>
      <c r="B4" s="11" t="s">
        <v>2</v>
      </c>
      <c r="C4" s="27">
        <f>C5+C11</f>
        <v>2368</v>
      </c>
      <c r="D4" s="27">
        <f>D5+D11+D17</f>
        <v>5105</v>
      </c>
      <c r="E4" s="27">
        <f t="shared" ref="E4" si="2">SUM(E5,E17,E11)</f>
        <v>2214</v>
      </c>
      <c r="F4" s="50">
        <f>SUM(F11,F5)</f>
        <v>227</v>
      </c>
      <c r="G4" s="44">
        <f>G5+G11</f>
        <v>22603.059999999998</v>
      </c>
      <c r="H4" s="44">
        <f>H5+H11</f>
        <v>0</v>
      </c>
      <c r="I4" s="19">
        <f t="shared" ref="I4:I44" si="3">SUM(C4:H4)</f>
        <v>32517.059999999998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61</v>
      </c>
      <c r="B5" s="16" t="s">
        <v>3</v>
      </c>
      <c r="C5" s="27">
        <f>SUM(C6:C10)</f>
        <v>2345</v>
      </c>
      <c r="D5" s="27">
        <f t="shared" ref="D5" si="4">SUM(D6:D10)</f>
        <v>4781</v>
      </c>
      <c r="E5" s="27">
        <f t="shared" ref="E5" si="5">SUM(E6:E10)</f>
        <v>2188</v>
      </c>
      <c r="F5" s="50">
        <f>SUM(F6:F10)</f>
        <v>227</v>
      </c>
      <c r="G5" s="44">
        <f>G6+G8</f>
        <v>22577.609999999997</v>
      </c>
      <c r="H5" s="44">
        <f>SUM(H6:H10)</f>
        <v>0</v>
      </c>
      <c r="I5" s="21">
        <f t="shared" si="3"/>
        <v>32118.609999999997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62</v>
      </c>
      <c r="B6" s="16" t="s">
        <v>4</v>
      </c>
      <c r="C6" s="28">
        <v>1834</v>
      </c>
      <c r="D6" s="12">
        <v>75</v>
      </c>
      <c r="E6" s="12">
        <f>2197-24</f>
        <v>2173</v>
      </c>
      <c r="F6" s="12">
        <v>227</v>
      </c>
      <c r="G6" s="45">
        <v>22456.6</v>
      </c>
      <c r="H6" s="46"/>
      <c r="I6" s="21">
        <f t="shared" si="3"/>
        <v>26765.599999999999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63</v>
      </c>
      <c r="B7" s="16" t="s">
        <v>5</v>
      </c>
      <c r="C7" s="29">
        <v>0</v>
      </c>
      <c r="D7" s="12">
        <v>9</v>
      </c>
      <c r="E7" s="12"/>
      <c r="F7" s="51">
        <v>0</v>
      </c>
      <c r="G7" s="45"/>
      <c r="H7" s="46"/>
      <c r="I7" s="21">
        <f t="shared" si="3"/>
        <v>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64</v>
      </c>
      <c r="B8" s="16" t="s">
        <v>6</v>
      </c>
      <c r="C8" s="28">
        <v>325</v>
      </c>
      <c r="D8" s="12">
        <v>3179</v>
      </c>
      <c r="E8" s="12"/>
      <c r="F8" s="12"/>
      <c r="G8" s="45">
        <v>121.01</v>
      </c>
      <c r="H8" s="46"/>
      <c r="I8" s="21">
        <f t="shared" si="3"/>
        <v>3625.01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65</v>
      </c>
      <c r="B9" s="16" t="s">
        <v>7</v>
      </c>
      <c r="C9" s="29">
        <v>0</v>
      </c>
      <c r="D9" s="12">
        <v>1518</v>
      </c>
      <c r="E9" s="12">
        <f>17-2</f>
        <v>15</v>
      </c>
      <c r="F9" s="12">
        <v>0</v>
      </c>
      <c r="G9" s="46"/>
      <c r="H9" s="46"/>
      <c r="I9" s="21">
        <f t="shared" si="3"/>
        <v>1533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66</v>
      </c>
      <c r="B10" s="16" t="s">
        <v>8</v>
      </c>
      <c r="C10" s="29">
        <v>186</v>
      </c>
      <c r="D10" s="12">
        <v>0</v>
      </c>
      <c r="E10" s="12"/>
      <c r="F10" s="51">
        <v>0</v>
      </c>
      <c r="G10" s="46"/>
      <c r="H10" s="46"/>
      <c r="I10" s="21">
        <f t="shared" si="3"/>
        <v>186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67</v>
      </c>
      <c r="B11" s="16" t="s">
        <v>9</v>
      </c>
      <c r="C11" s="30">
        <f>SUM(C12:C16)</f>
        <v>23</v>
      </c>
      <c r="D11" s="27">
        <f>SUM(D12:D16)</f>
        <v>324</v>
      </c>
      <c r="E11" s="36">
        <f>SUM(E12:E16)</f>
        <v>26</v>
      </c>
      <c r="F11" s="52">
        <f>SUM(F16,F13)</f>
        <v>0</v>
      </c>
      <c r="G11" s="44">
        <f>SUM(G12:G16)</f>
        <v>25.450000000000003</v>
      </c>
      <c r="H11" s="44">
        <f>SUM(H12:H16)</f>
        <v>0</v>
      </c>
      <c r="I11" s="21">
        <f t="shared" si="3"/>
        <v>398.45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68</v>
      </c>
      <c r="B12" s="16" t="s">
        <v>10</v>
      </c>
      <c r="C12" s="31">
        <v>2</v>
      </c>
      <c r="D12" s="12">
        <v>84</v>
      </c>
      <c r="E12" s="12">
        <v>2</v>
      </c>
      <c r="F12" s="51">
        <v>0</v>
      </c>
      <c r="G12" s="45">
        <v>1.24</v>
      </c>
      <c r="H12" s="46"/>
      <c r="I12" s="21">
        <f t="shared" si="3"/>
        <v>89.24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69</v>
      </c>
      <c r="B13" s="16" t="s">
        <v>11</v>
      </c>
      <c r="C13" s="31">
        <v>9</v>
      </c>
      <c r="D13" s="12">
        <v>225</v>
      </c>
      <c r="E13" s="12">
        <v>8</v>
      </c>
      <c r="F13" s="12">
        <v>0</v>
      </c>
      <c r="G13" s="45">
        <v>12.97</v>
      </c>
      <c r="H13" s="46"/>
      <c r="I13" s="21">
        <f t="shared" si="3"/>
        <v>254.97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72</v>
      </c>
      <c r="B16" s="16" t="s">
        <v>14</v>
      </c>
      <c r="C16" s="29">
        <v>12</v>
      </c>
      <c r="D16" s="12">
        <v>15</v>
      </c>
      <c r="E16" s="12">
        <v>16</v>
      </c>
      <c r="F16" s="51">
        <v>0</v>
      </c>
      <c r="G16" s="45">
        <v>11.24</v>
      </c>
      <c r="H16" s="46"/>
      <c r="I16" s="21">
        <f t="shared" si="3"/>
        <v>54.24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73</v>
      </c>
      <c r="B17" s="16" t="s">
        <v>15</v>
      </c>
      <c r="C17" s="32">
        <v>0</v>
      </c>
      <c r="D17" s="27">
        <f t="shared" ref="D17" si="6">SUM(D18:D20)</f>
        <v>0</v>
      </c>
      <c r="E17" s="27">
        <f t="shared" ref="E17" si="7">SUM(E18:E20)</f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60</v>
      </c>
      <c r="B21" s="11" t="s">
        <v>19</v>
      </c>
      <c r="C21" s="32">
        <f>C22+C28</f>
        <v>23171</v>
      </c>
      <c r="D21" s="27">
        <f>D22+D28</f>
        <v>40</v>
      </c>
      <c r="E21" s="27">
        <f t="shared" ref="E21" si="8">SUM(E22,E28,E34)</f>
        <v>408</v>
      </c>
      <c r="F21" s="30">
        <f>SUM(F22,F34)</f>
        <v>7585</v>
      </c>
      <c r="G21" s="44">
        <f>G22+G28</f>
        <v>9931.9</v>
      </c>
      <c r="H21" s="44">
        <f>H22+H28</f>
        <v>2616.4699999999998</v>
      </c>
      <c r="I21" s="19">
        <f t="shared" si="3"/>
        <v>43752.37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62</v>
      </c>
      <c r="B22" s="16" t="s">
        <v>20</v>
      </c>
      <c r="C22" s="30">
        <f>SUM(C23:C27)</f>
        <v>20476</v>
      </c>
      <c r="D22" s="27">
        <f>D24</f>
        <v>40</v>
      </c>
      <c r="E22" s="27">
        <f t="shared" ref="E22:F22" si="9">SUM(E23:E27)</f>
        <v>408</v>
      </c>
      <c r="F22" s="30">
        <f t="shared" si="9"/>
        <v>7585</v>
      </c>
      <c r="G22" s="44">
        <f>G24</f>
        <v>9930.6099999999988</v>
      </c>
      <c r="H22" s="27">
        <f>SUM(H23:H27)</f>
        <v>2246.6899999999996</v>
      </c>
      <c r="I22" s="21">
        <f t="shared" si="3"/>
        <v>40686.300000000003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64</v>
      </c>
      <c r="B24" s="16" t="s">
        <v>22</v>
      </c>
      <c r="C24" s="33">
        <v>20476</v>
      </c>
      <c r="D24" s="12">
        <v>40</v>
      </c>
      <c r="E24" s="12">
        <v>408</v>
      </c>
      <c r="F24" s="12">
        <v>7585</v>
      </c>
      <c r="G24" s="46">
        <v>9930.6099999999988</v>
      </c>
      <c r="H24" s="46">
        <v>2246.6899999999996</v>
      </c>
      <c r="I24" s="21">
        <f t="shared" si="3"/>
        <v>40686.300000000003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68</v>
      </c>
      <c r="B28" s="16" t="s">
        <v>26</v>
      </c>
      <c r="C28" s="30">
        <f>SUM(C29:C33)</f>
        <v>2695</v>
      </c>
      <c r="D28" s="27">
        <f>D29+D30</f>
        <v>0</v>
      </c>
      <c r="E28" s="27">
        <f>SUM(E29:E33)</f>
        <v>0</v>
      </c>
      <c r="F28" s="30">
        <f>SUM(F29:F33)</f>
        <v>8809</v>
      </c>
      <c r="G28" s="44">
        <f>SUM(G29:G33)</f>
        <v>1.29</v>
      </c>
      <c r="H28" s="44">
        <f>SUM(H29:H33)</f>
        <v>369.78000000000003</v>
      </c>
      <c r="I28" s="21">
        <f t="shared" si="3"/>
        <v>11875.070000000002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69</v>
      </c>
      <c r="B29" s="16" t="s">
        <v>27</v>
      </c>
      <c r="C29" s="31">
        <v>393</v>
      </c>
      <c r="D29" s="12">
        <v>0</v>
      </c>
      <c r="E29" s="12"/>
      <c r="F29" s="12">
        <v>3011</v>
      </c>
      <c r="G29" s="46">
        <v>0.12</v>
      </c>
      <c r="H29" s="46">
        <v>44.81</v>
      </c>
      <c r="I29" s="21">
        <f t="shared" si="3"/>
        <v>3448.93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70</v>
      </c>
      <c r="B30" s="16" t="s">
        <v>28</v>
      </c>
      <c r="C30" s="31">
        <v>2173</v>
      </c>
      <c r="D30" s="12">
        <v>0</v>
      </c>
      <c r="E30" s="12"/>
      <c r="F30" s="12">
        <v>377</v>
      </c>
      <c r="G30" s="46">
        <v>1.17</v>
      </c>
      <c r="H30" s="46">
        <v>120.30999999999999</v>
      </c>
      <c r="I30" s="21">
        <f t="shared" si="3"/>
        <v>2671.48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73</v>
      </c>
      <c r="B33" s="16" t="s">
        <v>31</v>
      </c>
      <c r="C33" s="29">
        <v>129</v>
      </c>
      <c r="D33" s="12">
        <v>0</v>
      </c>
      <c r="E33" s="12"/>
      <c r="F33" s="12">
        <v>5421</v>
      </c>
      <c r="G33" s="46"/>
      <c r="H33" s="46">
        <v>204.66000000000003</v>
      </c>
      <c r="I33" s="21">
        <f t="shared" si="3"/>
        <v>5754.66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74</v>
      </c>
      <c r="B34" s="16" t="s">
        <v>32</v>
      </c>
      <c r="C34" s="34">
        <v>0</v>
      </c>
      <c r="D34" s="27">
        <v>0</v>
      </c>
      <c r="E34" s="27">
        <f t="shared" ref="E34" si="10">SUM(E35:E37)</f>
        <v>0</v>
      </c>
      <c r="F34" s="52">
        <v>0</v>
      </c>
      <c r="G34" s="44">
        <f>G35+G36+G37</f>
        <v>0</v>
      </c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79</v>
      </c>
      <c r="B39" s="11" t="s">
        <v>37</v>
      </c>
      <c r="C39" s="28">
        <v>9449</v>
      </c>
      <c r="D39" s="27">
        <v>8848</v>
      </c>
      <c r="E39" s="12">
        <v>7174</v>
      </c>
      <c r="F39" s="12">
        <v>2012</v>
      </c>
      <c r="G39" s="46">
        <v>13187.390000000001</v>
      </c>
      <c r="H39" s="46">
        <v>890.68</v>
      </c>
      <c r="I39" s="19">
        <f t="shared" si="3"/>
        <v>41561.07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84</v>
      </c>
      <c r="B44" s="14" t="s">
        <v>42</v>
      </c>
      <c r="C44" s="27">
        <f>C5+C11+C22+C28+C39</f>
        <v>34988</v>
      </c>
      <c r="D44" s="27">
        <f>D39+D3</f>
        <v>13993</v>
      </c>
      <c r="E44" s="27">
        <f t="shared" ref="E44" si="11">SUM(E3,E38:E43)</f>
        <v>9796</v>
      </c>
      <c r="F44" s="53">
        <f>SUM(F3,F39)</f>
        <v>18633</v>
      </c>
      <c r="G44" s="47">
        <f>G3+G39</f>
        <v>45722.35</v>
      </c>
      <c r="H44" s="54">
        <f>H5+H11+H22+H28+H39</f>
        <v>3507.1499999999996</v>
      </c>
      <c r="I44" s="23">
        <f t="shared" si="3"/>
        <v>126639.5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65" t="s">
        <v>85</v>
      </c>
      <c r="D2" s="65" t="s">
        <v>86</v>
      </c>
      <c r="E2" s="65" t="s">
        <v>87</v>
      </c>
      <c r="F2" s="65" t="s">
        <v>88</v>
      </c>
      <c r="G2" s="65" t="s">
        <v>89</v>
      </c>
      <c r="H2" s="66" t="s">
        <v>90</v>
      </c>
      <c r="I2" s="66" t="s">
        <v>91</v>
      </c>
    </row>
    <row r="3" spans="1:39" s="1" customFormat="1" x14ac:dyDescent="0.2">
      <c r="A3" s="10" t="s">
        <v>59</v>
      </c>
      <c r="B3" s="11" t="s">
        <v>1</v>
      </c>
      <c r="C3" s="27">
        <f t="shared" ref="C3" si="0">C4+C21</f>
        <v>25131</v>
      </c>
      <c r="D3" s="27">
        <f>D4+D21</f>
        <v>2898</v>
      </c>
      <c r="E3" s="27">
        <f t="shared" ref="E3" si="1">E4+E21</f>
        <v>1275</v>
      </c>
      <c r="F3" s="50">
        <v>12327</v>
      </c>
      <c r="G3" s="44">
        <f>G4+G21</f>
        <v>14986.15995411003</v>
      </c>
      <c r="H3" s="44">
        <v>918.00999999999988</v>
      </c>
      <c r="I3" s="19">
        <f>SUM(C3:H3)</f>
        <v>57535.169954110032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60</v>
      </c>
      <c r="B4" s="11" t="s">
        <v>2</v>
      </c>
      <c r="C4" s="27">
        <f>C5+C11</f>
        <v>4930</v>
      </c>
      <c r="D4" s="27">
        <f>D5+D11+D17</f>
        <v>2898</v>
      </c>
      <c r="E4" s="27">
        <f t="shared" ref="E4" si="2">SUM(E5,E17,E11)</f>
        <v>418</v>
      </c>
      <c r="F4" s="50">
        <v>23</v>
      </c>
      <c r="G4" s="44">
        <f>G5+G11</f>
        <v>5872.7406032000008</v>
      </c>
      <c r="H4" s="44">
        <v>0</v>
      </c>
      <c r="I4" s="19">
        <f t="shared" ref="I4:I44" si="3">SUM(C4:H4)</f>
        <v>14141.7406032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61</v>
      </c>
      <c r="B5" s="16" t="s">
        <v>3</v>
      </c>
      <c r="C5" s="27">
        <f>SUM(C6:C10)</f>
        <v>4903</v>
      </c>
      <c r="D5" s="27">
        <f t="shared" ref="D5:E5" si="4">SUM(D6:D10)</f>
        <v>2630</v>
      </c>
      <c r="E5" s="27">
        <f t="shared" si="4"/>
        <v>384</v>
      </c>
      <c r="F5" s="50">
        <v>23</v>
      </c>
      <c r="G5" s="44">
        <f>G6+G8</f>
        <v>5811.1206316300004</v>
      </c>
      <c r="H5" s="44">
        <v>0</v>
      </c>
      <c r="I5" s="21">
        <f t="shared" si="3"/>
        <v>13751.120631630001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62</v>
      </c>
      <c r="B6" s="16" t="s">
        <v>4</v>
      </c>
      <c r="C6" s="28">
        <v>4659</v>
      </c>
      <c r="D6" s="12">
        <v>89</v>
      </c>
      <c r="E6" s="12">
        <v>158</v>
      </c>
      <c r="F6" s="12">
        <v>0</v>
      </c>
      <c r="G6" s="45">
        <v>5708.64552379</v>
      </c>
      <c r="H6" s="46"/>
      <c r="I6" s="21">
        <f t="shared" si="3"/>
        <v>10614.645523790001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63</v>
      </c>
      <c r="B7" s="16" t="s">
        <v>5</v>
      </c>
      <c r="C7" s="29">
        <v>0</v>
      </c>
      <c r="D7" s="12">
        <v>13</v>
      </c>
      <c r="E7" s="12"/>
      <c r="F7" s="51">
        <v>0</v>
      </c>
      <c r="G7" s="45"/>
      <c r="H7" s="46"/>
      <c r="I7" s="21">
        <f t="shared" si="3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64</v>
      </c>
      <c r="B8" s="16" t="s">
        <v>6</v>
      </c>
      <c r="C8" s="28">
        <v>54</v>
      </c>
      <c r="D8" s="12">
        <v>1502</v>
      </c>
      <c r="E8" s="12"/>
      <c r="F8" s="12">
        <v>23</v>
      </c>
      <c r="G8" s="45">
        <v>102.47510783999999</v>
      </c>
      <c r="H8" s="46"/>
      <c r="I8" s="21">
        <f t="shared" si="3"/>
        <v>1681.47510784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65</v>
      </c>
      <c r="B9" s="16" t="s">
        <v>7</v>
      </c>
      <c r="C9" s="29">
        <v>0</v>
      </c>
      <c r="D9" s="12">
        <v>1026</v>
      </c>
      <c r="E9" s="12">
        <v>226</v>
      </c>
      <c r="F9" s="12">
        <v>0</v>
      </c>
      <c r="G9" s="46"/>
      <c r="H9" s="46"/>
      <c r="I9" s="21">
        <f t="shared" si="3"/>
        <v>1252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66</v>
      </c>
      <c r="B10" s="16" t="s">
        <v>8</v>
      </c>
      <c r="C10" s="29">
        <v>190</v>
      </c>
      <c r="D10" s="12">
        <v>0</v>
      </c>
      <c r="E10" s="12"/>
      <c r="F10" s="51">
        <v>0</v>
      </c>
      <c r="G10" s="46"/>
      <c r="H10" s="46"/>
      <c r="I10" s="21">
        <f t="shared" si="3"/>
        <v>190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67</v>
      </c>
      <c r="B11" s="16" t="s">
        <v>9</v>
      </c>
      <c r="C11" s="30">
        <f>SUM(C12:C16)</f>
        <v>27</v>
      </c>
      <c r="D11" s="27">
        <f>SUM(D12:D16)</f>
        <v>268</v>
      </c>
      <c r="E11" s="36">
        <f>SUM(E12:E16)</f>
        <v>34</v>
      </c>
      <c r="F11" s="52">
        <v>0</v>
      </c>
      <c r="G11" s="44">
        <f>SUM(G12:G16)</f>
        <v>61.619971569999997</v>
      </c>
      <c r="H11" s="44">
        <v>0</v>
      </c>
      <c r="I11" s="21">
        <f t="shared" si="3"/>
        <v>390.61997157000002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68</v>
      </c>
      <c r="B12" s="16" t="s">
        <v>10</v>
      </c>
      <c r="C12" s="31">
        <v>8</v>
      </c>
      <c r="D12" s="12">
        <v>58</v>
      </c>
      <c r="E12" s="12">
        <v>10</v>
      </c>
      <c r="F12" s="51">
        <v>0</v>
      </c>
      <c r="G12" s="45">
        <v>3.4181735099999999</v>
      </c>
      <c r="H12" s="46"/>
      <c r="I12" s="21">
        <f t="shared" si="3"/>
        <v>79.418173510000003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69</v>
      </c>
      <c r="B13" s="16" t="s">
        <v>11</v>
      </c>
      <c r="C13" s="31">
        <v>13</v>
      </c>
      <c r="D13" s="12">
        <v>187</v>
      </c>
      <c r="E13" s="12">
        <v>21</v>
      </c>
      <c r="F13" s="12">
        <v>0</v>
      </c>
      <c r="G13" s="45">
        <v>37.829262579999998</v>
      </c>
      <c r="H13" s="46"/>
      <c r="I13" s="21">
        <f t="shared" si="3"/>
        <v>258.82926257999998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70</v>
      </c>
      <c r="B14" s="16" t="s">
        <v>12</v>
      </c>
      <c r="C14" s="29">
        <v>0</v>
      </c>
      <c r="D14" s="12">
        <v>0</v>
      </c>
      <c r="E14" s="40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71</v>
      </c>
      <c r="B15" s="16" t="s">
        <v>13</v>
      </c>
      <c r="C15" s="29">
        <v>0</v>
      </c>
      <c r="D15" s="12">
        <v>0</v>
      </c>
      <c r="E15" s="40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72</v>
      </c>
      <c r="B16" s="16" t="s">
        <v>14</v>
      </c>
      <c r="C16" s="29">
        <v>6</v>
      </c>
      <c r="D16" s="12">
        <v>23</v>
      </c>
      <c r="E16" s="12">
        <v>3</v>
      </c>
      <c r="F16" s="51">
        <v>0</v>
      </c>
      <c r="G16" s="45">
        <v>20.372535479999996</v>
      </c>
      <c r="H16" s="46"/>
      <c r="I16" s="21">
        <f t="shared" si="3"/>
        <v>52.372535479999996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73</v>
      </c>
      <c r="B17" s="16" t="s">
        <v>15</v>
      </c>
      <c r="C17" s="32">
        <v>0</v>
      </c>
      <c r="D17" s="27">
        <f t="shared" ref="D17:E17" si="5">SUM(D18:D20)</f>
        <v>0</v>
      </c>
      <c r="E17" s="27">
        <f t="shared" si="5"/>
        <v>0</v>
      </c>
      <c r="F17" s="52">
        <v>0</v>
      </c>
      <c r="G17" s="44"/>
      <c r="H17" s="44"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60</v>
      </c>
      <c r="B21" s="11" t="s">
        <v>19</v>
      </c>
      <c r="C21" s="32">
        <f>C22+C28</f>
        <v>20201</v>
      </c>
      <c r="D21" s="27">
        <f>D22+D28</f>
        <v>0</v>
      </c>
      <c r="E21" s="27">
        <f t="shared" ref="E21" si="6">SUM(E22,E28,E34)</f>
        <v>857</v>
      </c>
      <c r="F21" s="30">
        <v>6847</v>
      </c>
      <c r="G21" s="44">
        <f>G22+G28</f>
        <v>9113.4193509100296</v>
      </c>
      <c r="H21" s="44">
        <v>918.00999999999988</v>
      </c>
      <c r="I21" s="19">
        <f t="shared" si="3"/>
        <v>37936.429350910032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62</v>
      </c>
      <c r="B22" s="16" t="s">
        <v>20</v>
      </c>
      <c r="C22" s="30">
        <f>SUM(C23:C27)</f>
        <v>18017</v>
      </c>
      <c r="D22" s="27">
        <f>D24</f>
        <v>0</v>
      </c>
      <c r="E22" s="27">
        <f t="shared" ref="E22" si="7">SUM(E23:E27)</f>
        <v>857</v>
      </c>
      <c r="F22" s="30">
        <v>6847</v>
      </c>
      <c r="G22" s="44">
        <f>G24</f>
        <v>9113.4193509100296</v>
      </c>
      <c r="H22" s="27">
        <v>349.40999999999997</v>
      </c>
      <c r="I22" s="21">
        <f t="shared" si="3"/>
        <v>35183.829350910033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64</v>
      </c>
      <c r="B24" s="16" t="s">
        <v>22</v>
      </c>
      <c r="C24" s="33">
        <v>18017</v>
      </c>
      <c r="D24" s="12">
        <v>0</v>
      </c>
      <c r="E24" s="12">
        <v>857</v>
      </c>
      <c r="F24" s="12">
        <v>6847</v>
      </c>
      <c r="G24" s="46">
        <v>9113.4193509100296</v>
      </c>
      <c r="H24" s="46">
        <v>349.40999999999997</v>
      </c>
      <c r="I24" s="21">
        <f t="shared" si="3"/>
        <v>35183.829350910033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68</v>
      </c>
      <c r="B28" s="16" t="s">
        <v>26</v>
      </c>
      <c r="C28" s="30">
        <f>SUM(C29:C33)</f>
        <v>2184</v>
      </c>
      <c r="D28" s="27">
        <f>D29+D30</f>
        <v>0</v>
      </c>
      <c r="E28" s="27">
        <f>SUM(E29:E33)</f>
        <v>0</v>
      </c>
      <c r="F28" s="30">
        <v>5457</v>
      </c>
      <c r="G28" s="44">
        <f>SUM(G29:G33)</f>
        <v>0</v>
      </c>
      <c r="H28" s="44">
        <v>568.59999999999991</v>
      </c>
      <c r="I28" s="21">
        <f t="shared" si="3"/>
        <v>8209.6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69</v>
      </c>
      <c r="B29" s="16" t="s">
        <v>27</v>
      </c>
      <c r="C29" s="31">
        <v>0</v>
      </c>
      <c r="D29" s="12">
        <v>0</v>
      </c>
      <c r="E29" s="12"/>
      <c r="F29" s="12">
        <v>2201</v>
      </c>
      <c r="G29" s="46"/>
      <c r="H29" s="46">
        <v>44.25</v>
      </c>
      <c r="I29" s="21">
        <f t="shared" si="3"/>
        <v>2245.25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70</v>
      </c>
      <c r="B30" s="16" t="s">
        <v>28</v>
      </c>
      <c r="C30" s="31">
        <v>2000</v>
      </c>
      <c r="D30" s="12">
        <v>0</v>
      </c>
      <c r="E30" s="12"/>
      <c r="F30" s="12">
        <v>409</v>
      </c>
      <c r="G30" s="46"/>
      <c r="H30" s="46">
        <v>144.62</v>
      </c>
      <c r="I30" s="21">
        <f t="shared" si="3"/>
        <v>2553.62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73</v>
      </c>
      <c r="B33" s="16" t="s">
        <v>31</v>
      </c>
      <c r="C33" s="29">
        <v>184</v>
      </c>
      <c r="D33" s="12">
        <v>0</v>
      </c>
      <c r="E33" s="12"/>
      <c r="F33" s="12">
        <v>2847</v>
      </c>
      <c r="G33" s="46"/>
      <c r="H33" s="46">
        <v>379.72999999999996</v>
      </c>
      <c r="I33" s="21">
        <f t="shared" si="3"/>
        <v>3410.73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52">
        <v>0</v>
      </c>
      <c r="G34" s="44"/>
      <c r="H34" s="44"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79</v>
      </c>
      <c r="B39" s="11" t="s">
        <v>37</v>
      </c>
      <c r="C39" s="28">
        <v>9494</v>
      </c>
      <c r="D39" s="27">
        <v>3183</v>
      </c>
      <c r="E39" s="12">
        <v>4192</v>
      </c>
      <c r="F39" s="12">
        <v>1921</v>
      </c>
      <c r="G39" s="46">
        <v>21176.54289307</v>
      </c>
      <c r="H39" s="46">
        <v>922.6</v>
      </c>
      <c r="I39" s="19">
        <f t="shared" si="3"/>
        <v>40889.142893069999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84</v>
      </c>
      <c r="B44" s="14" t="s">
        <v>42</v>
      </c>
      <c r="C44" s="27">
        <f>C5+C11+C22+C28+C39</f>
        <v>34625</v>
      </c>
      <c r="D44" s="27">
        <f>D39+D3</f>
        <v>6081</v>
      </c>
      <c r="E44" s="27">
        <f t="shared" ref="E44" si="9">SUM(E3,E38:E43)</f>
        <v>5467</v>
      </c>
      <c r="F44" s="53">
        <v>14248</v>
      </c>
      <c r="G44" s="47">
        <f>G3+G39</f>
        <v>36162.702847180029</v>
      </c>
      <c r="H44" s="44">
        <v>1840.61</v>
      </c>
      <c r="I44" s="23">
        <f t="shared" si="3"/>
        <v>98424.31284718003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65" t="s">
        <v>85</v>
      </c>
      <c r="D2" s="65" t="s">
        <v>86</v>
      </c>
      <c r="E2" s="65" t="s">
        <v>87</v>
      </c>
      <c r="F2" s="65" t="s">
        <v>88</v>
      </c>
      <c r="G2" s="65" t="s">
        <v>89</v>
      </c>
      <c r="H2" s="66" t="s">
        <v>90</v>
      </c>
      <c r="I2" s="66" t="s">
        <v>91</v>
      </c>
    </row>
    <row r="3" spans="1:39" s="1" customFormat="1" x14ac:dyDescent="0.2">
      <c r="A3" s="10" t="s">
        <v>59</v>
      </c>
      <c r="B3" s="11" t="s">
        <v>1</v>
      </c>
      <c r="C3" s="32">
        <f>C4+C21</f>
        <v>353</v>
      </c>
      <c r="D3" s="27">
        <f>D4+D21</f>
        <v>67</v>
      </c>
      <c r="E3" s="27">
        <f>E4+E21</f>
        <v>18</v>
      </c>
      <c r="F3" s="27">
        <f>SUM(F4,F21)</f>
        <v>1928</v>
      </c>
      <c r="G3" s="27">
        <f>G4+G21</f>
        <v>428</v>
      </c>
      <c r="H3" s="27">
        <f>H4+H21</f>
        <v>67</v>
      </c>
      <c r="I3" s="19">
        <f>SUM(C3:H3)</f>
        <v>2861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60</v>
      </c>
      <c r="B4" s="11" t="s">
        <v>2</v>
      </c>
      <c r="C4" s="32">
        <f>C5+C17</f>
        <v>107</v>
      </c>
      <c r="D4" s="27">
        <f>D5+D17</f>
        <v>66</v>
      </c>
      <c r="E4" s="27">
        <f>SUM(E5,E17)</f>
        <v>8</v>
      </c>
      <c r="F4" s="27">
        <f>SUM(F5)</f>
        <v>1</v>
      </c>
      <c r="G4" s="27">
        <f>G5</f>
        <v>149</v>
      </c>
      <c r="H4" s="27">
        <f>H5+H17</f>
        <v>0</v>
      </c>
      <c r="I4" s="19">
        <f t="shared" ref="I4:I44" si="0">SUM(C4:H4)</f>
        <v>331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61</v>
      </c>
      <c r="B5" s="16" t="s">
        <v>3</v>
      </c>
      <c r="C5" s="32">
        <f t="shared" ref="C5" si="1">C6+C7+C8+C9+C10</f>
        <v>107</v>
      </c>
      <c r="D5" s="27">
        <f>SUM(D6:D10)</f>
        <v>66</v>
      </c>
      <c r="E5" s="27">
        <f>SUM(E6:E10)</f>
        <v>8</v>
      </c>
      <c r="F5" s="27">
        <f>SUM(F6:F10)</f>
        <v>1</v>
      </c>
      <c r="G5" s="27">
        <f>G6+G8</f>
        <v>149</v>
      </c>
      <c r="H5" s="27">
        <f>SUM(H6:H10)</f>
        <v>0</v>
      </c>
      <c r="I5" s="21">
        <f t="shared" si="0"/>
        <v>331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62</v>
      </c>
      <c r="B6" s="16" t="s">
        <v>4</v>
      </c>
      <c r="C6" s="28">
        <v>22</v>
      </c>
      <c r="D6" s="12">
        <v>2</v>
      </c>
      <c r="E6" s="12">
        <v>7</v>
      </c>
      <c r="F6" s="12">
        <v>1</v>
      </c>
      <c r="G6" s="35">
        <v>144</v>
      </c>
      <c r="H6" s="12"/>
      <c r="I6" s="21">
        <f t="shared" si="0"/>
        <v>176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63</v>
      </c>
      <c r="B7" s="16" t="s">
        <v>5</v>
      </c>
      <c r="C7" s="29">
        <v>0</v>
      </c>
      <c r="D7" s="12">
        <v>2</v>
      </c>
      <c r="E7" s="12"/>
      <c r="F7" s="12">
        <v>0</v>
      </c>
      <c r="G7" s="35"/>
      <c r="H7" s="12"/>
      <c r="I7" s="21">
        <f t="shared" si="0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64</v>
      </c>
      <c r="B8" s="16" t="s">
        <v>6</v>
      </c>
      <c r="C8" s="28">
        <v>11</v>
      </c>
      <c r="D8" s="12">
        <v>27</v>
      </c>
      <c r="E8" s="12"/>
      <c r="F8" s="12"/>
      <c r="G8" s="35">
        <v>5</v>
      </c>
      <c r="H8" s="12"/>
      <c r="I8" s="21">
        <f t="shared" si="0"/>
        <v>43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65</v>
      </c>
      <c r="B9" s="16" t="s">
        <v>7</v>
      </c>
      <c r="C9" s="29">
        <v>0</v>
      </c>
      <c r="D9" s="12">
        <v>35</v>
      </c>
      <c r="E9" s="12">
        <v>1</v>
      </c>
      <c r="F9" s="12">
        <v>0</v>
      </c>
      <c r="G9" s="12"/>
      <c r="H9" s="12"/>
      <c r="I9" s="21">
        <f t="shared" si="0"/>
        <v>36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66</v>
      </c>
      <c r="B10" s="16" t="s">
        <v>8</v>
      </c>
      <c r="C10" s="29">
        <v>74</v>
      </c>
      <c r="D10" s="12">
        <v>0</v>
      </c>
      <c r="E10" s="12"/>
      <c r="F10" s="12">
        <v>0</v>
      </c>
      <c r="G10" s="12"/>
      <c r="H10" s="12"/>
      <c r="I10" s="21">
        <f t="shared" si="0"/>
        <v>74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67</v>
      </c>
      <c r="B11" s="16" t="s">
        <v>9</v>
      </c>
      <c r="C11" s="34">
        <v>33</v>
      </c>
      <c r="D11" s="27">
        <f>MAX(D12:D16)</f>
        <v>108</v>
      </c>
      <c r="E11" s="12">
        <v>4</v>
      </c>
      <c r="F11" s="30">
        <f>SUM(F16,F13)</f>
        <v>0</v>
      </c>
      <c r="G11" s="27">
        <f>G13</f>
        <v>9</v>
      </c>
      <c r="H11" s="27"/>
      <c r="I11" s="21">
        <f t="shared" si="0"/>
        <v>154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68</v>
      </c>
      <c r="B12" s="16" t="s">
        <v>10</v>
      </c>
      <c r="C12" s="31">
        <v>15</v>
      </c>
      <c r="D12" s="12">
        <v>64</v>
      </c>
      <c r="E12" s="12">
        <v>4</v>
      </c>
      <c r="F12" s="12">
        <v>0</v>
      </c>
      <c r="G12" s="35">
        <v>9</v>
      </c>
      <c r="H12" s="12"/>
      <c r="I12" s="21">
        <f t="shared" si="0"/>
        <v>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69</v>
      </c>
      <c r="B13" s="16" t="s">
        <v>11</v>
      </c>
      <c r="C13" s="31">
        <v>33</v>
      </c>
      <c r="D13" s="12">
        <v>108</v>
      </c>
      <c r="E13" s="12">
        <v>4</v>
      </c>
      <c r="F13" s="12">
        <v>0</v>
      </c>
      <c r="G13" s="35">
        <v>9</v>
      </c>
      <c r="H13" s="12"/>
      <c r="I13" s="21">
        <f t="shared" si="0"/>
        <v>154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72</v>
      </c>
      <c r="B16" s="16" t="s">
        <v>14</v>
      </c>
      <c r="C16" s="29">
        <v>10</v>
      </c>
      <c r="D16" s="12">
        <v>5</v>
      </c>
      <c r="E16" s="12">
        <v>2</v>
      </c>
      <c r="F16" s="12">
        <v>0</v>
      </c>
      <c r="G16" s="35">
        <v>4</v>
      </c>
      <c r="H16" s="12"/>
      <c r="I16" s="21">
        <f t="shared" si="0"/>
        <v>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60</v>
      </c>
      <c r="B21" s="11" t="s">
        <v>19</v>
      </c>
      <c r="C21" s="32">
        <f>C22</f>
        <v>246</v>
      </c>
      <c r="D21" s="27">
        <f>D22</f>
        <v>1</v>
      </c>
      <c r="E21" s="27">
        <f>SUM(E22,E28,E34)</f>
        <v>10</v>
      </c>
      <c r="F21" s="30">
        <f>SUM(F22,F34)</f>
        <v>1927</v>
      </c>
      <c r="G21" s="27">
        <f>G22</f>
        <v>279</v>
      </c>
      <c r="H21" s="27">
        <f>H22+H34</f>
        <v>67</v>
      </c>
      <c r="I21" s="19">
        <f t="shared" si="0"/>
        <v>2530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62</v>
      </c>
      <c r="B22" s="16" t="s">
        <v>20</v>
      </c>
      <c r="C22" s="34">
        <f>C23+C24+C25+C26+C27</f>
        <v>246</v>
      </c>
      <c r="D22" s="27">
        <f>D24</f>
        <v>1</v>
      </c>
      <c r="E22" s="27">
        <f>SUM(E23:E27)</f>
        <v>10</v>
      </c>
      <c r="F22" s="30">
        <f>SUM(F23:F27)</f>
        <v>1927</v>
      </c>
      <c r="G22" s="27">
        <f>SUM(G23:G27)</f>
        <v>279</v>
      </c>
      <c r="H22" s="27">
        <f>SUM(H23:H27)</f>
        <v>67</v>
      </c>
      <c r="I22" s="21">
        <f t="shared" si="0"/>
        <v>2530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64</v>
      </c>
      <c r="B24" s="16" t="s">
        <v>22</v>
      </c>
      <c r="C24" s="33">
        <v>246</v>
      </c>
      <c r="D24" s="12">
        <v>1</v>
      </c>
      <c r="E24" s="12">
        <v>10</v>
      </c>
      <c r="F24" s="12">
        <v>1927</v>
      </c>
      <c r="G24" s="35">
        <v>279</v>
      </c>
      <c r="H24" s="12">
        <v>67</v>
      </c>
      <c r="I24" s="21">
        <f t="shared" si="0"/>
        <v>2530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68</v>
      </c>
      <c r="B28" s="16" t="s">
        <v>26</v>
      </c>
      <c r="C28" s="34">
        <v>102</v>
      </c>
      <c r="D28" s="27">
        <v>0</v>
      </c>
      <c r="E28" s="12"/>
      <c r="F28" s="30">
        <f>SUM(F29:F33)</f>
        <v>7995</v>
      </c>
      <c r="G28" s="27">
        <f>G30</f>
        <v>1</v>
      </c>
      <c r="H28" s="27">
        <v>48</v>
      </c>
      <c r="I28" s="21">
        <f t="shared" si="0"/>
        <v>8146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69</v>
      </c>
      <c r="B29" s="16" t="s">
        <v>27</v>
      </c>
      <c r="C29" s="31">
        <v>47</v>
      </c>
      <c r="D29" s="12">
        <v>0</v>
      </c>
      <c r="E29" s="12"/>
      <c r="F29" s="12">
        <v>1462</v>
      </c>
      <c r="G29" s="12">
        <v>1</v>
      </c>
      <c r="H29" s="1">
        <v>18</v>
      </c>
      <c r="I29" s="21">
        <f t="shared" si="0"/>
        <v>1528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70</v>
      </c>
      <c r="B30" s="16" t="s">
        <v>28</v>
      </c>
      <c r="C30" s="31">
        <v>90</v>
      </c>
      <c r="D30" s="12">
        <v>0</v>
      </c>
      <c r="E30" s="12"/>
      <c r="F30" s="12">
        <v>1811</v>
      </c>
      <c r="G30" s="12">
        <v>1</v>
      </c>
      <c r="H30" s="12">
        <v>20</v>
      </c>
      <c r="I30" s="21">
        <f t="shared" si="0"/>
        <v>1922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73</v>
      </c>
      <c r="B33" s="16" t="s">
        <v>31</v>
      </c>
      <c r="C33" s="29">
        <v>36</v>
      </c>
      <c r="D33" s="12">
        <v>0</v>
      </c>
      <c r="E33" s="12"/>
      <c r="F33" s="12">
        <v>4722</v>
      </c>
      <c r="G33" s="12"/>
      <c r="H33" s="12">
        <v>20</v>
      </c>
      <c r="I33" s="21">
        <f t="shared" si="0"/>
        <v>4778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>
        <f>G35+G36+G37</f>
        <v>0</v>
      </c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79</v>
      </c>
      <c r="B39" s="11" t="s">
        <v>37</v>
      </c>
      <c r="C39" s="28">
        <v>73</v>
      </c>
      <c r="D39" s="27">
        <v>169</v>
      </c>
      <c r="E39" s="12">
        <v>92</v>
      </c>
      <c r="F39" s="12">
        <v>30</v>
      </c>
      <c r="G39" s="12">
        <v>83</v>
      </c>
      <c r="H39" s="12">
        <v>24</v>
      </c>
      <c r="I39" s="19">
        <f t="shared" si="0"/>
        <v>471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84</v>
      </c>
      <c r="B44" s="14" t="s">
        <v>42</v>
      </c>
      <c r="C44" s="32">
        <f>C39+C3</f>
        <v>426</v>
      </c>
      <c r="D44" s="27">
        <f>D39+D3</f>
        <v>236</v>
      </c>
      <c r="E44" s="27">
        <f>SUM(E3,E38:E43)</f>
        <v>110</v>
      </c>
      <c r="F44" s="53">
        <f>SUM(F3,F39)</f>
        <v>1958</v>
      </c>
      <c r="G44" s="27">
        <f>G3+G39</f>
        <v>511</v>
      </c>
      <c r="H44" s="48">
        <f>H39+H3</f>
        <v>91</v>
      </c>
      <c r="I44" s="23">
        <f t="shared" si="0"/>
        <v>3332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100</v>
      </c>
    </row>
    <row r="2" spans="1:39" s="7" customFormat="1" ht="15" x14ac:dyDescent="0.25">
      <c r="A2" s="8"/>
      <c r="B2" s="9"/>
      <c r="C2" s="65" t="s">
        <v>85</v>
      </c>
      <c r="D2" s="65" t="s">
        <v>86</v>
      </c>
      <c r="E2" s="65" t="s">
        <v>87</v>
      </c>
      <c r="F2" s="65" t="s">
        <v>88</v>
      </c>
      <c r="G2" s="65" t="s">
        <v>89</v>
      </c>
      <c r="H2" s="66" t="s">
        <v>90</v>
      </c>
      <c r="I2" s="66" t="s">
        <v>91</v>
      </c>
    </row>
    <row r="3" spans="1:39" s="1" customFormat="1" x14ac:dyDescent="0.2">
      <c r="A3" s="10" t="s">
        <v>59</v>
      </c>
      <c r="B3" s="11" t="s">
        <v>1</v>
      </c>
      <c r="C3" s="32">
        <f>C4+C21</f>
        <v>381</v>
      </c>
      <c r="D3" s="27">
        <f>D4+D21</f>
        <v>74</v>
      </c>
      <c r="E3" s="27">
        <f>E4+E21</f>
        <v>23</v>
      </c>
      <c r="F3" s="27">
        <v>1753</v>
      </c>
      <c r="G3" s="27">
        <f>G4+G21</f>
        <v>310</v>
      </c>
      <c r="H3" s="27">
        <v>34</v>
      </c>
      <c r="I3" s="19">
        <f>SUM(C3:H3)</f>
        <v>2575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60</v>
      </c>
      <c r="B4" s="11" t="s">
        <v>2</v>
      </c>
      <c r="C4" s="32">
        <f>C5+C17</f>
        <v>55</v>
      </c>
      <c r="D4" s="27">
        <f>D5+D17</f>
        <v>74</v>
      </c>
      <c r="E4" s="27">
        <f>SUM(E5,E17)</f>
        <v>10</v>
      </c>
      <c r="F4" s="27">
        <v>1</v>
      </c>
      <c r="G4" s="27">
        <f>G5</f>
        <v>33</v>
      </c>
      <c r="H4" s="27">
        <v>0</v>
      </c>
      <c r="I4" s="19">
        <f t="shared" ref="I4:I44" si="0">SUM(C4:H4)</f>
        <v>173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61</v>
      </c>
      <c r="B5" s="16" t="s">
        <v>3</v>
      </c>
      <c r="C5" s="32">
        <f t="shared" ref="C5" si="1">C6+C7+C8+C9+C10</f>
        <v>55</v>
      </c>
      <c r="D5" s="27">
        <f>SUM(D6:D10)</f>
        <v>74</v>
      </c>
      <c r="E5" s="27">
        <f>SUM(E6:E10)</f>
        <v>10</v>
      </c>
      <c r="F5" s="27">
        <v>1</v>
      </c>
      <c r="G5" s="27">
        <f>G6+G8</f>
        <v>33</v>
      </c>
      <c r="H5" s="27">
        <v>0</v>
      </c>
      <c r="I5" s="21">
        <f t="shared" si="0"/>
        <v>173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62</v>
      </c>
      <c r="B6" s="16" t="s">
        <v>4</v>
      </c>
      <c r="C6" s="28">
        <v>37</v>
      </c>
      <c r="D6" s="12">
        <v>6</v>
      </c>
      <c r="E6" s="12">
        <v>6</v>
      </c>
      <c r="F6" s="12">
        <v>0</v>
      </c>
      <c r="G6" s="35">
        <v>30</v>
      </c>
      <c r="H6" s="12"/>
      <c r="I6" s="21">
        <f t="shared" si="0"/>
        <v>79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63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64</v>
      </c>
      <c r="B8" s="16" t="s">
        <v>6</v>
      </c>
      <c r="C8" s="28">
        <v>2</v>
      </c>
      <c r="D8" s="12">
        <v>34</v>
      </c>
      <c r="E8" s="12"/>
      <c r="F8" s="12">
        <v>1</v>
      </c>
      <c r="G8" s="35">
        <v>3</v>
      </c>
      <c r="H8" s="12"/>
      <c r="I8" s="21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65</v>
      </c>
      <c r="B9" s="16" t="s">
        <v>7</v>
      </c>
      <c r="C9" s="29">
        <v>0</v>
      </c>
      <c r="D9" s="12">
        <v>33</v>
      </c>
      <c r="E9" s="12">
        <v>4</v>
      </c>
      <c r="F9" s="12">
        <v>0</v>
      </c>
      <c r="G9" s="12"/>
      <c r="H9" s="12"/>
      <c r="I9" s="21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66</v>
      </c>
      <c r="B10" s="16" t="s">
        <v>8</v>
      </c>
      <c r="C10" s="29">
        <v>16</v>
      </c>
      <c r="D10" s="12">
        <v>0</v>
      </c>
      <c r="E10" s="12"/>
      <c r="F10" s="12">
        <v>0</v>
      </c>
      <c r="G10" s="12"/>
      <c r="H10" s="12"/>
      <c r="I10" s="21">
        <f t="shared" si="0"/>
        <v>16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67</v>
      </c>
      <c r="B11" s="16" t="s">
        <v>9</v>
      </c>
      <c r="C11" s="34">
        <v>20</v>
      </c>
      <c r="D11" s="27">
        <f>MAX(D12:D16)</f>
        <v>77</v>
      </c>
      <c r="E11" s="12">
        <v>10</v>
      </c>
      <c r="F11" s="30">
        <v>0</v>
      </c>
      <c r="G11" s="27">
        <f>G13</f>
        <v>36</v>
      </c>
      <c r="H11" s="27"/>
      <c r="I11" s="21">
        <f t="shared" si="0"/>
        <v>143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68</v>
      </c>
      <c r="B12" s="16" t="s">
        <v>10</v>
      </c>
      <c r="C12" s="31">
        <v>31</v>
      </c>
      <c r="D12" s="12">
        <v>68</v>
      </c>
      <c r="E12" s="12">
        <v>8</v>
      </c>
      <c r="F12" s="12">
        <v>0</v>
      </c>
      <c r="G12" s="35">
        <v>22</v>
      </c>
      <c r="H12" s="12"/>
      <c r="I12" s="21">
        <f t="shared" si="0"/>
        <v>129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69</v>
      </c>
      <c r="B13" s="16" t="s">
        <v>11</v>
      </c>
      <c r="C13" s="31">
        <v>15</v>
      </c>
      <c r="D13" s="12">
        <v>77</v>
      </c>
      <c r="E13" s="12">
        <v>9</v>
      </c>
      <c r="F13" s="12">
        <v>0</v>
      </c>
      <c r="G13" s="35">
        <v>36</v>
      </c>
      <c r="H13" s="12"/>
      <c r="I13" s="21">
        <f t="shared" si="0"/>
        <v>137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70</v>
      </c>
      <c r="B14" s="16" t="s">
        <v>12</v>
      </c>
      <c r="C14" s="29">
        <v>0</v>
      </c>
      <c r="D14" s="12">
        <v>0</v>
      </c>
      <c r="E14" s="40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71</v>
      </c>
      <c r="B15" s="16" t="s">
        <v>13</v>
      </c>
      <c r="C15" s="29">
        <v>0</v>
      </c>
      <c r="D15" s="12">
        <v>0</v>
      </c>
      <c r="E15" s="40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72</v>
      </c>
      <c r="B16" s="16" t="s">
        <v>14</v>
      </c>
      <c r="C16" s="29">
        <v>10</v>
      </c>
      <c r="D16" s="12">
        <v>4</v>
      </c>
      <c r="E16" s="12">
        <v>2</v>
      </c>
      <c r="F16" s="12">
        <v>0</v>
      </c>
      <c r="G16" s="35">
        <v>12</v>
      </c>
      <c r="H16" s="12"/>
      <c r="I16" s="21">
        <f t="shared" si="0"/>
        <v>28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60</v>
      </c>
      <c r="B21" s="11" t="s">
        <v>19</v>
      </c>
      <c r="C21" s="32">
        <f>C22</f>
        <v>326</v>
      </c>
      <c r="D21" s="27">
        <f>D22</f>
        <v>0</v>
      </c>
      <c r="E21" s="27">
        <f>SUM(E22,E28,E34)</f>
        <v>13</v>
      </c>
      <c r="F21" s="30">
        <v>1752</v>
      </c>
      <c r="G21" s="27">
        <f>G22</f>
        <v>277</v>
      </c>
      <c r="H21" s="27">
        <v>34</v>
      </c>
      <c r="I21" s="19">
        <f t="shared" si="0"/>
        <v>2402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62</v>
      </c>
      <c r="B22" s="16" t="s">
        <v>20</v>
      </c>
      <c r="C22" s="34">
        <f>C23+C24+C25+C26+C27</f>
        <v>326</v>
      </c>
      <c r="D22" s="27">
        <f>D24</f>
        <v>0</v>
      </c>
      <c r="E22" s="27">
        <f>SUM(E23:E27)</f>
        <v>13</v>
      </c>
      <c r="F22" s="30">
        <v>1752</v>
      </c>
      <c r="G22" s="27">
        <f>SUM(G23:G27)</f>
        <v>277</v>
      </c>
      <c r="H22" s="27">
        <v>34</v>
      </c>
      <c r="I22" s="21">
        <f t="shared" si="0"/>
        <v>2402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64</v>
      </c>
      <c r="B24" s="16" t="s">
        <v>22</v>
      </c>
      <c r="C24" s="33">
        <v>326</v>
      </c>
      <c r="D24" s="12">
        <v>0</v>
      </c>
      <c r="E24" s="12">
        <v>13</v>
      </c>
      <c r="F24" s="12">
        <v>1752</v>
      </c>
      <c r="G24" s="12">
        <v>277</v>
      </c>
      <c r="H24" s="12">
        <v>34</v>
      </c>
      <c r="I24" s="21">
        <f t="shared" si="0"/>
        <v>2402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68</v>
      </c>
      <c r="B28" s="16" t="s">
        <v>26</v>
      </c>
      <c r="C28" s="34">
        <v>108</v>
      </c>
      <c r="D28" s="27">
        <v>0</v>
      </c>
      <c r="E28" s="12"/>
      <c r="F28" s="30">
        <v>5089</v>
      </c>
      <c r="G28" s="27">
        <v>0</v>
      </c>
      <c r="H28" s="27">
        <v>48</v>
      </c>
      <c r="I28" s="21">
        <f t="shared" si="0"/>
        <v>5245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69</v>
      </c>
      <c r="B29" s="16" t="s">
        <v>27</v>
      </c>
      <c r="C29" s="31">
        <v>43</v>
      </c>
      <c r="D29" s="12">
        <v>0</v>
      </c>
      <c r="E29" s="12"/>
      <c r="F29" s="12">
        <v>1083</v>
      </c>
      <c r="G29" s="12"/>
      <c r="H29" s="1">
        <v>33</v>
      </c>
      <c r="I29" s="21">
        <f t="shared" si="0"/>
        <v>1159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70</v>
      </c>
      <c r="B30" s="16" t="s">
        <v>28</v>
      </c>
      <c r="C30" s="31">
        <v>106</v>
      </c>
      <c r="D30" s="12">
        <v>0</v>
      </c>
      <c r="E30" s="12"/>
      <c r="F30" s="12">
        <v>1500</v>
      </c>
      <c r="G30" s="12"/>
      <c r="H30" s="12">
        <v>34</v>
      </c>
      <c r="I30" s="21">
        <f t="shared" si="0"/>
        <v>1640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73</v>
      </c>
      <c r="B33" s="16" t="s">
        <v>31</v>
      </c>
      <c r="C33" s="29">
        <v>52</v>
      </c>
      <c r="D33" s="12">
        <v>0</v>
      </c>
      <c r="E33" s="12"/>
      <c r="F33" s="12">
        <v>2506</v>
      </c>
      <c r="G33" s="12"/>
      <c r="H33" s="12">
        <v>33</v>
      </c>
      <c r="I33" s="21">
        <f t="shared" si="0"/>
        <v>2591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79</v>
      </c>
      <c r="B39" s="11" t="s">
        <v>37</v>
      </c>
      <c r="C39" s="28">
        <v>84</v>
      </c>
      <c r="D39" s="27">
        <v>48</v>
      </c>
      <c r="E39" s="12">
        <v>73</v>
      </c>
      <c r="F39" s="12">
        <v>32</v>
      </c>
      <c r="G39" s="12">
        <v>42</v>
      </c>
      <c r="H39" s="12">
        <v>19</v>
      </c>
      <c r="I39" s="19">
        <f t="shared" si="0"/>
        <v>298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84</v>
      </c>
      <c r="B44" s="14" t="s">
        <v>42</v>
      </c>
      <c r="C44" s="32">
        <f>C39+C3</f>
        <v>465</v>
      </c>
      <c r="D44" s="27">
        <f>D39+D3</f>
        <v>122</v>
      </c>
      <c r="E44" s="27">
        <f>SUM(E3,E38:E43)</f>
        <v>96</v>
      </c>
      <c r="F44" s="53">
        <v>1785</v>
      </c>
      <c r="G44" s="27">
        <f>G3+G39</f>
        <v>352</v>
      </c>
      <c r="H44" s="48">
        <v>53</v>
      </c>
      <c r="I44" s="23">
        <f t="shared" si="0"/>
        <v>2873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93</v>
      </c>
      <c r="J2" s="64"/>
      <c r="K2" s="63" t="s">
        <v>89</v>
      </c>
      <c r="L2" s="64"/>
      <c r="M2" s="63" t="s">
        <v>90</v>
      </c>
      <c r="N2" s="67"/>
      <c r="O2" s="68" t="s">
        <v>91</v>
      </c>
      <c r="P2" s="67"/>
    </row>
    <row r="3" spans="1:46" s="7" customFormat="1" x14ac:dyDescent="0.25">
      <c r="A3" s="24"/>
      <c r="B3" s="25"/>
      <c r="C3" s="25" t="s">
        <v>94</v>
      </c>
      <c r="D3" s="25" t="s">
        <v>95</v>
      </c>
      <c r="E3" s="25" t="s">
        <v>94</v>
      </c>
      <c r="F3" s="25" t="s">
        <v>95</v>
      </c>
      <c r="G3" s="25" t="s">
        <v>94</v>
      </c>
      <c r="H3" s="25" t="s">
        <v>95</v>
      </c>
      <c r="I3" s="25" t="s">
        <v>94</v>
      </c>
      <c r="J3" s="25" t="s">
        <v>95</v>
      </c>
      <c r="K3" s="25" t="s">
        <v>94</v>
      </c>
      <c r="L3" s="25" t="s">
        <v>95</v>
      </c>
      <c r="M3" s="25" t="s">
        <v>94</v>
      </c>
      <c r="N3" s="26" t="s">
        <v>95</v>
      </c>
      <c r="O3" s="25" t="s">
        <v>96</v>
      </c>
      <c r="P3" s="26" t="s">
        <v>95</v>
      </c>
    </row>
    <row r="4" spans="1:46" s="1" customFormat="1" x14ac:dyDescent="0.2">
      <c r="A4" s="10" t="s">
        <v>59</v>
      </c>
      <c r="B4" s="11" t="s">
        <v>1</v>
      </c>
      <c r="C4" s="27">
        <f t="shared" ref="C4:F4" si="0">C5+C22</f>
        <v>34567</v>
      </c>
      <c r="D4" s="27">
        <f t="shared" si="0"/>
        <v>22</v>
      </c>
      <c r="E4" s="27">
        <f t="shared" si="0"/>
        <v>18431</v>
      </c>
      <c r="F4" s="27">
        <f t="shared" si="0"/>
        <v>32</v>
      </c>
      <c r="G4" s="30">
        <f>G5+G22</f>
        <v>7653</v>
      </c>
      <c r="H4" s="30">
        <v>16</v>
      </c>
      <c r="I4" s="50">
        <f>SUM(I5,I22,I29)</f>
        <v>6557</v>
      </c>
      <c r="J4" s="44"/>
      <c r="K4" s="44">
        <f>K5+K22</f>
        <v>5645.1930000000002</v>
      </c>
      <c r="L4" s="27"/>
      <c r="M4" s="44">
        <f>M5+M22</f>
        <v>16.350000000000001</v>
      </c>
      <c r="N4" s="44"/>
      <c r="O4" s="18">
        <f>C4+E4+G4+I4+K4+M4</f>
        <v>72869.543000000005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60</v>
      </c>
      <c r="B5" s="11" t="s">
        <v>2</v>
      </c>
      <c r="C5" s="27">
        <f>C6+C12+C18</f>
        <v>29851</v>
      </c>
      <c r="D5" s="27">
        <f>D6+D12+D18</f>
        <v>22</v>
      </c>
      <c r="E5" s="27">
        <f>E6+E12+E18</f>
        <v>18319</v>
      </c>
      <c r="F5" s="27">
        <f>F6+F12+F18</f>
        <v>32</v>
      </c>
      <c r="G5" s="30">
        <f>G6+G12</f>
        <v>5319</v>
      </c>
      <c r="H5" s="41"/>
      <c r="I5" s="50">
        <f>SUM(I12,I6)</f>
        <v>3333</v>
      </c>
      <c r="J5" s="44"/>
      <c r="K5" s="44">
        <f>K6+K12</f>
        <v>4261.6040000000003</v>
      </c>
      <c r="L5" s="27"/>
      <c r="M5" s="44">
        <f>M6+M12</f>
        <v>0</v>
      </c>
      <c r="N5" s="44"/>
      <c r="O5" s="18">
        <f t="shared" ref="O5:O45" si="1">C5+E5+G5+I5+K5+M5</f>
        <v>61083.603999999999</v>
      </c>
      <c r="P5" s="19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61</v>
      </c>
      <c r="B6" s="16" t="s">
        <v>3</v>
      </c>
      <c r="C6" s="27">
        <f>SUM(C7:C11)</f>
        <v>29116</v>
      </c>
      <c r="D6" s="27"/>
      <c r="E6" s="27">
        <f t="shared" ref="E6" si="3">SUM(E7:E11)</f>
        <v>17688</v>
      </c>
      <c r="F6" s="27">
        <f>SUM(F7:F11)</f>
        <v>0</v>
      </c>
      <c r="G6" s="30">
        <f>G7+G10</f>
        <v>5290</v>
      </c>
      <c r="H6" s="41"/>
      <c r="I6" s="50">
        <f>SUM(I7:I11)</f>
        <v>3066</v>
      </c>
      <c r="J6" s="44"/>
      <c r="K6" s="44">
        <f>K7+K9</f>
        <v>4261.6040000000003</v>
      </c>
      <c r="L6" s="27"/>
      <c r="M6" s="44">
        <f>SUM(M7:M11)</f>
        <v>0</v>
      </c>
      <c r="N6" s="44"/>
      <c r="O6" s="18">
        <f t="shared" si="1"/>
        <v>59421.603999999999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62</v>
      </c>
      <c r="B7" s="16" t="s">
        <v>4</v>
      </c>
      <c r="C7" s="35">
        <v>23185</v>
      </c>
      <c r="D7" s="12"/>
      <c r="E7" s="12">
        <v>8801</v>
      </c>
      <c r="F7" s="12">
        <v>0</v>
      </c>
      <c r="G7" s="56">
        <v>5290</v>
      </c>
      <c r="H7" s="40"/>
      <c r="I7" s="12">
        <v>1978</v>
      </c>
      <c r="J7" s="12"/>
      <c r="K7" s="45">
        <v>4261.6040000000003</v>
      </c>
      <c r="L7" s="35"/>
      <c r="M7" s="12"/>
      <c r="N7" s="12"/>
      <c r="O7" s="18">
        <f t="shared" si="1"/>
        <v>43515.603999999999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/>
      <c r="J8" s="12"/>
      <c r="K8" s="45"/>
      <c r="L8" s="35"/>
      <c r="M8" s="12"/>
      <c r="N8" s="12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64</v>
      </c>
      <c r="B9" s="16" t="s">
        <v>6</v>
      </c>
      <c r="C9" s="35">
        <v>5931</v>
      </c>
      <c r="D9" s="12"/>
      <c r="E9" s="12">
        <v>2623</v>
      </c>
      <c r="F9" s="12">
        <v>0</v>
      </c>
      <c r="G9" s="38"/>
      <c r="H9" s="40"/>
      <c r="I9" s="12">
        <v>204</v>
      </c>
      <c r="J9" s="12"/>
      <c r="K9" s="45"/>
      <c r="L9" s="35"/>
      <c r="M9" s="12"/>
      <c r="N9" s="12"/>
      <c r="O9" s="18">
        <f t="shared" si="1"/>
        <v>8758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65</v>
      </c>
      <c r="B10" s="16" t="s">
        <v>7</v>
      </c>
      <c r="C10" s="35"/>
      <c r="D10" s="12"/>
      <c r="E10" s="12">
        <v>6264</v>
      </c>
      <c r="F10" s="12">
        <v>0</v>
      </c>
      <c r="G10" s="38"/>
      <c r="H10" s="40"/>
      <c r="I10" s="12">
        <v>884</v>
      </c>
      <c r="J10" s="12"/>
      <c r="K10" s="46"/>
      <c r="L10" s="12"/>
      <c r="M10" s="12"/>
      <c r="N10" s="12"/>
      <c r="O10" s="18">
        <f t="shared" si="1"/>
        <v>7148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66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/>
      <c r="J11" s="12"/>
      <c r="K11" s="46"/>
      <c r="L11" s="12"/>
      <c r="M11" s="12"/>
      <c r="N11" s="12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67</v>
      </c>
      <c r="B12" s="16" t="s">
        <v>9</v>
      </c>
      <c r="C12" s="30">
        <f>C13+C14+C15+C16+C17</f>
        <v>735</v>
      </c>
      <c r="D12" s="27"/>
      <c r="E12" s="27">
        <f t="shared" ref="E12" si="4">SUM(E13:E17)</f>
        <v>631</v>
      </c>
      <c r="F12" s="27">
        <v>0</v>
      </c>
      <c r="G12" s="57">
        <v>29</v>
      </c>
      <c r="H12" s="41"/>
      <c r="I12" s="52">
        <f>SUM(I13:I17)</f>
        <v>267</v>
      </c>
      <c r="J12" s="44"/>
      <c r="K12" s="44">
        <f>SUM(K13:K17)</f>
        <v>0</v>
      </c>
      <c r="L12" s="27"/>
      <c r="M12" s="27"/>
      <c r="N12" s="44"/>
      <c r="O12" s="18">
        <f t="shared" si="1"/>
        <v>1662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68</v>
      </c>
      <c r="B13" s="16" t="s">
        <v>10</v>
      </c>
      <c r="C13" s="35"/>
      <c r="D13" s="12"/>
      <c r="E13" s="12">
        <v>0</v>
      </c>
      <c r="F13" s="12">
        <v>0</v>
      </c>
      <c r="G13" s="38"/>
      <c r="H13" s="40"/>
      <c r="I13" s="12"/>
      <c r="J13" s="12"/>
      <c r="K13" s="46"/>
      <c r="L13" s="12"/>
      <c r="M13" s="12"/>
      <c r="N13" s="12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69</v>
      </c>
      <c r="B14" s="16" t="s">
        <v>11</v>
      </c>
      <c r="C14" s="35">
        <v>326</v>
      </c>
      <c r="D14" s="12"/>
      <c r="E14" s="12">
        <v>631</v>
      </c>
      <c r="F14" s="12">
        <v>0</v>
      </c>
      <c r="G14" s="56">
        <v>29</v>
      </c>
      <c r="H14" s="40"/>
      <c r="I14" s="12">
        <v>215</v>
      </c>
      <c r="J14" s="12"/>
      <c r="K14" s="46"/>
      <c r="L14" s="12"/>
      <c r="M14" s="12"/>
      <c r="N14" s="12"/>
      <c r="O14" s="18">
        <f t="shared" si="1"/>
        <v>1201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70</v>
      </c>
      <c r="B15" s="16" t="s">
        <v>12</v>
      </c>
      <c r="C15" s="35"/>
      <c r="D15" s="12"/>
      <c r="E15" s="12">
        <v>0</v>
      </c>
      <c r="F15" s="12">
        <v>0</v>
      </c>
      <c r="G15" s="38"/>
      <c r="H15" s="40"/>
      <c r="I15" s="12">
        <v>0</v>
      </c>
      <c r="J15" s="12"/>
      <c r="K15" s="46"/>
      <c r="L15" s="12"/>
      <c r="M15" s="12"/>
      <c r="N15" s="12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6"/>
      <c r="L16" s="12"/>
      <c r="M16" s="12"/>
      <c r="N16" s="12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72</v>
      </c>
      <c r="B17" s="16" t="s">
        <v>14</v>
      </c>
      <c r="C17" s="12">
        <v>409</v>
      </c>
      <c r="D17" s="12"/>
      <c r="E17" s="12">
        <v>0</v>
      </c>
      <c r="F17" s="12">
        <v>0</v>
      </c>
      <c r="G17" s="56">
        <v>0</v>
      </c>
      <c r="H17" s="40"/>
      <c r="I17" s="12">
        <v>52</v>
      </c>
      <c r="J17" s="12"/>
      <c r="K17" s="46"/>
      <c r="L17" s="12"/>
      <c r="M17" s="12"/>
      <c r="N17" s="12"/>
      <c r="O17" s="18">
        <f t="shared" si="1"/>
        <v>461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73</v>
      </c>
      <c r="B18" s="16" t="s">
        <v>15</v>
      </c>
      <c r="C18" s="27">
        <f t="shared" ref="C18" si="5">C20</f>
        <v>0</v>
      </c>
      <c r="D18" s="27">
        <f>D20</f>
        <v>22</v>
      </c>
      <c r="E18" s="27">
        <f t="shared" ref="E18:F18" si="6">SUM(E19:E21)</f>
        <v>0</v>
      </c>
      <c r="F18" s="27">
        <f t="shared" si="6"/>
        <v>32</v>
      </c>
      <c r="G18" s="56"/>
      <c r="H18" s="41"/>
      <c r="I18" s="27">
        <v>0</v>
      </c>
      <c r="J18" s="44"/>
      <c r="K18" s="44"/>
      <c r="L18" s="27"/>
      <c r="M18" s="27"/>
      <c r="N18" s="44"/>
      <c r="O18" s="18">
        <f t="shared" si="1"/>
        <v>0</v>
      </c>
      <c r="P18" s="19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6"/>
      <c r="L19" s="12"/>
      <c r="M19" s="12"/>
      <c r="N19" s="12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75</v>
      </c>
      <c r="B20" s="16" t="s">
        <v>17</v>
      </c>
      <c r="C20" s="35"/>
      <c r="D20" s="12">
        <v>22</v>
      </c>
      <c r="E20" s="12">
        <v>0</v>
      </c>
      <c r="F20" s="12">
        <v>32</v>
      </c>
      <c r="G20" s="37"/>
      <c r="H20" s="40"/>
      <c r="I20" s="12">
        <v>0</v>
      </c>
      <c r="J20" s="12"/>
      <c r="K20" s="46"/>
      <c r="L20" s="12"/>
      <c r="M20" s="12"/>
      <c r="N20" s="12"/>
      <c r="O20" s="18">
        <f t="shared" si="1"/>
        <v>0</v>
      </c>
      <c r="P20" s="19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6"/>
      <c r="L21" s="12"/>
      <c r="M21" s="12"/>
      <c r="N21" s="12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60</v>
      </c>
      <c r="B22" s="11" t="s">
        <v>19</v>
      </c>
      <c r="C22" s="32">
        <f>C23+C29</f>
        <v>4716</v>
      </c>
      <c r="D22" s="30"/>
      <c r="E22" s="27">
        <f t="shared" ref="E22" si="7">E23+E29</f>
        <v>112</v>
      </c>
      <c r="F22" s="27">
        <f>F23+F29</f>
        <v>0</v>
      </c>
      <c r="G22" s="57">
        <f>G23+G29</f>
        <v>2334</v>
      </c>
      <c r="H22" s="41"/>
      <c r="I22" s="30">
        <f>SUM(I23,I35)</f>
        <v>2928</v>
      </c>
      <c r="J22" s="44"/>
      <c r="K22" s="44">
        <f>K23+K29</f>
        <v>1383.5889999999999</v>
      </c>
      <c r="L22" s="27"/>
      <c r="M22" s="44">
        <f>M23+M29</f>
        <v>16.350000000000001</v>
      </c>
      <c r="N22" s="44"/>
      <c r="O22" s="18">
        <f t="shared" si="1"/>
        <v>11489.939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62</v>
      </c>
      <c r="B23" s="16" t="s">
        <v>20</v>
      </c>
      <c r="C23" s="30">
        <f>SUM(C24:C28)</f>
        <v>4501</v>
      </c>
      <c r="D23" s="27"/>
      <c r="E23" s="27">
        <f t="shared" ref="E23" si="8">E25</f>
        <v>112</v>
      </c>
      <c r="F23" s="27">
        <f>SUM(F24:F28)</f>
        <v>0</v>
      </c>
      <c r="G23" s="57">
        <f>G25</f>
        <v>2334</v>
      </c>
      <c r="H23" s="41"/>
      <c r="I23" s="30">
        <f t="shared" ref="I23" si="9">SUM(I24:I28)</f>
        <v>2928</v>
      </c>
      <c r="J23" s="27"/>
      <c r="K23" s="44">
        <f>K25</f>
        <v>1383.5889999999999</v>
      </c>
      <c r="L23" s="27"/>
      <c r="M23" s="27">
        <f>SUM(M24:M28)</f>
        <v>0</v>
      </c>
      <c r="N23" s="27"/>
      <c r="O23" s="18">
        <f t="shared" si="1"/>
        <v>11258.589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6"/>
      <c r="L24" s="12"/>
      <c r="M24" s="12"/>
      <c r="N24" s="12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64</v>
      </c>
      <c r="B25" s="16" t="s">
        <v>22</v>
      </c>
      <c r="C25" s="35">
        <v>4501</v>
      </c>
      <c r="D25" s="12"/>
      <c r="E25" s="12">
        <v>112</v>
      </c>
      <c r="F25" s="12">
        <v>0</v>
      </c>
      <c r="G25" s="56">
        <v>2334</v>
      </c>
      <c r="H25" s="40"/>
      <c r="I25" s="12">
        <v>2928</v>
      </c>
      <c r="J25" s="12"/>
      <c r="K25" s="46">
        <v>1383.5889999999999</v>
      </c>
      <c r="L25" s="12"/>
      <c r="M25" s="12"/>
      <c r="N25" s="12"/>
      <c r="O25" s="18">
        <f t="shared" si="1"/>
        <v>11258.589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65</v>
      </c>
      <c r="B26" s="16" t="s">
        <v>23</v>
      </c>
      <c r="C26" s="35"/>
      <c r="D26" s="12"/>
      <c r="E26" s="12">
        <v>0</v>
      </c>
      <c r="F26" s="12">
        <v>0</v>
      </c>
      <c r="G26" s="56"/>
      <c r="H26" s="40"/>
      <c r="I26" s="12">
        <v>0</v>
      </c>
      <c r="J26" s="12"/>
      <c r="K26" s="46"/>
      <c r="L26" s="12"/>
      <c r="M26" s="12"/>
      <c r="N26" s="12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6"/>
      <c r="L27" s="12"/>
      <c r="M27" s="12"/>
      <c r="N27" s="12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6"/>
      <c r="L28" s="12"/>
      <c r="M28" s="12"/>
      <c r="N28" s="12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68</v>
      </c>
      <c r="B29" s="16" t="s">
        <v>26</v>
      </c>
      <c r="C29" s="30">
        <f>SUM(C30:C34)</f>
        <v>215</v>
      </c>
      <c r="D29" s="27"/>
      <c r="E29" s="27">
        <f t="shared" ref="E29" si="10">E30+E31</f>
        <v>0</v>
      </c>
      <c r="F29" s="27">
        <v>0</v>
      </c>
      <c r="G29" s="57">
        <f>G31</f>
        <v>0</v>
      </c>
      <c r="H29" s="41"/>
      <c r="I29" s="30">
        <f>SUM(I30:I34)</f>
        <v>296</v>
      </c>
      <c r="J29" s="44"/>
      <c r="K29" s="44">
        <f>K31</f>
        <v>0</v>
      </c>
      <c r="L29" s="27"/>
      <c r="M29" s="44">
        <f>SUM(M30:M34)</f>
        <v>16.350000000000001</v>
      </c>
      <c r="N29" s="44"/>
      <c r="O29" s="18">
        <f t="shared" si="1"/>
        <v>527.35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69</v>
      </c>
      <c r="B30" s="16" t="s">
        <v>27</v>
      </c>
      <c r="C30" s="35"/>
      <c r="D30" s="12"/>
      <c r="E30" s="12">
        <v>0</v>
      </c>
      <c r="F30" s="12">
        <v>0</v>
      </c>
      <c r="G30" s="58"/>
      <c r="H30" s="40"/>
      <c r="I30" s="12">
        <v>0</v>
      </c>
      <c r="J30" s="12"/>
      <c r="K30" s="46"/>
      <c r="L30" s="12"/>
      <c r="M30" s="12"/>
      <c r="N30" s="12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70</v>
      </c>
      <c r="B31" s="16" t="s">
        <v>28</v>
      </c>
      <c r="C31" s="35">
        <v>182</v>
      </c>
      <c r="D31" s="12"/>
      <c r="E31" s="12">
        <v>0</v>
      </c>
      <c r="F31" s="12">
        <v>0</v>
      </c>
      <c r="G31" s="58">
        <v>0</v>
      </c>
      <c r="H31" s="40"/>
      <c r="I31" s="12">
        <v>232</v>
      </c>
      <c r="J31" s="12"/>
      <c r="K31" s="46"/>
      <c r="L31" s="12"/>
      <c r="M31" s="46">
        <v>16.350000000000001</v>
      </c>
      <c r="N31" s="12"/>
      <c r="O31" s="18">
        <f t="shared" si="1"/>
        <v>430.35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71</v>
      </c>
      <c r="B32" s="16" t="s">
        <v>29</v>
      </c>
      <c r="C32" s="35"/>
      <c r="D32" s="12"/>
      <c r="E32" s="12">
        <v>0</v>
      </c>
      <c r="F32" s="12">
        <v>0</v>
      </c>
      <c r="G32" s="58"/>
      <c r="H32" s="40"/>
      <c r="I32" s="12">
        <v>0</v>
      </c>
      <c r="J32" s="12"/>
      <c r="K32" s="46"/>
      <c r="L32" s="12"/>
      <c r="M32" s="12"/>
      <c r="N32" s="12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6"/>
      <c r="L33" s="12"/>
      <c r="M33" s="12"/>
      <c r="N33" s="12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73</v>
      </c>
      <c r="B34" s="16" t="s">
        <v>31</v>
      </c>
      <c r="C34" s="35">
        <v>33</v>
      </c>
      <c r="D34" s="12"/>
      <c r="E34" s="12">
        <v>0</v>
      </c>
      <c r="F34" s="12">
        <v>0</v>
      </c>
      <c r="G34" s="37"/>
      <c r="H34" s="40"/>
      <c r="I34" s="12">
        <v>64</v>
      </c>
      <c r="J34" s="12"/>
      <c r="K34" s="46"/>
      <c r="L34" s="12"/>
      <c r="M34" s="12"/>
      <c r="N34" s="12"/>
      <c r="O34" s="18">
        <f t="shared" si="1"/>
        <v>97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44"/>
      <c r="K35" s="44">
        <f>K36+K37+K38</f>
        <v>0</v>
      </c>
      <c r="L35" s="27"/>
      <c r="M35" s="44">
        <f>SUM(M36:M38)</f>
        <v>0</v>
      </c>
      <c r="N35" s="44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6"/>
      <c r="L36" s="12"/>
      <c r="M36" s="12"/>
      <c r="N36" s="12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6"/>
      <c r="L37" s="12"/>
      <c r="M37" s="12"/>
      <c r="N37" s="12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6"/>
      <c r="L38" s="12"/>
      <c r="M38" s="12"/>
      <c r="N38" s="12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567</v>
      </c>
      <c r="J39" s="12"/>
      <c r="K39" s="46"/>
      <c r="L39" s="12"/>
      <c r="M39" s="12"/>
      <c r="N39" s="12"/>
      <c r="O39" s="18">
        <f t="shared" si="1"/>
        <v>567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79</v>
      </c>
      <c r="B40" s="11" t="s">
        <v>37</v>
      </c>
      <c r="C40" s="35">
        <v>3457</v>
      </c>
      <c r="D40" s="12"/>
      <c r="E40" s="27">
        <v>354</v>
      </c>
      <c r="F40" s="27">
        <v>0</v>
      </c>
      <c r="G40" s="56">
        <v>5479</v>
      </c>
      <c r="H40" s="12"/>
      <c r="I40" s="12">
        <v>5973</v>
      </c>
      <c r="J40" s="12"/>
      <c r="K40" s="46">
        <v>7632.1080000000002</v>
      </c>
      <c r="L40" s="12"/>
      <c r="M40" s="12"/>
      <c r="N40" s="12"/>
      <c r="O40" s="18">
        <f t="shared" si="1"/>
        <v>22895.108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6"/>
      <c r="L41" s="12"/>
      <c r="M41" s="12"/>
      <c r="N41" s="12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6"/>
      <c r="L42" s="12"/>
      <c r="M42" s="12"/>
      <c r="N42" s="12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6"/>
      <c r="L43" s="12"/>
      <c r="M43" s="12"/>
      <c r="N43" s="12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6"/>
      <c r="L44" s="12"/>
      <c r="M44" s="12"/>
      <c r="N44" s="12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84</v>
      </c>
      <c r="B45" s="14" t="s">
        <v>42</v>
      </c>
      <c r="C45" s="27">
        <f>C4+C40</f>
        <v>38024</v>
      </c>
      <c r="D45" s="27">
        <f>D20</f>
        <v>22</v>
      </c>
      <c r="E45" s="27">
        <f t="shared" ref="E45:F45" si="11">E40+E4</f>
        <v>18785</v>
      </c>
      <c r="F45" s="27">
        <f t="shared" si="11"/>
        <v>32</v>
      </c>
      <c r="G45" s="30">
        <f>G40+G4</f>
        <v>13132</v>
      </c>
      <c r="H45" s="30">
        <f>H4</f>
        <v>16</v>
      </c>
      <c r="I45" s="53">
        <f>SUM(I4,I40,I39)</f>
        <v>13097</v>
      </c>
      <c r="J45" s="54"/>
      <c r="K45" s="47">
        <f>K4+K40</f>
        <v>13277.300999999999</v>
      </c>
      <c r="L45" s="30"/>
      <c r="M45" s="54">
        <f>M6+M12+M23+M29+M40</f>
        <v>16.350000000000001</v>
      </c>
      <c r="N45" s="54"/>
      <c r="O45" s="22">
        <f t="shared" si="1"/>
        <v>96331.651000000013</v>
      </c>
      <c r="P45" s="23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93</v>
      </c>
      <c r="J2" s="64"/>
      <c r="K2" s="63" t="s">
        <v>89</v>
      </c>
      <c r="L2" s="64"/>
      <c r="M2" s="63" t="s">
        <v>90</v>
      </c>
      <c r="N2" s="67"/>
      <c r="O2" s="68" t="s">
        <v>91</v>
      </c>
      <c r="P2" s="67"/>
    </row>
    <row r="3" spans="1:46" s="7" customFormat="1" x14ac:dyDescent="0.25">
      <c r="A3" s="24"/>
      <c r="B3" s="25"/>
      <c r="C3" s="25" t="s">
        <v>94</v>
      </c>
      <c r="D3" s="25" t="s">
        <v>95</v>
      </c>
      <c r="E3" s="25" t="s">
        <v>94</v>
      </c>
      <c r="F3" s="25" t="s">
        <v>95</v>
      </c>
      <c r="G3" s="25" t="s">
        <v>94</v>
      </c>
      <c r="H3" s="25" t="s">
        <v>95</v>
      </c>
      <c r="I3" s="25" t="s">
        <v>94</v>
      </c>
      <c r="J3" s="25" t="s">
        <v>95</v>
      </c>
      <c r="K3" s="25" t="s">
        <v>94</v>
      </c>
      <c r="L3" s="25" t="s">
        <v>95</v>
      </c>
      <c r="M3" s="25" t="s">
        <v>94</v>
      </c>
      <c r="N3" s="26" t="s">
        <v>95</v>
      </c>
      <c r="O3" s="25" t="s">
        <v>96</v>
      </c>
      <c r="P3" s="26" t="s">
        <v>95</v>
      </c>
    </row>
    <row r="4" spans="1:46" s="1" customFormat="1" x14ac:dyDescent="0.2">
      <c r="A4" s="10" t="s">
        <v>59</v>
      </c>
      <c r="B4" s="11" t="s">
        <v>1</v>
      </c>
      <c r="C4" s="27">
        <f t="shared" ref="C4:F4" si="0">C5+C22</f>
        <v>31043</v>
      </c>
      <c r="D4" s="27">
        <f t="shared" si="0"/>
        <v>10</v>
      </c>
      <c r="E4" s="27">
        <f t="shared" si="0"/>
        <v>13912</v>
      </c>
      <c r="F4" s="27">
        <f t="shared" si="0"/>
        <v>32</v>
      </c>
      <c r="G4" s="30">
        <f>G5+G22</f>
        <v>6331</v>
      </c>
      <c r="H4" s="30">
        <v>16</v>
      </c>
      <c r="I4" s="50">
        <v>1498</v>
      </c>
      <c r="J4" s="59"/>
      <c r="K4" s="44">
        <f>K5+K22</f>
        <v>27147.618999999999</v>
      </c>
      <c r="L4" s="27"/>
      <c r="M4" s="44"/>
      <c r="N4" s="18"/>
      <c r="O4" s="18">
        <f>C4+E4+G4+I4+K4+M4</f>
        <v>79931.619000000006</v>
      </c>
      <c r="P4" s="19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60</v>
      </c>
      <c r="B5" s="11" t="s">
        <v>2</v>
      </c>
      <c r="C5" s="27">
        <f>C6+C12</f>
        <v>26757</v>
      </c>
      <c r="D5" s="27">
        <f>D6+D12+D18</f>
        <v>10</v>
      </c>
      <c r="E5" s="27">
        <f>E6+E12+E18</f>
        <v>13718</v>
      </c>
      <c r="F5" s="27">
        <f>F6+F12+F18</f>
        <v>32</v>
      </c>
      <c r="G5" s="30">
        <f>G6+G12</f>
        <v>5654</v>
      </c>
      <c r="H5" s="41"/>
      <c r="I5" s="50">
        <v>1270</v>
      </c>
      <c r="J5" s="59"/>
      <c r="K5" s="44">
        <f>K6+K12</f>
        <v>26266.059999999998</v>
      </c>
      <c r="L5" s="27"/>
      <c r="M5" s="44"/>
      <c r="N5" s="18"/>
      <c r="O5" s="18">
        <f t="shared" ref="O5:O45" si="1">C5+E5+G5+I5+K5+M5</f>
        <v>73665.06</v>
      </c>
      <c r="P5" s="19">
        <f t="shared" ref="P5:P45" si="2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61</v>
      </c>
      <c r="B6" s="16" t="s">
        <v>3</v>
      </c>
      <c r="C6" s="27">
        <f>SUM(C7:C11)</f>
        <v>26167</v>
      </c>
      <c r="D6" s="27"/>
      <c r="E6" s="27">
        <f t="shared" ref="E6" si="3">SUM(E7:E11)</f>
        <v>12989</v>
      </c>
      <c r="F6" s="27">
        <f>SUM(F7:F11)</f>
        <v>0</v>
      </c>
      <c r="G6" s="30">
        <f>G7+G10</f>
        <v>5425</v>
      </c>
      <c r="H6" s="41"/>
      <c r="I6" s="50">
        <v>1141</v>
      </c>
      <c r="J6" s="59"/>
      <c r="K6" s="44">
        <f>K7</f>
        <v>26213.778999999999</v>
      </c>
      <c r="L6" s="27"/>
      <c r="M6" s="44"/>
      <c r="N6" s="20"/>
      <c r="O6" s="18">
        <f t="shared" si="1"/>
        <v>71935.778999999995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62</v>
      </c>
      <c r="B7" s="16" t="s">
        <v>4</v>
      </c>
      <c r="C7" s="35">
        <v>21228</v>
      </c>
      <c r="D7" s="12"/>
      <c r="E7" s="12">
        <v>7498</v>
      </c>
      <c r="F7" s="12">
        <v>0</v>
      </c>
      <c r="G7" s="12">
        <v>5425</v>
      </c>
      <c r="H7" s="40"/>
      <c r="I7" s="12">
        <v>890</v>
      </c>
      <c r="J7" s="60"/>
      <c r="K7" s="45">
        <v>26213.778999999999</v>
      </c>
      <c r="L7" s="35"/>
      <c r="M7" s="12"/>
      <c r="N7" s="20"/>
      <c r="O7" s="18">
        <f t="shared" si="1"/>
        <v>61254.778999999995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60"/>
      <c r="K8" s="45"/>
      <c r="L8" s="35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64</v>
      </c>
      <c r="B9" s="16" t="s">
        <v>6</v>
      </c>
      <c r="C9" s="35">
        <v>4857</v>
      </c>
      <c r="D9" s="12"/>
      <c r="E9" s="12">
        <v>2157</v>
      </c>
      <c r="F9" s="12">
        <v>0</v>
      </c>
      <c r="G9" s="38"/>
      <c r="H9" s="40"/>
      <c r="I9" s="12">
        <v>103</v>
      </c>
      <c r="J9" s="60"/>
      <c r="K9" s="45"/>
      <c r="L9" s="35"/>
      <c r="M9" s="12"/>
      <c r="N9" s="20"/>
      <c r="O9" s="18">
        <f t="shared" si="1"/>
        <v>7117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65</v>
      </c>
      <c r="B10" s="16" t="s">
        <v>7</v>
      </c>
      <c r="C10" s="35"/>
      <c r="D10" s="12"/>
      <c r="E10" s="12">
        <v>3334</v>
      </c>
      <c r="F10" s="12">
        <v>0</v>
      </c>
      <c r="G10" s="35"/>
      <c r="H10" s="40"/>
      <c r="I10" s="12">
        <v>148</v>
      </c>
      <c r="J10" s="60"/>
      <c r="K10" s="46"/>
      <c r="L10" s="12"/>
      <c r="M10" s="12"/>
      <c r="N10" s="20"/>
      <c r="O10" s="18">
        <f t="shared" si="1"/>
        <v>3482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66</v>
      </c>
      <c r="B11" s="16" t="s">
        <v>8</v>
      </c>
      <c r="C11" s="35">
        <v>82</v>
      </c>
      <c r="D11" s="12"/>
      <c r="E11" s="12">
        <v>0</v>
      </c>
      <c r="F11" s="12">
        <v>0</v>
      </c>
      <c r="G11" s="37"/>
      <c r="H11" s="40"/>
      <c r="I11" s="12">
        <v>0</v>
      </c>
      <c r="J11" s="60"/>
      <c r="K11" s="46"/>
      <c r="L11" s="12"/>
      <c r="M11" s="12"/>
      <c r="N11" s="20"/>
      <c r="O11" s="18">
        <f t="shared" si="1"/>
        <v>82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67</v>
      </c>
      <c r="B12" s="16" t="s">
        <v>9</v>
      </c>
      <c r="C12" s="30">
        <f>C13+C14+C15+C16+C17</f>
        <v>590</v>
      </c>
      <c r="D12" s="27"/>
      <c r="E12" s="27">
        <f t="shared" ref="E12" si="4">SUM(E13:E17)</f>
        <v>729</v>
      </c>
      <c r="F12" s="27">
        <v>0</v>
      </c>
      <c r="G12" s="30">
        <v>229</v>
      </c>
      <c r="H12" s="41"/>
      <c r="I12" s="52">
        <v>129</v>
      </c>
      <c r="J12" s="59"/>
      <c r="K12" s="44">
        <f>SUM(K13:K17)</f>
        <v>52.280999999999999</v>
      </c>
      <c r="L12" s="27"/>
      <c r="M12" s="27"/>
      <c r="N12" s="20"/>
      <c r="O12" s="18">
        <f t="shared" si="1"/>
        <v>1729.2809999999999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68</v>
      </c>
      <c r="B13" s="16" t="s">
        <v>10</v>
      </c>
      <c r="C13" s="35"/>
      <c r="D13" s="12"/>
      <c r="E13" s="12">
        <v>493</v>
      </c>
      <c r="F13" s="12">
        <v>0</v>
      </c>
      <c r="G13" s="37"/>
      <c r="H13" s="40"/>
      <c r="I13" s="12"/>
      <c r="J13" s="60"/>
      <c r="K13" s="46"/>
      <c r="L13" s="12"/>
      <c r="M13" s="12"/>
      <c r="N13" s="20"/>
      <c r="O13" s="18">
        <f t="shared" si="1"/>
        <v>493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69</v>
      </c>
      <c r="B14" s="16" t="s">
        <v>11</v>
      </c>
      <c r="C14" s="35">
        <v>466</v>
      </c>
      <c r="D14" s="12"/>
      <c r="E14" s="12">
        <v>236</v>
      </c>
      <c r="F14" s="12">
        <v>0</v>
      </c>
      <c r="G14" s="12">
        <v>22</v>
      </c>
      <c r="H14" s="40"/>
      <c r="I14" s="12">
        <v>92</v>
      </c>
      <c r="J14" s="60"/>
      <c r="K14" s="46">
        <v>52.280999999999999</v>
      </c>
      <c r="L14" s="12"/>
      <c r="M14" s="12"/>
      <c r="N14" s="20"/>
      <c r="O14" s="18">
        <f t="shared" si="1"/>
        <v>868.28099999999995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60"/>
      <c r="K15" s="46"/>
      <c r="L15" s="12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60"/>
      <c r="K16" s="46"/>
      <c r="L16" s="12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72</v>
      </c>
      <c r="B17" s="16" t="s">
        <v>14</v>
      </c>
      <c r="C17" s="12">
        <v>124</v>
      </c>
      <c r="D17" s="12"/>
      <c r="E17" s="12">
        <v>0</v>
      </c>
      <c r="F17" s="12">
        <v>0</v>
      </c>
      <c r="G17" s="12">
        <v>207</v>
      </c>
      <c r="H17" s="40"/>
      <c r="I17" s="12">
        <v>37</v>
      </c>
      <c r="J17" s="60"/>
      <c r="K17" s="46"/>
      <c r="L17" s="12"/>
      <c r="M17" s="12"/>
      <c r="N17" s="20"/>
      <c r="O17" s="18">
        <f t="shared" si="1"/>
        <v>368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73</v>
      </c>
      <c r="B18" s="16" t="s">
        <v>15</v>
      </c>
      <c r="C18" s="30"/>
      <c r="D18" s="27">
        <f>D20</f>
        <v>10</v>
      </c>
      <c r="E18" s="27">
        <f t="shared" ref="E18:F18" si="5">SUM(E19:E21)</f>
        <v>0</v>
      </c>
      <c r="F18" s="27">
        <f t="shared" si="5"/>
        <v>32</v>
      </c>
      <c r="G18" s="39"/>
      <c r="H18" s="41"/>
      <c r="I18" s="27">
        <v>0</v>
      </c>
      <c r="J18" s="59"/>
      <c r="K18" s="44"/>
      <c r="L18" s="27"/>
      <c r="M18" s="27"/>
      <c r="N18" s="20"/>
      <c r="O18" s="18">
        <f t="shared" si="1"/>
        <v>0</v>
      </c>
      <c r="P18" s="19">
        <f t="shared" si="2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60"/>
      <c r="K19" s="46"/>
      <c r="L19" s="12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75</v>
      </c>
      <c r="B20" s="16" t="s">
        <v>17</v>
      </c>
      <c r="C20" s="35"/>
      <c r="D20" s="12">
        <v>10</v>
      </c>
      <c r="E20" s="12">
        <v>0</v>
      </c>
      <c r="F20" s="12">
        <v>32</v>
      </c>
      <c r="G20" s="37"/>
      <c r="H20" s="40"/>
      <c r="I20" s="12">
        <v>0</v>
      </c>
      <c r="J20" s="60"/>
      <c r="K20" s="46"/>
      <c r="L20" s="12"/>
      <c r="M20" s="12"/>
      <c r="N20" s="20"/>
      <c r="O20" s="18">
        <f t="shared" si="1"/>
        <v>0</v>
      </c>
      <c r="P20" s="19">
        <f t="shared" si="2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60"/>
      <c r="K21" s="46"/>
      <c r="L21" s="12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60</v>
      </c>
      <c r="B22" s="11" t="s">
        <v>19</v>
      </c>
      <c r="C22" s="32">
        <f>C23+C29</f>
        <v>4286</v>
      </c>
      <c r="D22" s="30"/>
      <c r="E22" s="27">
        <f t="shared" ref="E22" si="6">E23+E29</f>
        <v>194</v>
      </c>
      <c r="F22" s="27">
        <f>F23+F29</f>
        <v>0</v>
      </c>
      <c r="G22" s="30">
        <f>G23</f>
        <v>677</v>
      </c>
      <c r="H22" s="41"/>
      <c r="I22" s="30">
        <v>188</v>
      </c>
      <c r="J22" s="61"/>
      <c r="K22" s="44">
        <f>K23+K29</f>
        <v>881.55899999999997</v>
      </c>
      <c r="L22" s="27"/>
      <c r="M22" s="44"/>
      <c r="N22" s="18"/>
      <c r="O22" s="18">
        <f t="shared" si="1"/>
        <v>6226.5590000000002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62</v>
      </c>
      <c r="B23" s="16" t="s">
        <v>20</v>
      </c>
      <c r="C23" s="30">
        <f>SUM(C24:C28)</f>
        <v>4041</v>
      </c>
      <c r="D23" s="27"/>
      <c r="E23" s="27">
        <f t="shared" ref="E23" si="7">E25</f>
        <v>194</v>
      </c>
      <c r="F23" s="27">
        <f>SUM(F24:F28)</f>
        <v>0</v>
      </c>
      <c r="G23" s="30">
        <f>G25</f>
        <v>677</v>
      </c>
      <c r="H23" s="41"/>
      <c r="I23" s="30">
        <v>188</v>
      </c>
      <c r="J23" s="59"/>
      <c r="K23" s="44">
        <f>K25</f>
        <v>881.55899999999997</v>
      </c>
      <c r="L23" s="27"/>
      <c r="M23" s="27"/>
      <c r="N23" s="20"/>
      <c r="O23" s="18">
        <f t="shared" si="1"/>
        <v>5981.5590000000002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60"/>
      <c r="K24" s="46"/>
      <c r="L24" s="12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64</v>
      </c>
      <c r="B25" s="16" t="s">
        <v>22</v>
      </c>
      <c r="C25" s="35">
        <v>4041</v>
      </c>
      <c r="D25" s="12"/>
      <c r="E25" s="12">
        <v>194</v>
      </c>
      <c r="F25" s="12">
        <v>0</v>
      </c>
      <c r="G25" s="12">
        <v>677</v>
      </c>
      <c r="H25" s="40"/>
      <c r="I25" s="12">
        <v>188</v>
      </c>
      <c r="J25" s="60"/>
      <c r="K25" s="46">
        <v>881.55899999999997</v>
      </c>
      <c r="L25" s="12"/>
      <c r="M25" s="12"/>
      <c r="N25" s="20"/>
      <c r="O25" s="18">
        <f t="shared" si="1"/>
        <v>5981.5590000000002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60"/>
      <c r="K26" s="46"/>
      <c r="L26" s="12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60"/>
      <c r="K27" s="46"/>
      <c r="L27" s="12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60"/>
      <c r="K28" s="46"/>
      <c r="L28" s="12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68</v>
      </c>
      <c r="B29" s="16" t="s">
        <v>26</v>
      </c>
      <c r="C29" s="30">
        <f>SUM(C30:C34)</f>
        <v>245</v>
      </c>
      <c r="D29" s="27"/>
      <c r="E29" s="27">
        <f t="shared" ref="E29" si="8">E30+E31</f>
        <v>0</v>
      </c>
      <c r="F29" s="27">
        <v>0</v>
      </c>
      <c r="G29" s="39"/>
      <c r="H29" s="41"/>
      <c r="I29" s="30">
        <v>40</v>
      </c>
      <c r="J29" s="59"/>
      <c r="K29" s="44">
        <v>0</v>
      </c>
      <c r="L29" s="27"/>
      <c r="M29" s="44"/>
      <c r="N29" s="20"/>
      <c r="O29" s="18">
        <f t="shared" si="1"/>
        <v>285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60"/>
      <c r="K30" s="46"/>
      <c r="L30" s="12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70</v>
      </c>
      <c r="B31" s="16" t="s">
        <v>28</v>
      </c>
      <c r="C31" s="35">
        <v>245</v>
      </c>
      <c r="D31" s="12"/>
      <c r="E31" s="12">
        <v>0</v>
      </c>
      <c r="F31" s="12">
        <v>0</v>
      </c>
      <c r="G31" s="37"/>
      <c r="H31" s="40"/>
      <c r="I31" s="12">
        <v>40</v>
      </c>
      <c r="J31" s="60"/>
      <c r="K31" s="46"/>
      <c r="L31" s="12"/>
      <c r="M31" s="46"/>
      <c r="N31" s="20"/>
      <c r="O31" s="18">
        <f t="shared" si="1"/>
        <v>285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60"/>
      <c r="K32" s="46"/>
      <c r="L32" s="12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60"/>
      <c r="K33" s="46"/>
      <c r="L33" s="12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60"/>
      <c r="K34" s="46"/>
      <c r="L34" s="12"/>
      <c r="M34" s="46"/>
      <c r="N34" s="20"/>
      <c r="O34" s="18">
        <f t="shared" si="1"/>
        <v>0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9"/>
      <c r="K35" s="44"/>
      <c r="L35" s="27"/>
      <c r="M35" s="27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60"/>
      <c r="K36" s="46"/>
      <c r="L36" s="12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60"/>
      <c r="K37" s="46"/>
      <c r="L37" s="12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60"/>
      <c r="K38" s="46"/>
      <c r="L38" s="12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60"/>
      <c r="K39" s="46"/>
      <c r="L39" s="12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79</v>
      </c>
      <c r="B40" s="11" t="s">
        <v>37</v>
      </c>
      <c r="C40" s="35">
        <v>3628</v>
      </c>
      <c r="D40" s="12"/>
      <c r="E40" s="27">
        <v>241</v>
      </c>
      <c r="F40" s="27">
        <v>0</v>
      </c>
      <c r="G40" s="12">
        <v>2505</v>
      </c>
      <c r="H40" s="12"/>
      <c r="I40" s="12">
        <v>1174</v>
      </c>
      <c r="J40" s="60"/>
      <c r="K40" s="46">
        <v>2213.9969999999998</v>
      </c>
      <c r="L40" s="12"/>
      <c r="M40" s="46"/>
      <c r="N40" s="18"/>
      <c r="O40" s="18">
        <f t="shared" si="1"/>
        <v>9761.9969999999994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60"/>
      <c r="K41" s="46"/>
      <c r="L41" s="12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60"/>
      <c r="K42" s="46"/>
      <c r="L42" s="12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60"/>
      <c r="K43" s="46"/>
      <c r="L43" s="12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60"/>
      <c r="K44" s="46"/>
      <c r="L44" s="12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84</v>
      </c>
      <c r="B45" s="14" t="s">
        <v>42</v>
      </c>
      <c r="C45" s="27">
        <f>C6+C12+C23+C29+C40</f>
        <v>34671</v>
      </c>
      <c r="D45" s="27">
        <f>D20</f>
        <v>10</v>
      </c>
      <c r="E45" s="27">
        <f t="shared" ref="E45:F45" si="9">E40+E4</f>
        <v>14153</v>
      </c>
      <c r="F45" s="27">
        <f t="shared" si="9"/>
        <v>32</v>
      </c>
      <c r="G45" s="30">
        <f>G40+G4</f>
        <v>8836</v>
      </c>
      <c r="H45" s="30">
        <f>H4</f>
        <v>16</v>
      </c>
      <c r="I45" s="53">
        <v>2672</v>
      </c>
      <c r="J45" s="62"/>
      <c r="K45" s="47">
        <f>K4+K40</f>
        <v>29361.615999999998</v>
      </c>
      <c r="L45" s="30"/>
      <c r="M45" s="54"/>
      <c r="N45" s="22"/>
      <c r="O45" s="22">
        <f t="shared" si="1"/>
        <v>89693.615999999995</v>
      </c>
      <c r="P45" s="23">
        <f t="shared" si="2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103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93</v>
      </c>
      <c r="J2" s="64"/>
      <c r="K2" s="63" t="s">
        <v>89</v>
      </c>
      <c r="L2" s="64"/>
      <c r="M2" s="63" t="s">
        <v>90</v>
      </c>
      <c r="N2" s="67"/>
      <c r="O2" s="68" t="s">
        <v>91</v>
      </c>
      <c r="P2" s="67"/>
    </row>
    <row r="3" spans="1:46" s="7" customFormat="1" x14ac:dyDescent="0.25">
      <c r="A3" s="24"/>
      <c r="B3" s="25"/>
      <c r="C3" s="25" t="s">
        <v>94</v>
      </c>
      <c r="D3" s="25" t="s">
        <v>95</v>
      </c>
      <c r="E3" s="25" t="s">
        <v>94</v>
      </c>
      <c r="F3" s="25" t="s">
        <v>95</v>
      </c>
      <c r="G3" s="25" t="s">
        <v>94</v>
      </c>
      <c r="H3" s="25" t="s">
        <v>95</v>
      </c>
      <c r="I3" s="25" t="s">
        <v>94</v>
      </c>
      <c r="J3" s="25" t="s">
        <v>95</v>
      </c>
      <c r="K3" s="25" t="s">
        <v>94</v>
      </c>
      <c r="L3" s="25" t="s">
        <v>95</v>
      </c>
      <c r="M3" s="25" t="s">
        <v>94</v>
      </c>
      <c r="N3" s="26" t="s">
        <v>95</v>
      </c>
      <c r="O3" s="25" t="s">
        <v>96</v>
      </c>
      <c r="P3" s="26" t="s">
        <v>95</v>
      </c>
    </row>
    <row r="4" spans="1:46" s="1" customFormat="1" x14ac:dyDescent="0.2">
      <c r="A4" s="10" t="s">
        <v>59</v>
      </c>
      <c r="B4" s="11" t="s">
        <v>1</v>
      </c>
      <c r="C4" s="27">
        <f>C5+C22</f>
        <v>186</v>
      </c>
      <c r="D4" s="27">
        <f>D5+D22</f>
        <v>3</v>
      </c>
      <c r="E4" s="27">
        <f t="shared" ref="E4:F4" si="0">E5+E22</f>
        <v>113</v>
      </c>
      <c r="F4" s="27">
        <f t="shared" si="0"/>
        <v>3</v>
      </c>
      <c r="G4" s="30">
        <f>G5+G22</f>
        <v>35</v>
      </c>
      <c r="H4" s="30">
        <v>3</v>
      </c>
      <c r="I4" s="50">
        <f>SUM(I5,I22,I29)</f>
        <v>46</v>
      </c>
      <c r="J4" s="27"/>
      <c r="K4" s="27">
        <f>K5+K22</f>
        <v>38</v>
      </c>
      <c r="L4" s="18"/>
      <c r="M4" s="27">
        <f>M5+M22</f>
        <v>2</v>
      </c>
      <c r="N4" s="27"/>
      <c r="O4" s="18">
        <f>C4+E4+G4+I4+K4+M4</f>
        <v>420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60</v>
      </c>
      <c r="B5" s="11" t="s">
        <v>2</v>
      </c>
      <c r="C5" s="27">
        <f>C6+C12+C18</f>
        <v>158</v>
      </c>
      <c r="D5" s="27">
        <f>D6+D12+D18</f>
        <v>3</v>
      </c>
      <c r="E5" s="27">
        <f t="shared" ref="E5" si="1">E6+E12</f>
        <v>112</v>
      </c>
      <c r="F5" s="27">
        <f>F6+F12+F18</f>
        <v>3</v>
      </c>
      <c r="G5" s="30">
        <f>G6+G12</f>
        <v>30</v>
      </c>
      <c r="H5" s="42"/>
      <c r="I5" s="50">
        <f>SUM(I12,I6)</f>
        <v>24</v>
      </c>
      <c r="J5" s="27"/>
      <c r="K5" s="27">
        <f>K6+K12</f>
        <v>31</v>
      </c>
      <c r="L5" s="18"/>
      <c r="M5" s="27">
        <f>M6+M18</f>
        <v>0</v>
      </c>
      <c r="N5" s="27"/>
      <c r="O5" s="18">
        <f t="shared" ref="O5:O45" si="2">C5+E5+G5+I5+K5+M5</f>
        <v>355</v>
      </c>
      <c r="P5" s="19">
        <f t="shared" ref="P5:P45" si="3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61</v>
      </c>
      <c r="B6" s="16" t="s">
        <v>3</v>
      </c>
      <c r="C6" s="27">
        <f>SUM(C7:C11)</f>
        <v>145</v>
      </c>
      <c r="D6" s="27"/>
      <c r="E6" s="27">
        <f t="shared" ref="E6" si="4">SUM(E7:E11)</f>
        <v>100</v>
      </c>
      <c r="F6" s="27">
        <f>SUM(F7:F11)</f>
        <v>0</v>
      </c>
      <c r="G6" s="30">
        <f>G7+G10</f>
        <v>29</v>
      </c>
      <c r="H6" s="42"/>
      <c r="I6" s="50">
        <f>SUM(I7:I11)</f>
        <v>18</v>
      </c>
      <c r="J6" s="27"/>
      <c r="K6" s="27">
        <f>K7+K9</f>
        <v>31</v>
      </c>
      <c r="L6" s="20"/>
      <c r="M6" s="27">
        <f>SUM(M7:M11)</f>
        <v>0</v>
      </c>
      <c r="N6" s="27"/>
      <c r="O6" s="18">
        <f t="shared" si="2"/>
        <v>323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62</v>
      </c>
      <c r="B7" s="16" t="s">
        <v>4</v>
      </c>
      <c r="C7" s="35">
        <v>114</v>
      </c>
      <c r="D7" s="12"/>
      <c r="E7" s="12">
        <v>24</v>
      </c>
      <c r="F7" s="12">
        <v>0</v>
      </c>
      <c r="G7" s="56">
        <v>29</v>
      </c>
      <c r="H7" s="40"/>
      <c r="I7" s="12">
        <v>11</v>
      </c>
      <c r="J7" s="12"/>
      <c r="K7" s="35">
        <v>31</v>
      </c>
      <c r="L7" s="20"/>
      <c r="M7" s="12"/>
      <c r="N7" s="12"/>
      <c r="O7" s="18">
        <f t="shared" si="2"/>
        <v>209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/>
      <c r="J8" s="12"/>
      <c r="K8" s="35"/>
      <c r="L8" s="20"/>
      <c r="M8" s="12"/>
      <c r="N8" s="12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64</v>
      </c>
      <c r="B9" s="16" t="s">
        <v>6</v>
      </c>
      <c r="C9" s="35">
        <v>31</v>
      </c>
      <c r="D9" s="12"/>
      <c r="E9" s="12">
        <v>16</v>
      </c>
      <c r="F9" s="12">
        <v>0</v>
      </c>
      <c r="G9" s="38"/>
      <c r="H9" s="40"/>
      <c r="I9" s="12">
        <v>2</v>
      </c>
      <c r="J9" s="12"/>
      <c r="K9" s="35"/>
      <c r="L9" s="20"/>
      <c r="M9" s="12"/>
      <c r="N9" s="12"/>
      <c r="O9" s="18">
        <f t="shared" si="2"/>
        <v>49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65</v>
      </c>
      <c r="B10" s="16" t="s">
        <v>7</v>
      </c>
      <c r="C10" s="35"/>
      <c r="D10" s="12"/>
      <c r="E10" s="12">
        <v>60</v>
      </c>
      <c r="F10" s="12">
        <v>0</v>
      </c>
      <c r="G10" s="38"/>
      <c r="H10" s="40"/>
      <c r="I10" s="12">
        <v>5</v>
      </c>
      <c r="J10" s="12"/>
      <c r="K10" s="12"/>
      <c r="L10" s="20"/>
      <c r="M10" s="12"/>
      <c r="N10" s="12"/>
      <c r="O10" s="18">
        <f t="shared" si="2"/>
        <v>65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66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/>
      <c r="J11" s="12"/>
      <c r="K11" s="12"/>
      <c r="L11" s="20"/>
      <c r="M11" s="12"/>
      <c r="N11" s="12"/>
      <c r="O11" s="18">
        <f t="shared" si="2"/>
        <v>0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67</v>
      </c>
      <c r="B12" s="16" t="s">
        <v>9</v>
      </c>
      <c r="C12" s="30">
        <f>SUM(C13:C17)</f>
        <v>13</v>
      </c>
      <c r="D12" s="27"/>
      <c r="E12" s="27">
        <f t="shared" ref="E12" si="5">SUM(E13:E17)</f>
        <v>12</v>
      </c>
      <c r="F12" s="27">
        <v>0</v>
      </c>
      <c r="G12" s="57">
        <v>1</v>
      </c>
      <c r="H12" s="42"/>
      <c r="I12" s="52">
        <f>SUM(I13:I17)</f>
        <v>6</v>
      </c>
      <c r="J12" s="27"/>
      <c r="K12" s="27">
        <f>SUM(K13:K17)</f>
        <v>0</v>
      </c>
      <c r="L12" s="20"/>
      <c r="M12" s="27"/>
      <c r="N12" s="27"/>
      <c r="O12" s="18">
        <f t="shared" si="2"/>
        <v>32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68</v>
      </c>
      <c r="B13" s="16" t="s">
        <v>10</v>
      </c>
      <c r="C13" s="35"/>
      <c r="D13" s="12"/>
      <c r="E13" s="12">
        <v>0</v>
      </c>
      <c r="F13" s="12">
        <v>0</v>
      </c>
      <c r="G13" s="38"/>
      <c r="H13" s="40"/>
      <c r="I13" s="12"/>
      <c r="J13" s="12"/>
      <c r="K13" s="12"/>
      <c r="L13" s="20"/>
      <c r="M13" s="12"/>
      <c r="N13" s="12"/>
      <c r="O13" s="18">
        <f t="shared" si="2"/>
        <v>0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69</v>
      </c>
      <c r="B14" s="16" t="s">
        <v>11</v>
      </c>
      <c r="C14" s="35">
        <v>10</v>
      </c>
      <c r="D14" s="12"/>
      <c r="E14" s="12">
        <v>12</v>
      </c>
      <c r="F14" s="12">
        <v>0</v>
      </c>
      <c r="G14" s="56">
        <v>1</v>
      </c>
      <c r="H14" s="40"/>
      <c r="I14" s="12">
        <v>4</v>
      </c>
      <c r="J14" s="12"/>
      <c r="K14" s="12"/>
      <c r="L14" s="20"/>
      <c r="M14" s="12"/>
      <c r="N14" s="12"/>
      <c r="O14" s="18">
        <f t="shared" si="2"/>
        <v>27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70</v>
      </c>
      <c r="B15" s="16" t="s">
        <v>12</v>
      </c>
      <c r="C15" s="35"/>
      <c r="D15" s="12"/>
      <c r="E15" s="12">
        <v>0</v>
      </c>
      <c r="F15" s="12">
        <v>0</v>
      </c>
      <c r="G15" s="38"/>
      <c r="H15" s="40"/>
      <c r="I15" s="12">
        <v>0</v>
      </c>
      <c r="J15" s="12"/>
      <c r="K15" s="12"/>
      <c r="L15" s="20"/>
      <c r="M15" s="12"/>
      <c r="N15" s="12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12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72</v>
      </c>
      <c r="B17" s="16" t="s">
        <v>14</v>
      </c>
      <c r="C17" s="12">
        <v>3</v>
      </c>
      <c r="D17" s="12"/>
      <c r="E17" s="12">
        <v>0</v>
      </c>
      <c r="F17" s="12">
        <v>0</v>
      </c>
      <c r="G17" s="56">
        <v>0</v>
      </c>
      <c r="H17" s="40"/>
      <c r="I17" s="12">
        <v>2</v>
      </c>
      <c r="J17" s="12"/>
      <c r="K17" s="12"/>
      <c r="L17" s="20"/>
      <c r="M17" s="12"/>
      <c r="N17" s="12"/>
      <c r="O17" s="18">
        <f t="shared" si="2"/>
        <v>5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73</v>
      </c>
      <c r="B18" s="16" t="s">
        <v>15</v>
      </c>
      <c r="C18" s="27">
        <f t="shared" ref="C18" si="6">C20</f>
        <v>0</v>
      </c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56"/>
      <c r="H18" s="41"/>
      <c r="I18" s="30">
        <v>0</v>
      </c>
      <c r="J18" s="27"/>
      <c r="K18" s="27"/>
      <c r="L18" s="20"/>
      <c r="M18" s="27"/>
      <c r="N18" s="27"/>
      <c r="O18" s="18">
        <f t="shared" si="2"/>
        <v>0</v>
      </c>
      <c r="P18" s="19">
        <f t="shared" si="3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12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12"/>
      <c r="O20" s="18">
        <f t="shared" si="2"/>
        <v>0</v>
      </c>
      <c r="P20" s="19">
        <f t="shared" si="3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12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60</v>
      </c>
      <c r="B22" s="11" t="s">
        <v>19</v>
      </c>
      <c r="C22" s="30">
        <f>C23+C29+C35</f>
        <v>28</v>
      </c>
      <c r="D22" s="30"/>
      <c r="E22" s="27">
        <f t="shared" ref="E22" si="8">E23+E29</f>
        <v>1</v>
      </c>
      <c r="F22" s="27">
        <f>F23+F29</f>
        <v>0</v>
      </c>
      <c r="G22" s="57">
        <f>G23+G29</f>
        <v>5</v>
      </c>
      <c r="H22" s="41"/>
      <c r="I22" s="30">
        <f>SUM(I23,I35)</f>
        <v>9</v>
      </c>
      <c r="J22" s="27"/>
      <c r="K22" s="27">
        <f>K23+K29</f>
        <v>7</v>
      </c>
      <c r="L22" s="18"/>
      <c r="M22" s="27">
        <f>M23+M29</f>
        <v>2</v>
      </c>
      <c r="N22" s="27"/>
      <c r="O22" s="18">
        <f t="shared" si="2"/>
        <v>52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62</v>
      </c>
      <c r="B23" s="16" t="s">
        <v>20</v>
      </c>
      <c r="C23" s="30">
        <f>SUM(C25:C28)</f>
        <v>15</v>
      </c>
      <c r="D23" s="27"/>
      <c r="E23" s="27">
        <f t="shared" ref="E23" si="9">E25</f>
        <v>1</v>
      </c>
      <c r="F23" s="27">
        <f>SUM(F24:F28)</f>
        <v>0</v>
      </c>
      <c r="G23" s="57">
        <f>G25</f>
        <v>5</v>
      </c>
      <c r="H23" s="41"/>
      <c r="I23" s="30">
        <f t="shared" ref="I23" si="10">SUM(I24:I28)</f>
        <v>9</v>
      </c>
      <c r="J23" s="27"/>
      <c r="K23" s="27">
        <f>K25</f>
        <v>7</v>
      </c>
      <c r="L23" s="20"/>
      <c r="M23" s="27">
        <f>SUM(M24:M28)</f>
        <v>0</v>
      </c>
      <c r="N23" s="27"/>
      <c r="O23" s="18">
        <f t="shared" si="2"/>
        <v>37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12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64</v>
      </c>
      <c r="B25" s="16" t="s">
        <v>22</v>
      </c>
      <c r="C25" s="35">
        <v>15</v>
      </c>
      <c r="D25" s="12"/>
      <c r="E25" s="12">
        <v>1</v>
      </c>
      <c r="F25" s="12">
        <v>0</v>
      </c>
      <c r="G25" s="56">
        <v>5</v>
      </c>
      <c r="H25" s="43"/>
      <c r="I25" s="12">
        <v>9</v>
      </c>
      <c r="J25" s="12"/>
      <c r="K25" s="12">
        <v>7</v>
      </c>
      <c r="L25" s="20"/>
      <c r="M25" s="12"/>
      <c r="N25" s="12"/>
      <c r="O25" s="18">
        <f t="shared" si="2"/>
        <v>37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65</v>
      </c>
      <c r="B26" s="16" t="s">
        <v>23</v>
      </c>
      <c r="C26" s="35"/>
      <c r="D26" s="12"/>
      <c r="E26" s="12">
        <v>0</v>
      </c>
      <c r="F26" s="12">
        <v>0</v>
      </c>
      <c r="G26" s="56"/>
      <c r="H26" s="43"/>
      <c r="I26" s="12">
        <v>0</v>
      </c>
      <c r="J26" s="12"/>
      <c r="K26" s="12"/>
      <c r="L26" s="20"/>
      <c r="M26" s="12"/>
      <c r="N26" s="12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12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12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68</v>
      </c>
      <c r="B29" s="16" t="s">
        <v>26</v>
      </c>
      <c r="C29" s="30">
        <f>SUM(C30:C34)</f>
        <v>13</v>
      </c>
      <c r="D29" s="27"/>
      <c r="E29" s="27">
        <f t="shared" ref="E29" si="11">E30+E31</f>
        <v>0</v>
      </c>
      <c r="F29" s="27">
        <v>0</v>
      </c>
      <c r="G29" s="57">
        <f>G31</f>
        <v>0</v>
      </c>
      <c r="H29" s="41"/>
      <c r="I29" s="30">
        <f>SUM(I30:I34)</f>
        <v>13</v>
      </c>
      <c r="J29" s="27"/>
      <c r="K29" s="27">
        <f>K31</f>
        <v>0</v>
      </c>
      <c r="L29" s="20"/>
      <c r="M29" s="27">
        <f>SUM(M30:M34)</f>
        <v>2</v>
      </c>
      <c r="N29" s="27"/>
      <c r="O29" s="18">
        <f t="shared" si="2"/>
        <v>28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69</v>
      </c>
      <c r="B30" s="16" t="s">
        <v>27</v>
      </c>
      <c r="C30" s="35"/>
      <c r="D30" s="12"/>
      <c r="E30" s="12">
        <v>0</v>
      </c>
      <c r="F30" s="12">
        <v>0</v>
      </c>
      <c r="G30" s="58"/>
      <c r="H30" s="40"/>
      <c r="I30" s="12">
        <v>0</v>
      </c>
      <c r="J30" s="12"/>
      <c r="K30" s="12"/>
      <c r="L30" s="20"/>
      <c r="M30" s="12"/>
      <c r="N30" s="12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70</v>
      </c>
      <c r="B31" s="16" t="s">
        <v>28</v>
      </c>
      <c r="C31" s="35">
        <v>12</v>
      </c>
      <c r="D31" s="12"/>
      <c r="E31" s="12">
        <v>0</v>
      </c>
      <c r="F31" s="12">
        <v>0</v>
      </c>
      <c r="G31" s="58">
        <v>0</v>
      </c>
      <c r="H31" s="40"/>
      <c r="I31" s="12">
        <v>9</v>
      </c>
      <c r="J31" s="12"/>
      <c r="K31" s="12"/>
      <c r="L31" s="20"/>
      <c r="M31" s="12">
        <v>2</v>
      </c>
      <c r="N31" s="12"/>
      <c r="O31" s="18">
        <f t="shared" si="2"/>
        <v>23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71</v>
      </c>
      <c r="B32" s="16" t="s">
        <v>29</v>
      </c>
      <c r="C32" s="35"/>
      <c r="D32" s="12"/>
      <c r="E32" s="12">
        <v>0</v>
      </c>
      <c r="F32" s="12">
        <v>0</v>
      </c>
      <c r="G32" s="58"/>
      <c r="H32" s="40"/>
      <c r="I32" s="12">
        <v>0</v>
      </c>
      <c r="J32" s="12"/>
      <c r="K32" s="12"/>
      <c r="L32" s="20"/>
      <c r="M32" s="12"/>
      <c r="N32" s="12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12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4</v>
      </c>
      <c r="J34" s="12"/>
      <c r="K34" s="12"/>
      <c r="L34" s="20"/>
      <c r="M34" s="12"/>
      <c r="N34" s="12"/>
      <c r="O34" s="18">
        <f t="shared" si="2"/>
        <v>5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>
        <f>K36+K37+K38</f>
        <v>0</v>
      </c>
      <c r="L35" s="20"/>
      <c r="M35" s="27">
        <f>SUM(M36:M38)</f>
        <v>0</v>
      </c>
      <c r="N35" s="27"/>
      <c r="O35" s="18">
        <f t="shared" si="2"/>
        <v>0</v>
      </c>
      <c r="P35" s="19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12"/>
      <c r="O36" s="18">
        <f t="shared" si="2"/>
        <v>0</v>
      </c>
      <c r="P36" s="19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12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12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1</v>
      </c>
      <c r="J39" s="12"/>
      <c r="K39" s="12"/>
      <c r="L39" s="18"/>
      <c r="M39" s="12"/>
      <c r="N39" s="12"/>
      <c r="O39" s="18">
        <f t="shared" si="2"/>
        <v>1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79</v>
      </c>
      <c r="B40" s="11" t="s">
        <v>37</v>
      </c>
      <c r="C40" s="35">
        <v>11</v>
      </c>
      <c r="D40" s="12"/>
      <c r="E40" s="27">
        <v>2</v>
      </c>
      <c r="F40" s="27">
        <v>0</v>
      </c>
      <c r="G40" s="56">
        <v>34</v>
      </c>
      <c r="H40" s="35"/>
      <c r="I40" s="12">
        <v>17</v>
      </c>
      <c r="J40" s="12"/>
      <c r="K40" s="12">
        <v>9</v>
      </c>
      <c r="L40" s="18"/>
      <c r="M40" s="12"/>
      <c r="N40" s="12"/>
      <c r="O40" s="18">
        <f t="shared" si="2"/>
        <v>73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2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2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2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2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84</v>
      </c>
      <c r="B45" s="14" t="s">
        <v>42</v>
      </c>
      <c r="C45" s="27">
        <f>C4+C40</f>
        <v>197</v>
      </c>
      <c r="D45" s="27">
        <f>D20</f>
        <v>3</v>
      </c>
      <c r="E45" s="27">
        <f t="shared" ref="E45:F45" si="12">E40+E4</f>
        <v>115</v>
      </c>
      <c r="F45" s="27">
        <f t="shared" si="12"/>
        <v>3</v>
      </c>
      <c r="G45" s="30">
        <f>G40+G4</f>
        <v>69</v>
      </c>
      <c r="H45" s="30">
        <f>H4</f>
        <v>3</v>
      </c>
      <c r="I45" s="53">
        <f>SUM(I4,I40,I39)</f>
        <v>64</v>
      </c>
      <c r="J45" s="55"/>
      <c r="K45" s="30">
        <f>K4+K40</f>
        <v>47</v>
      </c>
      <c r="L45" s="22"/>
      <c r="M45" s="55">
        <f>M40+M4</f>
        <v>2</v>
      </c>
      <c r="N45" s="55"/>
      <c r="O45" s="22">
        <f t="shared" si="2"/>
        <v>494</v>
      </c>
      <c r="P45" s="23">
        <f t="shared" si="3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104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93</v>
      </c>
      <c r="J2" s="64"/>
      <c r="K2" s="63" t="s">
        <v>89</v>
      </c>
      <c r="L2" s="64"/>
      <c r="M2" s="63" t="s">
        <v>90</v>
      </c>
      <c r="N2" s="67"/>
      <c r="O2" s="68" t="s">
        <v>91</v>
      </c>
      <c r="P2" s="67"/>
    </row>
    <row r="3" spans="1:46" s="7" customFormat="1" x14ac:dyDescent="0.25">
      <c r="A3" s="24"/>
      <c r="B3" s="25"/>
      <c r="C3" s="25" t="s">
        <v>94</v>
      </c>
      <c r="D3" s="25" t="s">
        <v>95</v>
      </c>
      <c r="E3" s="25" t="s">
        <v>94</v>
      </c>
      <c r="F3" s="25" t="s">
        <v>95</v>
      </c>
      <c r="G3" s="25" t="s">
        <v>94</v>
      </c>
      <c r="H3" s="25" t="s">
        <v>95</v>
      </c>
      <c r="I3" s="25" t="s">
        <v>94</v>
      </c>
      <c r="J3" s="25" t="s">
        <v>95</v>
      </c>
      <c r="K3" s="25" t="s">
        <v>94</v>
      </c>
      <c r="L3" s="25" t="s">
        <v>95</v>
      </c>
      <c r="M3" s="25" t="s">
        <v>94</v>
      </c>
      <c r="N3" s="26" t="s">
        <v>95</v>
      </c>
      <c r="O3" s="25" t="s">
        <v>96</v>
      </c>
      <c r="P3" s="26" t="s">
        <v>95</v>
      </c>
    </row>
    <row r="4" spans="1:46" s="1" customFormat="1" x14ac:dyDescent="0.2">
      <c r="A4" s="10" t="s">
        <v>59</v>
      </c>
      <c r="B4" s="11" t="s">
        <v>1</v>
      </c>
      <c r="C4" s="27">
        <f t="shared" ref="C4" si="0">C5+C22</f>
        <v>173</v>
      </c>
      <c r="D4" s="27">
        <f>D5+D22</f>
        <v>3</v>
      </c>
      <c r="E4" s="27">
        <f t="shared" ref="E4:F4" si="1">E5+E22</f>
        <v>68</v>
      </c>
      <c r="F4" s="27">
        <f t="shared" si="1"/>
        <v>3</v>
      </c>
      <c r="G4" s="30">
        <f>G5+G22</f>
        <v>22</v>
      </c>
      <c r="H4" s="30">
        <v>3</v>
      </c>
      <c r="I4" s="50">
        <v>23</v>
      </c>
      <c r="J4" s="27"/>
      <c r="K4" s="27">
        <f>K5+K22</f>
        <v>55</v>
      </c>
      <c r="L4" s="18"/>
      <c r="M4" s="27"/>
      <c r="N4" s="18"/>
      <c r="O4" s="18">
        <f>C4+E4+G4+I4+K4+M4</f>
        <v>341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60</v>
      </c>
      <c r="B5" s="11" t="s">
        <v>2</v>
      </c>
      <c r="C5" s="27">
        <f>C6+C12+C18</f>
        <v>152</v>
      </c>
      <c r="D5" s="27">
        <f>D6+D12+D18</f>
        <v>3</v>
      </c>
      <c r="E5" s="27">
        <f t="shared" ref="E5" si="2">E6+E12</f>
        <v>67</v>
      </c>
      <c r="F5" s="27">
        <f>F6+F12+F18</f>
        <v>3</v>
      </c>
      <c r="G5" s="30">
        <f>G6+G12</f>
        <v>19</v>
      </c>
      <c r="H5" s="42"/>
      <c r="I5" s="50">
        <v>19</v>
      </c>
      <c r="J5" s="27"/>
      <c r="K5" s="27">
        <f>K6+K12</f>
        <v>52</v>
      </c>
      <c r="L5" s="18"/>
      <c r="M5" s="27"/>
      <c r="N5" s="18"/>
      <c r="O5" s="18">
        <f t="shared" ref="O5:O45" si="3">C5+E5+G5+I5+K5+M5</f>
        <v>309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61</v>
      </c>
      <c r="B6" s="16" t="s">
        <v>3</v>
      </c>
      <c r="C6" s="27">
        <f>SUM(C7:C11)</f>
        <v>138</v>
      </c>
      <c r="D6" s="27"/>
      <c r="E6" s="27">
        <f t="shared" ref="E6" si="5">SUM(E7:E11)</f>
        <v>59</v>
      </c>
      <c r="F6" s="27">
        <f>SUM(F7:F11)</f>
        <v>0</v>
      </c>
      <c r="G6" s="30">
        <f>G7+G10</f>
        <v>14</v>
      </c>
      <c r="H6" s="42"/>
      <c r="I6" s="50">
        <v>16</v>
      </c>
      <c r="J6" s="27"/>
      <c r="K6" s="27">
        <f>K7</f>
        <v>47</v>
      </c>
      <c r="L6" s="20"/>
      <c r="M6" s="27"/>
      <c r="N6" s="20"/>
      <c r="O6" s="18">
        <f t="shared" si="3"/>
        <v>274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62</v>
      </c>
      <c r="B7" s="16" t="s">
        <v>4</v>
      </c>
      <c r="C7" s="35">
        <v>101</v>
      </c>
      <c r="D7" s="12"/>
      <c r="E7" s="12">
        <v>24</v>
      </c>
      <c r="F7" s="12">
        <v>0</v>
      </c>
      <c r="G7" s="12">
        <v>14</v>
      </c>
      <c r="H7" s="40"/>
      <c r="I7" s="12">
        <v>13</v>
      </c>
      <c r="J7" s="12"/>
      <c r="K7" s="35">
        <v>47</v>
      </c>
      <c r="L7" s="20"/>
      <c r="M7" s="12"/>
      <c r="N7" s="20"/>
      <c r="O7" s="18">
        <f t="shared" si="3"/>
        <v>199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64</v>
      </c>
      <c r="B9" s="16" t="s">
        <v>6</v>
      </c>
      <c r="C9" s="35">
        <v>35</v>
      </c>
      <c r="D9" s="12"/>
      <c r="E9" s="12">
        <v>11</v>
      </c>
      <c r="F9" s="12">
        <v>0</v>
      </c>
      <c r="G9" s="38"/>
      <c r="H9" s="40"/>
      <c r="I9" s="12">
        <v>2</v>
      </c>
      <c r="J9" s="12"/>
      <c r="K9" s="35"/>
      <c r="L9" s="20"/>
      <c r="M9" s="12"/>
      <c r="N9" s="20"/>
      <c r="O9" s="18">
        <f t="shared" si="3"/>
        <v>48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65</v>
      </c>
      <c r="B10" s="16" t="s">
        <v>7</v>
      </c>
      <c r="C10" s="35"/>
      <c r="D10" s="12"/>
      <c r="E10" s="12">
        <v>24</v>
      </c>
      <c r="F10" s="12">
        <v>0</v>
      </c>
      <c r="G10" s="35"/>
      <c r="H10" s="40"/>
      <c r="I10" s="12">
        <v>1</v>
      </c>
      <c r="J10" s="12"/>
      <c r="K10" s="12"/>
      <c r="L10" s="20"/>
      <c r="M10" s="12"/>
      <c r="N10" s="20"/>
      <c r="O10" s="18">
        <f t="shared" si="3"/>
        <v>25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2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67</v>
      </c>
      <c r="B12" s="16" t="s">
        <v>9</v>
      </c>
      <c r="C12" s="30">
        <f>SUM(C13:C17)</f>
        <v>14</v>
      </c>
      <c r="D12" s="27"/>
      <c r="E12" s="27">
        <f t="shared" ref="E12" si="6">SUM(E13:E17)</f>
        <v>8</v>
      </c>
      <c r="F12" s="27">
        <v>0</v>
      </c>
      <c r="G12" s="30">
        <v>5</v>
      </c>
      <c r="H12" s="42"/>
      <c r="I12" s="52">
        <v>3</v>
      </c>
      <c r="J12" s="27"/>
      <c r="K12" s="27">
        <f>SUM(K13:K17)</f>
        <v>5</v>
      </c>
      <c r="L12" s="20"/>
      <c r="M12" s="27"/>
      <c r="N12" s="20"/>
      <c r="O12" s="18">
        <f t="shared" si="3"/>
        <v>35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68</v>
      </c>
      <c r="B13" s="16" t="s">
        <v>10</v>
      </c>
      <c r="C13" s="35"/>
      <c r="D13" s="12"/>
      <c r="E13" s="12">
        <v>1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3"/>
        <v>1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69</v>
      </c>
      <c r="B14" s="16" t="s">
        <v>11</v>
      </c>
      <c r="C14" s="35">
        <v>13</v>
      </c>
      <c r="D14" s="12"/>
      <c r="E14" s="12">
        <v>7</v>
      </c>
      <c r="F14" s="12">
        <v>0</v>
      </c>
      <c r="G14" s="12">
        <v>2</v>
      </c>
      <c r="H14" s="40"/>
      <c r="I14" s="12">
        <v>2</v>
      </c>
      <c r="J14" s="12"/>
      <c r="K14" s="12">
        <v>5</v>
      </c>
      <c r="L14" s="20"/>
      <c r="M14" s="12"/>
      <c r="N14" s="20"/>
      <c r="O14" s="18">
        <f t="shared" si="3"/>
        <v>29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72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12">
        <v>3</v>
      </c>
      <c r="H17" s="40"/>
      <c r="I17" s="12">
        <v>1</v>
      </c>
      <c r="J17" s="12"/>
      <c r="K17" s="12"/>
      <c r="L17" s="20"/>
      <c r="M17" s="12"/>
      <c r="N17" s="20"/>
      <c r="O17" s="18">
        <f t="shared" si="3"/>
        <v>5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73</v>
      </c>
      <c r="B18" s="16" t="s">
        <v>15</v>
      </c>
      <c r="C18" s="30"/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/>
      <c r="K18" s="27"/>
      <c r="L18" s="20"/>
      <c r="M18" s="27"/>
      <c r="N18" s="20"/>
      <c r="O18" s="18">
        <f t="shared" si="3"/>
        <v>0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60</v>
      </c>
      <c r="B22" s="11" t="s">
        <v>19</v>
      </c>
      <c r="C22" s="30">
        <f>C23+C29+C35</f>
        <v>21</v>
      </c>
      <c r="D22" s="30"/>
      <c r="E22" s="27">
        <f t="shared" ref="E22" si="8">E23+E29</f>
        <v>1</v>
      </c>
      <c r="F22" s="27">
        <f>F23+F29</f>
        <v>0</v>
      </c>
      <c r="G22" s="30">
        <f>G23</f>
        <v>3</v>
      </c>
      <c r="H22" s="41"/>
      <c r="I22" s="30">
        <v>2</v>
      </c>
      <c r="J22" s="30"/>
      <c r="K22" s="27">
        <f>K23+K29</f>
        <v>3</v>
      </c>
      <c r="L22" s="18"/>
      <c r="M22" s="27"/>
      <c r="N22" s="18"/>
      <c r="O22" s="18">
        <f t="shared" si="3"/>
        <v>30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62</v>
      </c>
      <c r="B23" s="16" t="s">
        <v>20</v>
      </c>
      <c r="C23" s="30">
        <f>SUM(C25:C28)</f>
        <v>13</v>
      </c>
      <c r="D23" s="27"/>
      <c r="E23" s="27">
        <f t="shared" ref="E23" si="9">E25</f>
        <v>1</v>
      </c>
      <c r="F23" s="27">
        <f>SUM(F24:F28)</f>
        <v>0</v>
      </c>
      <c r="G23" s="30">
        <f>G25</f>
        <v>3</v>
      </c>
      <c r="H23" s="41"/>
      <c r="I23" s="30">
        <v>2</v>
      </c>
      <c r="J23" s="27"/>
      <c r="K23" s="27">
        <f>K25</f>
        <v>3</v>
      </c>
      <c r="L23" s="20"/>
      <c r="M23" s="27"/>
      <c r="N23" s="20"/>
      <c r="O23" s="18">
        <f t="shared" si="3"/>
        <v>22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64</v>
      </c>
      <c r="B25" s="16" t="s">
        <v>22</v>
      </c>
      <c r="C25" s="35">
        <v>13</v>
      </c>
      <c r="D25" s="12"/>
      <c r="E25" s="12">
        <v>1</v>
      </c>
      <c r="F25" s="12">
        <v>0</v>
      </c>
      <c r="G25" s="12">
        <v>3</v>
      </c>
      <c r="H25" s="43"/>
      <c r="I25" s="12">
        <v>2</v>
      </c>
      <c r="J25" s="12"/>
      <c r="K25" s="12">
        <v>3</v>
      </c>
      <c r="L25" s="20"/>
      <c r="M25" s="12"/>
      <c r="N25" s="20"/>
      <c r="O25" s="18">
        <f t="shared" si="3"/>
        <v>22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68</v>
      </c>
      <c r="B29" s="16" t="s">
        <v>26</v>
      </c>
      <c r="C29" s="30">
        <f>SUM(C30:C34)</f>
        <v>8</v>
      </c>
      <c r="D29" s="27"/>
      <c r="E29" s="27">
        <f t="shared" ref="E29" si="10">E30+E31</f>
        <v>0</v>
      </c>
      <c r="F29" s="27">
        <v>0</v>
      </c>
      <c r="G29" s="39"/>
      <c r="H29" s="41"/>
      <c r="I29" s="30">
        <v>2</v>
      </c>
      <c r="J29" s="27"/>
      <c r="K29" s="27">
        <v>0</v>
      </c>
      <c r="L29" s="20"/>
      <c r="M29" s="27"/>
      <c r="N29" s="20"/>
      <c r="O29" s="18">
        <f t="shared" si="3"/>
        <v>10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70</v>
      </c>
      <c r="B31" s="16" t="s">
        <v>28</v>
      </c>
      <c r="C31" s="35">
        <v>8</v>
      </c>
      <c r="D31" s="12"/>
      <c r="E31" s="12">
        <v>0</v>
      </c>
      <c r="F31" s="12">
        <v>0</v>
      </c>
      <c r="G31" s="37"/>
      <c r="H31" s="40"/>
      <c r="I31" s="12">
        <v>2</v>
      </c>
      <c r="J31" s="12"/>
      <c r="K31" s="12"/>
      <c r="L31" s="20"/>
      <c r="M31" s="12"/>
      <c r="N31" s="20"/>
      <c r="O31" s="18">
        <f t="shared" si="3"/>
        <v>10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3"/>
        <v>0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79</v>
      </c>
      <c r="B40" s="11" t="s">
        <v>37</v>
      </c>
      <c r="C40" s="35">
        <v>12</v>
      </c>
      <c r="D40" s="12"/>
      <c r="E40" s="27">
        <v>5</v>
      </c>
      <c r="F40" s="27">
        <v>0</v>
      </c>
      <c r="G40" s="12">
        <v>18</v>
      </c>
      <c r="H40" s="35"/>
      <c r="I40" s="12">
        <v>7</v>
      </c>
      <c r="J40" s="12"/>
      <c r="K40" s="12">
        <v>3</v>
      </c>
      <c r="L40" s="18"/>
      <c r="M40" s="12"/>
      <c r="N40" s="18"/>
      <c r="O40" s="18">
        <f t="shared" si="3"/>
        <v>45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84</v>
      </c>
      <c r="B45" s="14" t="s">
        <v>42</v>
      </c>
      <c r="C45" s="27">
        <f>C4+C40</f>
        <v>185</v>
      </c>
      <c r="D45" s="27">
        <f>D20</f>
        <v>3</v>
      </c>
      <c r="E45" s="27">
        <f t="shared" ref="E45:F45" si="11">E40+E4</f>
        <v>73</v>
      </c>
      <c r="F45" s="27">
        <f t="shared" si="11"/>
        <v>3</v>
      </c>
      <c r="G45" s="30">
        <f>G40+G4</f>
        <v>40</v>
      </c>
      <c r="H45" s="30">
        <f>H4</f>
        <v>3</v>
      </c>
      <c r="I45" s="53">
        <v>30</v>
      </c>
      <c r="J45" s="53"/>
      <c r="K45" s="30">
        <f>K4+K40</f>
        <v>58</v>
      </c>
      <c r="L45" s="22"/>
      <c r="M45" s="55"/>
      <c r="N45" s="22"/>
      <c r="O45" s="22">
        <f t="shared" si="3"/>
        <v>386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2023-05-26T07:50:43Z</cp:lastPrinted>
  <dcterms:created xsi:type="dcterms:W3CDTF">2023-05-26T07:03:41Z</dcterms:created>
  <dcterms:modified xsi:type="dcterms:W3CDTF">2026-09-17T07:55:03Z</dcterms:modified>
</cp:coreProperties>
</file>